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5" i="5" l="1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<sst xmlns="http://schemas.openxmlformats.org/spreadsheetml/2006/main" count="4713" uniqueCount="1006">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</sst>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</cellXfs>
  <cellStyles count="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0.550989345509893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0.134377038486628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5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790</v>
      </c>
      <c r="C1" s="19"/>
      <c r="D1" s="20" t="s">
        <v>982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8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8"/>
      <c r="CL3" s="1289" t="s">
        <v>38</v>
      </c>
      <c r="CM3" s="129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40" t="s">
        <v>991</v>
      </c>
      <c r="D4" s="1440" t="s">
        <v>991</v>
      </c>
      <c r="E4" s="1440" t="s">
        <v>991</v>
      </c>
      <c r="F4" s="1440" t="s">
        <v>991</v>
      </c>
      <c r="G4" s="1440" t="s">
        <v>991</v>
      </c>
      <c r="H4" s="1440" t="s">
        <v>991</v>
      </c>
      <c r="I4" s="1439" t="s">
        <v>992</v>
      </c>
      <c r="J4" s="1440" t="s">
        <v>992</v>
      </c>
      <c r="K4" s="1440" t="s">
        <v>992</v>
      </c>
      <c r="L4" s="1439" t="s">
        <v>993</v>
      </c>
      <c r="M4" s="1439" t="s">
        <v>993</v>
      </c>
      <c r="N4" s="1439" t="s">
        <v>993</v>
      </c>
      <c r="O4" s="1439" t="s">
        <v>993</v>
      </c>
      <c r="P4" s="1439" t="s">
        <v>993</v>
      </c>
      <c r="Q4" s="1439" t="s">
        <v>993</v>
      </c>
      <c r="R4" s="1439" t="s">
        <v>993</v>
      </c>
      <c r="S4" s="1439" t="s">
        <v>993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1" t="s">
        <v>42</v>
      </c>
      <c r="CL4" s="1292" t="s">
        <v>43</v>
      </c>
      <c r="CM4" s="1293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3" t="s">
        <v>48</v>
      </c>
      <c r="DF4" s="1543"/>
      <c r="DG4" s="1543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3" t="s">
        <v>48</v>
      </c>
      <c r="DW4" s="1543"/>
      <c r="DX4" s="1543"/>
      <c r="DY4" s="71" t="s">
        <v>49</v>
      </c>
      <c r="DZ4" s="71"/>
      <c r="EA4" s="1544" t="s">
        <v>50</v>
      </c>
      <c r="EB4" s="1544"/>
      <c r="EC4" s="1544"/>
      <c r="ED4" s="1544"/>
      <c r="EE4" s="1544"/>
      <c r="EF4" s="1544"/>
      <c r="EG4" s="1544"/>
      <c r="EH4" s="72"/>
    </row>
    <row r="5" spans="1:143" s="73" customFormat="1" ht="24.5" customHeight="1">
      <c r="A5" s="74" t="s">
        <v>51</v>
      </c>
      <c r="B5" s="75"/>
      <c r="C5" s="77" t="s">
        <v>791</v>
      </c>
      <c r="D5" s="77" t="s">
        <v>983</v>
      </c>
      <c r="E5" s="77" t="s">
        <v>984</v>
      </c>
      <c r="F5" s="77" t="s">
        <v>985</v>
      </c>
      <c r="G5" s="77" t="s">
        <v>986</v>
      </c>
      <c r="H5" s="77" t="s">
        <v>987</v>
      </c>
      <c r="I5" s="76" t="s">
        <v>988</v>
      </c>
      <c r="J5" s="77" t="s">
        <v>989</v>
      </c>
      <c r="K5" s="77" t="s">
        <v>990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4"/>
      <c r="CL5" s="1295"/>
      <c r="CM5" s="129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7"/>
      <c r="CL6" s="1298"/>
      <c r="CM6" s="129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0"/>
      <c r="CL7" s="1301"/>
      <c r="CM7" s="130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14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4"/>
      <c r="CL9" s="1304"/>
      <c r="CM9" s="1304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5">
        <v>99.8</v>
      </c>
      <c r="D10" s="1505">
        <v>99</v>
      </c>
      <c r="E10" s="1505">
        <v>99</v>
      </c>
      <c r="F10" s="1505">
        <v>99</v>
      </c>
      <c r="G10" s="1505">
        <v>99</v>
      </c>
      <c r="H10" s="1505">
        <v>99</v>
      </c>
      <c r="I10" s="1505">
        <v>99</v>
      </c>
      <c r="J10" s="1515"/>
      <c r="K10" s="1505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16">
        <v>99.8</v>
      </c>
      <c r="BT10" s="165">
        <v>99</v>
      </c>
      <c r="BU10" s="1507">
        <v>99.8</v>
      </c>
      <c r="BV10" s="165">
        <v>99</v>
      </c>
      <c r="BW10" s="1507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4">
        <v>0.99</v>
      </c>
      <c r="CL10" s="1304">
        <v>0.98</v>
      </c>
      <c r="CM10" s="1304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16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4" t="s">
        <v>270</v>
      </c>
      <c r="CL11" s="1304"/>
      <c r="CM11" s="1304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4">
        <v>0.2</v>
      </c>
      <c r="D12" s="1517">
        <v>1</v>
      </c>
      <c r="E12" s="1517">
        <v>1</v>
      </c>
      <c r="F12" s="1517">
        <v>1</v>
      </c>
      <c r="G12" s="1517">
        <v>1</v>
      </c>
      <c r="H12" s="1517">
        <v>1</v>
      </c>
      <c r="I12" s="1517">
        <v>1</v>
      </c>
      <c r="J12" s="1517">
        <v>1</v>
      </c>
      <c r="K12" s="1517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1">
        <v>1</v>
      </c>
      <c r="AM12" s="1511">
        <v>0.2</v>
      </c>
      <c r="AN12" s="172">
        <v>1</v>
      </c>
      <c r="AO12" s="1506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1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18">
        <v>0.2</v>
      </c>
      <c r="BT12" s="172">
        <v>1</v>
      </c>
      <c r="BU12" s="1506">
        <v>0.2</v>
      </c>
      <c r="BV12" s="172">
        <v>1</v>
      </c>
      <c r="BW12" s="1506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4">
        <v>0.01</v>
      </c>
      <c r="CL12" s="1304">
        <v>0.01</v>
      </c>
      <c r="CM12" s="1304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3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3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3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1">
        <v>4</v>
      </c>
      <c r="E17" s="1511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5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2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3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799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800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796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798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797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19"/>
      <c r="T200" s="1520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19"/>
      <c r="AK200" s="1520"/>
      <c r="AL200" s="378"/>
      <c r="AM200" s="378"/>
      <c r="AN200" s="1521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1"/>
      <c r="BA200" s="1519"/>
      <c r="BB200" s="1520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19"/>
      <c r="BS200" s="1520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19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2"/>
      <c r="T201" s="1523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2"/>
      <c r="AK201" s="1523"/>
      <c r="AL201" s="386"/>
      <c r="AM201" s="386"/>
      <c r="AN201" s="1524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24"/>
      <c r="BA201" s="1522"/>
      <c r="BB201" s="152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2"/>
      <c r="BS201" s="152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2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2"/>
      <c r="T202" s="1523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2"/>
      <c r="AK202" s="1523"/>
      <c r="AL202" s="386"/>
      <c r="AM202" s="386"/>
      <c r="AN202" s="1524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24"/>
      <c r="BA202" s="1522"/>
      <c r="BB202" s="152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2"/>
      <c r="BS202" s="152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2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5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5"/>
      <c r="AK203" s="389"/>
      <c r="AL203" s="390"/>
      <c r="AM203" s="390"/>
      <c r="AN203" s="152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26"/>
      <c r="BA203" s="1525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5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5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27"/>
      <c r="E205" s="400"/>
      <c r="F205" s="1528"/>
      <c r="G205" s="399"/>
      <c r="H205" s="399"/>
      <c r="I205" s="399"/>
      <c r="J205" s="399"/>
      <c r="K205" s="1528"/>
      <c r="L205" s="1528"/>
      <c r="M205" s="1528"/>
      <c r="N205" s="1528"/>
      <c r="O205" s="1528"/>
      <c r="P205" s="399"/>
      <c r="Q205" s="399"/>
      <c r="R205" s="399"/>
      <c r="S205" s="1529"/>
      <c r="T205" s="1528"/>
      <c r="U205" s="1528"/>
      <c r="V205" s="399"/>
      <c r="W205" s="1528"/>
      <c r="X205" s="1528"/>
      <c r="Y205" s="1528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28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19"/>
      <c r="T207" s="1520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19"/>
      <c r="AK207" s="1520"/>
      <c r="AL207" s="378"/>
      <c r="AM207" s="378"/>
      <c r="AN207" s="1521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1"/>
      <c r="BA207" s="1519"/>
      <c r="BB207" s="1520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19"/>
      <c r="BS207" s="1520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19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2"/>
      <c r="T208" s="1523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2"/>
      <c r="AK208" s="1523"/>
      <c r="AL208" s="386"/>
      <c r="AM208" s="386"/>
      <c r="AN208" s="1524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24"/>
      <c r="BA208" s="1522"/>
      <c r="BB208" s="152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2"/>
      <c r="BS208" s="152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2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2"/>
      <c r="T209" s="1523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2"/>
      <c r="AK209" s="1523"/>
      <c r="AL209" s="386"/>
      <c r="AM209" s="386"/>
      <c r="AN209" s="1524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24"/>
      <c r="BA209" s="1522"/>
      <c r="BB209" s="152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2"/>
      <c r="BS209" s="152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2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5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5"/>
      <c r="AK210" s="389"/>
      <c r="AL210" s="390"/>
      <c r="AM210" s="390"/>
      <c r="AN210" s="152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26"/>
      <c r="BA210" s="1525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5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5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27"/>
      <c r="E212" s="400"/>
      <c r="F212" s="1528"/>
      <c r="G212" s="399"/>
      <c r="H212" s="399"/>
      <c r="I212" s="399"/>
      <c r="J212" s="399"/>
      <c r="K212" s="1528"/>
      <c r="L212" s="1528"/>
      <c r="M212" s="1528"/>
      <c r="N212" s="1528"/>
      <c r="O212" s="1528"/>
      <c r="P212" s="399"/>
      <c r="Q212" s="399"/>
      <c r="R212" s="399"/>
      <c r="S212" s="1529"/>
      <c r="T212" s="1528"/>
      <c r="U212" s="1528"/>
      <c r="V212" s="399"/>
      <c r="W212" s="1528"/>
      <c r="X212" s="1528"/>
      <c r="Y212" s="1528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28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19"/>
      <c r="T214" s="1520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19"/>
      <c r="AK214" s="1520"/>
      <c r="AL214" s="378"/>
      <c r="AM214" s="378"/>
      <c r="AN214" s="1521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1"/>
      <c r="BA214" s="1519"/>
      <c r="BB214" s="1520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19"/>
      <c r="BS214" s="1520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19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2"/>
      <c r="T215" s="1523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2"/>
      <c r="AK215" s="1523"/>
      <c r="AL215" s="386"/>
      <c r="AM215" s="386"/>
      <c r="AN215" s="1524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24"/>
      <c r="BA215" s="1522"/>
      <c r="BB215" s="152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2"/>
      <c r="BS215" s="152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2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2"/>
      <c r="T216" s="1523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2"/>
      <c r="AK216" s="1523"/>
      <c r="AL216" s="386"/>
      <c r="AM216" s="386"/>
      <c r="AN216" s="1524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24"/>
      <c r="BA216" s="1522"/>
      <c r="BB216" s="152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2"/>
      <c r="BS216" s="152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2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5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5"/>
      <c r="AK217" s="389"/>
      <c r="AL217" s="390"/>
      <c r="AM217" s="390"/>
      <c r="AN217" s="152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26"/>
      <c r="BA217" s="1525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5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5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27"/>
      <c r="E219" s="400"/>
      <c r="F219" s="1528"/>
      <c r="G219" s="399"/>
      <c r="H219" s="399"/>
      <c r="I219" s="399"/>
      <c r="J219" s="399"/>
      <c r="K219" s="1528"/>
      <c r="L219" s="1528"/>
      <c r="M219" s="1528"/>
      <c r="N219" s="1528"/>
      <c r="O219" s="1528"/>
      <c r="P219" s="399"/>
      <c r="Q219" s="399"/>
      <c r="R219" s="399"/>
      <c r="S219" s="1529"/>
      <c r="T219" s="1528"/>
      <c r="U219" s="1528"/>
      <c r="V219" s="399"/>
      <c r="W219" s="1528"/>
      <c r="X219" s="1528"/>
      <c r="Y219" s="1528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28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19"/>
      <c r="T221" s="1520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19"/>
      <c r="AK221" s="1520"/>
      <c r="AL221" s="378"/>
      <c r="AM221" s="378"/>
      <c r="AN221" s="1521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1"/>
      <c r="BA221" s="1519"/>
      <c r="BB221" s="1520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19"/>
      <c r="BS221" s="1520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19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2"/>
      <c r="T222" s="1523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2"/>
      <c r="AK222" s="1523"/>
      <c r="AL222" s="386"/>
      <c r="AM222" s="386"/>
      <c r="AN222" s="1524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24"/>
      <c r="BA222" s="1522"/>
      <c r="BB222" s="152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2"/>
      <c r="BS222" s="152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2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2"/>
      <c r="T223" s="1523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2"/>
      <c r="AK223" s="1523"/>
      <c r="AL223" s="386"/>
      <c r="AM223" s="386"/>
      <c r="AN223" s="1524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24"/>
      <c r="BA223" s="1522"/>
      <c r="BB223" s="152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2"/>
      <c r="BS223" s="152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2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5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5"/>
      <c r="AK224" s="389"/>
      <c r="AL224" s="390"/>
      <c r="AM224" s="390"/>
      <c r="AN224" s="152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26"/>
      <c r="BA224" s="1525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5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5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27"/>
      <c r="E226" s="400"/>
      <c r="F226" s="1528"/>
      <c r="G226" s="399"/>
      <c r="H226" s="399"/>
      <c r="I226" s="399"/>
      <c r="J226" s="399"/>
      <c r="K226" s="1528"/>
      <c r="L226" s="1528"/>
      <c r="M226" s="1528"/>
      <c r="N226" s="1528"/>
      <c r="O226" s="1528"/>
      <c r="P226" s="399"/>
      <c r="Q226" s="399"/>
      <c r="R226" s="399"/>
      <c r="S226" s="1529"/>
      <c r="T226" s="1528"/>
      <c r="U226" s="1528"/>
      <c r="V226" s="399"/>
      <c r="W226" s="1528"/>
      <c r="X226" s="1528"/>
      <c r="Y226" s="1528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28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0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1"/>
      <c r="D229" s="1531"/>
      <c r="E229" s="1531"/>
      <c r="F229" s="1531"/>
      <c r="G229" s="1531"/>
      <c r="H229" s="1531"/>
      <c r="I229" s="1531"/>
      <c r="J229" s="1531"/>
      <c r="K229" s="1531"/>
      <c r="L229" s="1531"/>
      <c r="M229" s="1531"/>
      <c r="N229" s="1531"/>
      <c r="O229" s="1531"/>
      <c r="P229" s="1531"/>
      <c r="Q229" s="1531"/>
      <c r="R229" s="1531"/>
      <c r="S229" s="1531"/>
      <c r="T229" s="1531"/>
      <c r="U229" s="1531"/>
      <c r="V229" s="1531"/>
      <c r="W229" s="1531"/>
      <c r="X229" s="1531"/>
      <c r="Y229" s="1531"/>
      <c r="Z229" s="1531"/>
      <c r="AA229" s="1531"/>
      <c r="AB229" s="1531"/>
      <c r="AC229" s="1531"/>
      <c r="AD229" s="1531"/>
      <c r="AE229" s="1531"/>
      <c r="AF229" s="1531"/>
      <c r="AG229" s="1531"/>
      <c r="AH229" s="1531"/>
      <c r="AI229" s="1531"/>
      <c r="AJ229" s="1531"/>
      <c r="AK229" s="1531"/>
      <c r="AL229" s="1531"/>
      <c r="AM229" s="1531"/>
      <c r="AN229" s="1531"/>
      <c r="AO229" s="1531"/>
      <c r="AP229" s="1531"/>
      <c r="AQ229" s="1531"/>
      <c r="AR229" s="1531"/>
      <c r="AS229" s="1531"/>
      <c r="AT229" s="1531"/>
      <c r="AU229" s="1531"/>
      <c r="AV229" s="1531"/>
      <c r="AW229" s="1531"/>
      <c r="AX229" s="1531"/>
      <c r="AY229" s="1531"/>
      <c r="AZ229" s="1531"/>
      <c r="BA229" s="1531"/>
      <c r="BB229" s="1531"/>
      <c r="BC229" s="1531"/>
      <c r="BD229" s="1531"/>
      <c r="BE229" s="1531"/>
      <c r="BF229" s="1531"/>
      <c r="BG229" s="1531"/>
      <c r="BH229" s="1531"/>
      <c r="BI229" s="1531"/>
      <c r="BJ229" s="1531"/>
      <c r="BK229" s="1531"/>
      <c r="BL229" s="1531"/>
      <c r="BM229" s="1531"/>
      <c r="BN229" s="1531"/>
      <c r="BO229" s="1531"/>
      <c r="BP229" s="1531"/>
      <c r="BQ229" s="1531"/>
      <c r="BR229" s="1531"/>
      <c r="BS229" s="1531"/>
      <c r="BT229" s="1531"/>
      <c r="BU229" s="1531"/>
      <c r="BV229" s="1531"/>
      <c r="BW229" s="1531"/>
      <c r="BX229" s="1531"/>
      <c r="BY229" s="1531"/>
      <c r="BZ229" s="1531"/>
      <c r="CA229" s="1531"/>
      <c r="CB229" s="1531"/>
      <c r="CC229" s="1531"/>
      <c r="CD229" s="1531"/>
      <c r="CE229" s="1531"/>
      <c r="CF229" s="1531"/>
      <c r="CG229" s="1531"/>
      <c r="CH229" s="1531"/>
      <c r="CI229" s="153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2" t="s">
        <v>574</v>
      </c>
      <c r="D232" s="1533" t="s">
        <v>575</v>
      </c>
      <c r="E232" s="1533" t="s">
        <v>576</v>
      </c>
      <c r="F232" s="1533" t="s">
        <v>577</v>
      </c>
      <c r="G232" s="1533" t="s">
        <v>578</v>
      </c>
      <c r="H232" s="1533" t="s">
        <v>579</v>
      </c>
      <c r="I232" s="1533" t="s">
        <v>580</v>
      </c>
      <c r="J232" s="1533" t="s">
        <v>581</v>
      </c>
      <c r="K232" s="1533" t="s">
        <v>582</v>
      </c>
      <c r="L232" s="1533" t="s">
        <v>583</v>
      </c>
      <c r="M232" s="1533" t="s">
        <v>584</v>
      </c>
      <c r="N232" s="1534" t="s">
        <v>574</v>
      </c>
      <c r="O232" s="1534" t="s">
        <v>585</v>
      </c>
      <c r="P232" s="1534" t="s">
        <v>586</v>
      </c>
      <c r="Q232" s="1534" t="s">
        <v>587</v>
      </c>
      <c r="R232" s="1534" t="s">
        <v>588</v>
      </c>
      <c r="S232" s="1534" t="s">
        <v>589</v>
      </c>
      <c r="T232" s="1534" t="s">
        <v>590</v>
      </c>
      <c r="U232" s="1534" t="s">
        <v>591</v>
      </c>
      <c r="V232" s="1534" t="s">
        <v>592</v>
      </c>
      <c r="W232" s="1534" t="s">
        <v>593</v>
      </c>
      <c r="X232" s="1534" t="s">
        <v>594</v>
      </c>
      <c r="Y232" s="1534" t="s">
        <v>595</v>
      </c>
      <c r="Z232" s="1534" t="s">
        <v>596</v>
      </c>
      <c r="AA232" s="1534" t="s">
        <v>597</v>
      </c>
      <c r="AB232" s="1534" t="s">
        <v>598</v>
      </c>
      <c r="AC232" s="1534" t="s">
        <v>599</v>
      </c>
      <c r="AD232" s="1534" t="s">
        <v>600</v>
      </c>
      <c r="AE232" s="1534" t="s">
        <v>601</v>
      </c>
      <c r="AF232" s="1534" t="s">
        <v>602</v>
      </c>
      <c r="AG232" s="1534" t="s">
        <v>603</v>
      </c>
      <c r="AH232" s="1534" t="s">
        <v>604</v>
      </c>
      <c r="AI232" s="1534" t="s">
        <v>605</v>
      </c>
      <c r="AJ232" s="1534" t="s">
        <v>606</v>
      </c>
      <c r="AK232" s="1534" t="s">
        <v>607</v>
      </c>
      <c r="AL232" s="1534" t="s">
        <v>608</v>
      </c>
      <c r="AM232" s="1534" t="s">
        <v>609</v>
      </c>
      <c r="AN232" s="1534" t="s">
        <v>610</v>
      </c>
      <c r="AO232" s="1534" t="s">
        <v>611</v>
      </c>
      <c r="AP232" s="1534" t="s">
        <v>612</v>
      </c>
      <c r="AQ232" s="1534" t="s">
        <v>613</v>
      </c>
      <c r="AR232" s="1534" t="s">
        <v>614</v>
      </c>
      <c r="AS232" s="1534" t="s">
        <v>615</v>
      </c>
      <c r="AT232" s="1534" t="s">
        <v>616</v>
      </c>
      <c r="AU232" s="1534" t="s">
        <v>617</v>
      </c>
      <c r="AV232" s="1534" t="s">
        <v>618</v>
      </c>
      <c r="AW232" s="1534" t="s">
        <v>619</v>
      </c>
      <c r="AX232" s="1534" t="s">
        <v>620</v>
      </c>
    </row>
    <row r="233" spans="1:256" ht="12" customHeight="1">
      <c r="C233" s="1536">
        <v>59301</v>
      </c>
      <c r="D233" s="1537">
        <v>15.65</v>
      </c>
      <c r="E233" s="1537">
        <v>14.19</v>
      </c>
      <c r="F233" s="1537">
        <v>17.45</v>
      </c>
      <c r="G233" s="1537">
        <v>18.07</v>
      </c>
      <c r="H233" s="1537">
        <v>14.21</v>
      </c>
      <c r="I233" s="1537">
        <v>9.01</v>
      </c>
      <c r="J233" s="1537">
        <v>5.09</v>
      </c>
      <c r="K233" s="1537">
        <v>2.91</v>
      </c>
      <c r="L233" s="1537">
        <v>1.56</v>
      </c>
      <c r="M233" s="1537">
        <v>1.71</v>
      </c>
      <c r="N233" s="1534">
        <v>59301</v>
      </c>
      <c r="O233" s="1534">
        <v>6.33</v>
      </c>
      <c r="P233" s="1534">
        <v>5.54</v>
      </c>
      <c r="Q233" s="1534">
        <v>5.76</v>
      </c>
      <c r="R233" s="1534">
        <v>6.42</v>
      </c>
      <c r="S233" s="1534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 s="1534">
        <v>0.84</v>
      </c>
      <c r="AB233" s="1534">
        <v>0.61</v>
      </c>
      <c r="AC233" s="1534">
        <v>0.5</v>
      </c>
      <c r="AD233" s="1534">
        <v>0.3</v>
      </c>
      <c r="AE233" s="1534">
        <v>0.26</v>
      </c>
      <c r="AF233" s="1534">
        <v>0.22</v>
      </c>
      <c r="AG233" s="1534">
        <v>6.32</v>
      </c>
      <c r="AH233" s="1534">
        <v>5.47</v>
      </c>
      <c r="AI233" s="1534">
        <v>5.38</v>
      </c>
      <c r="AJ233" s="1534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 s="1534">
        <v>2.63</v>
      </c>
      <c r="AQ233" s="1534">
        <v>2.23</v>
      </c>
      <c r="AR233" s="1534">
        <v>1.78</v>
      </c>
      <c r="AS233" s="1534">
        <v>1.42</v>
      </c>
      <c r="AT233" s="1534">
        <v>1.01</v>
      </c>
      <c r="AU233" s="1534">
        <v>0.87</v>
      </c>
      <c r="AV233" s="1534">
        <v>1.07</v>
      </c>
      <c r="AW233" s="1534">
        <v>0.97</v>
      </c>
      <c r="AX233" s="1534">
        <v>0.87</v>
      </c>
    </row>
    <row r="234" spans="1:256" ht="12" customHeight="1">
      <c r="C234" s="1534">
        <v>59301</v>
      </c>
      <c r="D234" s="1534">
        <v>4.08</v>
      </c>
      <c r="E234" s="1534">
        <v>7.4</v>
      </c>
      <c r="F234" s="1534">
        <v>13.64</v>
      </c>
      <c r="G234" s="1534">
        <v>18.84</v>
      </c>
      <c r="H234" s="1534">
        <v>18.52</v>
      </c>
      <c r="I234" s="1534">
        <v>14.08</v>
      </c>
      <c r="J234" s="1534">
        <v>9.2899999999999991</v>
      </c>
      <c r="K234" s="1534">
        <v>6.07</v>
      </c>
      <c r="L234" s="1534">
        <v>3.65</v>
      </c>
      <c r="M234" s="1534">
        <v>4.4400000000000004</v>
      </c>
    </row>
    <row r="235" spans="1:256" ht="12" customHeight="1">
      <c r="N235" s="1534"/>
      <c r="O235" s="1534"/>
      <c r="P235" s="1534"/>
      <c r="Q235" s="1534"/>
      <c r="R235" s="1534"/>
      <c r="S235" s="1534"/>
      <c r="T235" s="1534"/>
      <c r="U235" s="1534"/>
      <c r="V235" s="1534"/>
      <c r="W235" s="1534"/>
      <c r="X235" s="1534"/>
      <c r="Y235" s="1534"/>
      <c r="Z235" s="1534"/>
      <c r="AA235" s="1534"/>
      <c r="AB235" s="1534"/>
      <c r="AC235" s="1534"/>
      <c r="AD235" s="1534"/>
      <c r="AE235" s="1534"/>
      <c r="AF235" s="1534"/>
      <c r="AG235" s="1534"/>
      <c r="AH235" s="1534"/>
      <c r="AI235" s="1534"/>
      <c r="AJ235" s="1534"/>
      <c r="AK235" s="1534"/>
      <c r="AL235" s="1534"/>
      <c r="AM235" s="1534"/>
      <c r="AN235" s="1534"/>
      <c r="AO235" s="1534"/>
      <c r="AP235" s="1534"/>
      <c r="AQ235" s="1534"/>
      <c r="AR235" s="1534"/>
      <c r="AS235" s="1534"/>
      <c r="AT235" s="1534"/>
      <c r="AU235" s="1534"/>
      <c r="AV235" s="1534"/>
      <c r="AW235" s="1534"/>
      <c r="AX235" s="1534"/>
    </row>
    <row r="236" spans="1:256" ht="12" customHeight="1">
      <c r="C236" s="1536"/>
      <c r="D236" s="1537"/>
      <c r="E236" s="1537"/>
      <c r="F236" s="1537"/>
      <c r="G236" s="1537"/>
      <c r="H236" s="1537"/>
      <c r="I236" s="1537"/>
      <c r="J236" s="1537"/>
      <c r="K236" s="1537"/>
      <c r="L236" s="1537"/>
      <c r="M236" s="1537"/>
      <c r="N236" s="1534"/>
      <c r="O236" s="1534"/>
      <c r="P236" s="1534"/>
      <c r="Q236" s="1534"/>
      <c r="R236" s="1534"/>
      <c r="S236" s="1534"/>
      <c r="T236" s="1534"/>
      <c r="U236" s="1534"/>
      <c r="V236" s="1534"/>
      <c r="W236" s="1534"/>
      <c r="X236" s="1534"/>
      <c r="Y236" s="1534"/>
      <c r="Z236" s="1534"/>
      <c r="AA236" s="1534"/>
      <c r="AB236" s="1534"/>
      <c r="AC236" s="1534"/>
      <c r="AD236" s="1534"/>
      <c r="AE236" s="1534"/>
      <c r="AF236" s="1534"/>
      <c r="AG236" s="1534"/>
      <c r="AH236" s="1534"/>
      <c r="AI236" s="1534"/>
      <c r="AJ236" s="1534"/>
      <c r="AK236" s="1534"/>
      <c r="AL236" s="1534"/>
      <c r="AM236" s="1534"/>
      <c r="AN236" s="1534"/>
      <c r="AO236" s="1534"/>
      <c r="AP236" s="1534"/>
      <c r="AQ236" s="1534"/>
      <c r="AR236" s="1534"/>
      <c r="AS236" s="1534"/>
      <c r="AT236" s="1534"/>
      <c r="AU236" s="1534"/>
      <c r="AV236" s="1534"/>
      <c r="AW236" s="1534"/>
      <c r="AX236" s="1534"/>
    </row>
    <row r="237" spans="1:256" ht="12" customHeight="1">
      <c r="C237" s="1534"/>
      <c r="D237" s="1534"/>
      <c r="E237" s="1534"/>
      <c r="F237" s="1534"/>
      <c r="G237" s="1534"/>
      <c r="H237" s="1534"/>
      <c r="I237" s="1534"/>
      <c r="J237" s="1534"/>
      <c r="K237" s="1534"/>
      <c r="L237" s="1534"/>
      <c r="M237" s="1534"/>
      <c r="N237" s="1534"/>
      <c r="O237" s="1534" t="s">
        <v>621</v>
      </c>
      <c r="P237" s="1534" t="s">
        <v>622</v>
      </c>
      <c r="Q237" s="1534" t="s">
        <v>623</v>
      </c>
      <c r="R237" s="1534" t="s">
        <v>624</v>
      </c>
      <c r="S237" s="1534" t="s">
        <v>625</v>
      </c>
      <c r="T237" s="1534" t="s">
        <v>626</v>
      </c>
      <c r="U237" s="1534" t="s">
        <v>627</v>
      </c>
      <c r="V237" s="1534" t="s">
        <v>628</v>
      </c>
      <c r="W237" s="1534" t="s">
        <v>629</v>
      </c>
      <c r="X237" s="1534" t="s">
        <v>630</v>
      </c>
      <c r="Y237" s="1534" t="s">
        <v>631</v>
      </c>
      <c r="Z237" s="1534" t="s">
        <v>632</v>
      </c>
      <c r="AA237" s="1534" t="s">
        <v>633</v>
      </c>
      <c r="AB237" s="1534" t="s">
        <v>634</v>
      </c>
      <c r="AC237" s="1534" t="s">
        <v>635</v>
      </c>
      <c r="AD237" s="1534" t="s">
        <v>636</v>
      </c>
      <c r="AE237" s="1534" t="s">
        <v>637</v>
      </c>
      <c r="AF237" s="1534" t="s">
        <v>638</v>
      </c>
      <c r="AG237" s="1534"/>
      <c r="AH237" s="1534"/>
      <c r="AI237" s="1534"/>
      <c r="AJ237" s="1534"/>
      <c r="AK237" s="1534"/>
      <c r="AL237" s="1534"/>
      <c r="AM237" s="1534"/>
      <c r="AN237" s="1534"/>
      <c r="AO237" s="1534"/>
      <c r="AP237" s="1534"/>
      <c r="AQ237" s="1534"/>
      <c r="AR237" s="1534"/>
      <c r="AS237" s="1534"/>
      <c r="AT237" s="1534"/>
      <c r="AU237" s="1534"/>
      <c r="AV237" s="1534"/>
      <c r="AW237" s="1534"/>
      <c r="AX237" s="1534"/>
    </row>
    <row r="238" spans="1:256" ht="12" customHeight="1">
      <c r="C238" s="1534"/>
      <c r="D238" s="1534"/>
      <c r="E238" s="1534"/>
      <c r="F238" s="1534"/>
      <c r="G238" s="1534"/>
      <c r="H238" s="1534"/>
      <c r="I238" s="1534"/>
      <c r="J238" s="1534"/>
      <c r="K238" s="1534"/>
      <c r="L238" s="1534"/>
      <c r="M238" s="1534"/>
      <c r="N238" s="1534" t="s">
        <v>639</v>
      </c>
      <c r="O238" s="1534">
        <v>-6.33</v>
      </c>
      <c r="P238" s="1534">
        <v>-5.54</v>
      </c>
      <c r="Q238" s="1534">
        <v>-5.76</v>
      </c>
      <c r="R238" s="1534">
        <v>-6.42</v>
      </c>
      <c r="S238" s="1534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 s="1534">
        <v>-0.84</v>
      </c>
      <c r="AB238" s="1534">
        <v>-0.61</v>
      </c>
      <c r="AC238" s="1534">
        <v>-0.5</v>
      </c>
      <c r="AD238" s="1534">
        <v>-0.3</v>
      </c>
      <c r="AE238" s="1534">
        <v>-0.26</v>
      </c>
      <c r="AF238" s="1534">
        <v>-0.22</v>
      </c>
      <c r="AG238" s="1534"/>
      <c r="AH238" s="1534"/>
      <c r="AI238" s="1534"/>
      <c r="AJ238" s="1534"/>
      <c r="AK238" s="1534"/>
      <c r="AL238" s="1534"/>
      <c r="AM238" s="1534"/>
      <c r="AN238" s="1534"/>
      <c r="AO238" s="1534"/>
      <c r="AP238" s="1534"/>
      <c r="AQ238" s="1534"/>
      <c r="AR238" s="1534"/>
      <c r="AS238" s="1534"/>
      <c r="AT238" s="1534"/>
      <c r="AU238" s="1534"/>
      <c r="AV238" s="1534"/>
      <c r="AW238" s="1534"/>
      <c r="AX238" s="1534"/>
    </row>
    <row r="239" spans="1:256" ht="12" customHeight="1">
      <c r="C239" s="1534"/>
      <c r="D239" s="1534"/>
      <c r="E239" s="1534"/>
      <c r="F239" s="1534"/>
      <c r="G239" s="1534"/>
      <c r="H239" s="1534"/>
      <c r="I239" s="1534"/>
      <c r="J239" s="1534"/>
      <c r="K239" s="1534"/>
      <c r="L239" s="1534"/>
      <c r="M239" s="1534"/>
      <c r="N239" s="1534" t="s">
        <v>640</v>
      </c>
      <c r="O239" s="1534">
        <v>6.32</v>
      </c>
      <c r="P239" s="1534">
        <v>5.47</v>
      </c>
      <c r="Q239" s="1534">
        <v>5.38</v>
      </c>
      <c r="R239" s="1534">
        <v>6.12</v>
      </c>
      <c r="S239" s="1534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 s="1534">
        <v>1.42</v>
      </c>
      <c r="AB239" s="1534">
        <v>1.01</v>
      </c>
      <c r="AC239" s="1534">
        <v>0.87</v>
      </c>
      <c r="AD239" s="1534">
        <v>1.07</v>
      </c>
      <c r="AE239" s="1534">
        <v>0.97</v>
      </c>
      <c r="AF239" s="1534">
        <v>0.87</v>
      </c>
      <c r="AG239" s="1534"/>
      <c r="AH239" s="1534"/>
      <c r="AI239" s="1534"/>
      <c r="AJ239" s="1534"/>
      <c r="AK239" s="1534"/>
      <c r="AL239" s="1534"/>
      <c r="AM239" s="1534"/>
      <c r="AN239" s="1534"/>
      <c r="AO239" s="1534"/>
      <c r="AP239" s="1534"/>
      <c r="AQ239" s="1534"/>
      <c r="AR239" s="1534"/>
      <c r="AS239" s="1534"/>
      <c r="AT239" s="1534"/>
      <c r="AU239" s="1534"/>
      <c r="AV239" s="1534"/>
      <c r="AW239" s="1534"/>
      <c r="AX239" s="1534"/>
    </row>
    <row r="240" spans="1:256" ht="12" customHeight="1">
      <c r="AG240" s="1534"/>
      <c r="AH240" s="1534"/>
      <c r="AI240" s="1534"/>
      <c r="AJ240" s="1534"/>
      <c r="AK240" s="1534"/>
      <c r="AL240" s="1534"/>
      <c r="AM240" s="1534"/>
      <c r="AN240" s="1534"/>
      <c r="AO240" s="1534"/>
      <c r="AP240" s="1534"/>
      <c r="AQ240" s="1534"/>
      <c r="AR240" s="1534"/>
      <c r="AS240" s="1534"/>
      <c r="AT240" s="1534"/>
      <c r="AU240" s="1534"/>
      <c r="AV240" s="1534"/>
      <c r="AW240" s="1534"/>
      <c r="AX240" s="1534"/>
    </row>
    <row r="241" spans="3:50" ht="12" customHeight="1">
      <c r="C241" s="1534"/>
      <c r="D241" s="1534"/>
      <c r="E241" s="1534"/>
      <c r="F241" s="1534"/>
      <c r="G241" s="1534"/>
      <c r="H241" s="1534"/>
      <c r="I241" s="1534"/>
      <c r="J241" s="1534"/>
      <c r="K241" s="1534"/>
      <c r="L241" s="1534"/>
      <c r="M241" s="1534"/>
      <c r="AG241" s="1534"/>
      <c r="AH241" s="1534"/>
      <c r="AI241" s="1534"/>
      <c r="AJ241" s="1534"/>
      <c r="AK241" s="1534"/>
      <c r="AL241" s="1534"/>
      <c r="AM241" s="1534"/>
      <c r="AN241" s="1534"/>
      <c r="AO241" s="1534"/>
      <c r="AP241" s="1534"/>
      <c r="AQ241" s="1534"/>
      <c r="AR241" s="1534"/>
      <c r="AS241" s="1534"/>
      <c r="AT241" s="1534"/>
      <c r="AU241" s="1534"/>
      <c r="AV241" s="1534"/>
      <c r="AW241" s="1534"/>
      <c r="AX241" s="1534"/>
    </row>
    <row r="242" spans="3:50" ht="12" customHeight="1">
      <c r="C242" s="1534"/>
      <c r="D242" s="1534"/>
      <c r="E242" s="1534"/>
      <c r="F242" s="1534"/>
      <c r="G242" s="1534"/>
      <c r="H242" s="1534"/>
      <c r="I242" s="1534"/>
      <c r="J242" s="1534"/>
      <c r="K242" s="1534"/>
      <c r="L242" s="1534"/>
      <c r="M242" s="1534"/>
      <c r="N242" s="1534"/>
      <c r="O242" s="1534"/>
      <c r="P242" s="1534"/>
      <c r="Q242" s="1534"/>
      <c r="R242" s="1534"/>
      <c r="S242" s="1534"/>
      <c r="T242" s="1534"/>
      <c r="U242" s="1534"/>
      <c r="V242" s="1534"/>
      <c r="W242" s="1534"/>
      <c r="X242" s="1534"/>
      <c r="Y242" s="1534"/>
      <c r="Z242" s="1534"/>
      <c r="AA242" s="1534"/>
      <c r="AB242" s="1534"/>
      <c r="AC242" s="1534"/>
      <c r="AD242" s="1534"/>
      <c r="AE242" s="1534"/>
      <c r="AF242" s="1534"/>
      <c r="AG242" s="1534"/>
      <c r="AH242" s="1534"/>
      <c r="AI242" s="1534"/>
      <c r="AJ242" s="1534"/>
      <c r="AK242" s="1534"/>
      <c r="AL242" s="1534"/>
      <c r="AM242" s="1534"/>
      <c r="AN242" s="1534"/>
      <c r="AO242" s="1534"/>
      <c r="AP242" s="1534"/>
      <c r="AQ242" s="1534"/>
      <c r="AR242" s="1534"/>
      <c r="AS242" s="1534"/>
      <c r="AT242" s="1534"/>
      <c r="AU242" s="1534"/>
      <c r="AV242" s="1534"/>
      <c r="AW242" s="1534"/>
      <c r="AX242" s="1534"/>
    </row>
    <row r="243" spans="3:50" ht="12" customHeight="1">
      <c r="C243" s="1534"/>
      <c r="D243" s="1534"/>
      <c r="E243" s="1534"/>
      <c r="F243" s="1534"/>
      <c r="G243" s="1534"/>
      <c r="H243" s="1534"/>
      <c r="I243" s="1534"/>
      <c r="J243" s="1534"/>
      <c r="K243" s="1534"/>
      <c r="L243" s="1534"/>
      <c r="M243" s="1534"/>
      <c r="N243" s="1534"/>
      <c r="O243" s="1534"/>
      <c r="P243" s="1534"/>
      <c r="Q243" s="1534"/>
      <c r="R243" s="1534"/>
      <c r="S243" s="1534"/>
      <c r="T243" s="1534"/>
      <c r="U243" s="1534"/>
      <c r="V243" s="1534"/>
      <c r="W243" s="1534"/>
      <c r="X243" s="1534"/>
      <c r="Y243" s="1534"/>
      <c r="Z243" s="1534"/>
      <c r="AA243" s="1534"/>
      <c r="AB243" s="1534"/>
      <c r="AC243" s="1534"/>
      <c r="AD243" s="1534"/>
      <c r="AE243" s="1534"/>
      <c r="AF243" s="1534"/>
      <c r="AG243" s="1534"/>
      <c r="AH243" s="1534"/>
      <c r="AI243" s="1534"/>
      <c r="AJ243" s="1534"/>
      <c r="AK243" s="1534"/>
      <c r="AL243" s="1534"/>
      <c r="AM243" s="1534"/>
      <c r="AN243" s="1534"/>
      <c r="AO243" s="1534"/>
      <c r="AP243" s="1534"/>
      <c r="AQ243" s="1534"/>
      <c r="AR243" s="1534"/>
      <c r="AS243" s="1534"/>
      <c r="AT243" s="1534"/>
      <c r="AU243" s="1534"/>
      <c r="AV243" s="1534"/>
      <c r="AW243" s="1534"/>
      <c r="AX243" s="1534"/>
    </row>
    <row r="244" spans="3:50" ht="12" customHeight="1">
      <c r="C244" s="1534"/>
      <c r="G244" s="1534"/>
      <c r="H244" s="1534"/>
      <c r="I244" s="1534"/>
      <c r="J244" s="1534"/>
      <c r="K244" s="1534"/>
      <c r="L244" s="1534"/>
      <c r="M244" s="1534"/>
      <c r="N244" s="1534"/>
      <c r="O244" s="1534"/>
      <c r="P244" s="1534"/>
      <c r="Q244" s="1534"/>
      <c r="R244" s="1534"/>
      <c r="S244" s="1534"/>
      <c r="T244" s="1534"/>
      <c r="U244" s="1534"/>
      <c r="V244" s="1534"/>
      <c r="W244" s="1534"/>
      <c r="X244" s="1534"/>
      <c r="Y244" s="1534"/>
      <c r="Z244" s="1534"/>
      <c r="AA244" s="1534"/>
      <c r="AB244" s="1534"/>
      <c r="AC244" s="1534"/>
      <c r="AD244" s="1534"/>
      <c r="AE244" s="1534"/>
      <c r="AF244" s="1534"/>
      <c r="AG244" s="1534"/>
      <c r="AH244" s="1534"/>
      <c r="AI244" s="1534"/>
      <c r="AJ244" s="1534"/>
      <c r="AK244" s="1534"/>
      <c r="AL244" s="1534"/>
      <c r="AM244" s="1534"/>
      <c r="AN244" s="1534"/>
      <c r="AO244" s="1534"/>
      <c r="AP244" s="1534"/>
      <c r="AQ244" s="1534"/>
      <c r="AR244" s="1534"/>
      <c r="AS244" s="1534"/>
      <c r="AT244" s="1534"/>
      <c r="AU244" s="1534"/>
      <c r="AV244" s="1534"/>
      <c r="AW244" s="1534"/>
      <c r="AX244" s="1534"/>
    </row>
    <row r="245" spans="3:50" ht="12" customHeight="1">
      <c r="C245" s="1534"/>
      <c r="G245" s="1534"/>
      <c r="H245" s="1534"/>
      <c r="I245" s="1534"/>
      <c r="J245" s="1534"/>
      <c r="K245" s="1534"/>
      <c r="L245" s="1534"/>
      <c r="M245" s="1534"/>
      <c r="N245" s="1534"/>
      <c r="O245" s="1534"/>
      <c r="P245" s="1534"/>
      <c r="Q245" s="1534"/>
      <c r="R245" s="1534"/>
      <c r="S245" s="1534"/>
      <c r="T245" s="1534"/>
      <c r="U245" s="1534"/>
      <c r="V245" s="1534"/>
      <c r="W245" s="1534"/>
      <c r="X245" s="1534"/>
      <c r="Y245" s="1534"/>
      <c r="Z245" s="1534"/>
      <c r="AA245" s="1534"/>
      <c r="AB245" s="1534"/>
      <c r="AC245" s="1534"/>
      <c r="AD245" s="1534"/>
      <c r="AE245" s="1534"/>
      <c r="AF245" s="1534"/>
      <c r="AG245" s="1534"/>
      <c r="AH245" s="1534"/>
      <c r="AI245" s="1534"/>
      <c r="AJ245" s="1534"/>
      <c r="AK245" s="1534"/>
      <c r="AL245" s="1534"/>
      <c r="AM245" s="1534"/>
      <c r="AN245" s="1534"/>
      <c r="AO245" s="1534"/>
      <c r="AP245" s="1534"/>
      <c r="AQ245" s="1534"/>
      <c r="AR245" s="1534"/>
      <c r="AS245" s="1534"/>
      <c r="AT245" s="1534"/>
      <c r="AU245" s="1534"/>
      <c r="AV245" s="1534"/>
      <c r="AW245" s="1534"/>
      <c r="AX245" s="1534"/>
    </row>
    <row r="246" spans="3:50" ht="12" customHeight="1">
      <c r="C246" s="1534"/>
      <c r="G246" s="1534"/>
      <c r="H246" s="1534"/>
      <c r="I246" s="1534"/>
      <c r="J246" s="1534"/>
      <c r="K246" s="1534"/>
      <c r="L246" s="1534"/>
      <c r="M246" s="1534"/>
      <c r="N246" s="1534"/>
      <c r="O246" s="1534"/>
      <c r="P246" s="1534"/>
      <c r="Q246" s="1534"/>
      <c r="R246" s="1534"/>
      <c r="S246" s="1534"/>
      <c r="T246" s="1534"/>
      <c r="U246" s="1534"/>
      <c r="V246" s="1534"/>
      <c r="W246" s="1534"/>
      <c r="X246" s="1534"/>
      <c r="Y246" s="1534"/>
      <c r="Z246" s="1534"/>
      <c r="AA246" s="1534"/>
      <c r="AB246" s="1534"/>
      <c r="AC246" s="1534"/>
      <c r="AD246" s="1534"/>
      <c r="AE246" s="1534"/>
      <c r="AF246" s="1534"/>
      <c r="AG246" s="1534"/>
      <c r="AH246" s="1534"/>
      <c r="AI246" s="1534"/>
      <c r="AJ246" s="1534"/>
      <c r="AK246" s="1534"/>
      <c r="AL246" s="1534"/>
      <c r="AM246" s="1534"/>
      <c r="AN246" s="1534"/>
      <c r="AO246" s="1534"/>
      <c r="AP246" s="1534"/>
      <c r="AQ246" s="1534"/>
      <c r="AR246" s="1534"/>
      <c r="AS246" s="1534"/>
      <c r="AT246" s="1534"/>
      <c r="AU246" s="1534"/>
      <c r="AV246" s="1534"/>
      <c r="AW246" s="1534"/>
      <c r="AX246" s="1534"/>
    </row>
    <row r="247" spans="3:50" ht="12" customHeight="1">
      <c r="C247" s="1534"/>
      <c r="D247" s="1534"/>
      <c r="E247" s="1534"/>
      <c r="F247" s="1534"/>
      <c r="G247" s="1534"/>
      <c r="H247" s="1534"/>
      <c r="I247" s="1534"/>
      <c r="J247" s="1534"/>
      <c r="K247" s="1534"/>
      <c r="L247" s="1534"/>
      <c r="M247" s="1534"/>
      <c r="Q247" s="1534"/>
      <c r="R247" s="1534"/>
      <c r="S247" s="1534"/>
      <c r="T247" s="1534"/>
      <c r="U247" s="1534"/>
      <c r="V247" s="1534"/>
      <c r="W247" s="1534"/>
      <c r="X247" s="1534"/>
      <c r="AB247" s="1534"/>
      <c r="AC247" s="1534"/>
      <c r="AD247" s="1534"/>
      <c r="AE247" s="1534"/>
      <c r="AF247" s="1534"/>
      <c r="AG247" s="1534"/>
      <c r="AH247" s="1534"/>
      <c r="AI247" s="1534"/>
      <c r="AJ247" s="1534"/>
      <c r="AK247" s="1534"/>
      <c r="AL247" s="1534"/>
      <c r="AM247" s="1534"/>
      <c r="AN247" s="1534"/>
      <c r="AO247" s="1534"/>
      <c r="AP247" s="1534"/>
      <c r="AQ247" s="1534"/>
      <c r="AR247" s="1534"/>
      <c r="AS247" s="1534"/>
      <c r="AT247" s="1534"/>
      <c r="AU247" s="1534"/>
      <c r="AV247" s="1534"/>
      <c r="AW247" s="1534"/>
      <c r="AX247" s="1534"/>
    </row>
    <row r="248" spans="3:50" ht="12" customHeight="1">
      <c r="C248" s="1534"/>
      <c r="D248" s="1534"/>
      <c r="E248" s="1534"/>
      <c r="F248" s="1534"/>
      <c r="G248" s="1534"/>
      <c r="H248" s="1534"/>
      <c r="I248" s="1534"/>
      <c r="J248" s="1534"/>
      <c r="K248" s="1534"/>
      <c r="L248" s="1534"/>
      <c r="M248" s="1534"/>
      <c r="Q248" s="1534"/>
      <c r="R248" s="1534"/>
      <c r="S248" s="1534"/>
      <c r="T248" s="1534"/>
      <c r="U248" s="1534"/>
      <c r="V248" s="1534"/>
      <c r="W248" s="1534"/>
      <c r="X248" s="1534"/>
      <c r="AB248" s="1534"/>
      <c r="AC248" s="1534"/>
      <c r="AD248" s="1534"/>
      <c r="AE248" s="1534"/>
      <c r="AF248" s="1534"/>
      <c r="AG248" s="1534"/>
      <c r="AH248" s="1534"/>
      <c r="AI248" s="1534"/>
      <c r="AJ248" s="1534"/>
      <c r="AK248" s="1534"/>
      <c r="AL248" s="1534"/>
      <c r="AM248" s="1534"/>
      <c r="AN248" s="1534"/>
      <c r="AO248" s="1534"/>
      <c r="AP248" s="1534"/>
      <c r="AQ248" s="1534"/>
      <c r="AR248" s="1534"/>
      <c r="AS248" s="1534"/>
      <c r="AT248" s="1534"/>
      <c r="AU248" s="1534"/>
      <c r="AV248" s="1534"/>
      <c r="AW248" s="1534"/>
      <c r="AX248" s="1534"/>
    </row>
    <row r="249" spans="3:50" ht="12" customHeight="1">
      <c r="C249" s="1534"/>
      <c r="D249" s="1534"/>
      <c r="E249" s="1534"/>
      <c r="F249" s="1534"/>
      <c r="G249" s="1534"/>
      <c r="H249" s="1534"/>
      <c r="I249" s="1534"/>
      <c r="J249" s="1534"/>
      <c r="K249" s="1534"/>
      <c r="L249" s="1534"/>
      <c r="M249" s="1534"/>
      <c r="Q249" s="1534"/>
      <c r="R249" s="1534"/>
      <c r="S249" s="1534"/>
      <c r="T249" s="1534"/>
      <c r="U249" s="1534"/>
      <c r="V249" s="1534"/>
      <c r="W249" s="1534"/>
      <c r="X249" s="1534"/>
      <c r="AB249" s="1534"/>
      <c r="AC249" s="1534"/>
      <c r="AD249" s="1534"/>
      <c r="AE249" s="1534"/>
      <c r="AF249" s="1534"/>
      <c r="AG249" s="1534"/>
      <c r="AH249" s="1534"/>
      <c r="AI249" s="1534"/>
      <c r="AJ249" s="1534"/>
      <c r="AK249" s="1534"/>
      <c r="AL249" s="1534"/>
      <c r="AM249" s="1534"/>
      <c r="AN249" s="1534"/>
      <c r="AO249" s="1534"/>
      <c r="AP249" s="1534"/>
      <c r="AQ249" s="1534"/>
      <c r="AR249" s="1534"/>
      <c r="AS249" s="1534"/>
      <c r="AT249" s="1534"/>
      <c r="AU249" s="1534"/>
      <c r="AV249" s="1534"/>
      <c r="AW249" s="1534"/>
      <c r="AX249" s="1534"/>
    </row>
    <row r="250" spans="3:50" ht="12" customHeight="1">
      <c r="C250" s="1534"/>
      <c r="D250" s="1534"/>
      <c r="E250" s="1534"/>
      <c r="F250" s="1534"/>
      <c r="G250" s="1534"/>
      <c r="H250" s="1534"/>
      <c r="I250" s="1534"/>
      <c r="J250" s="1534"/>
      <c r="K250" s="1534"/>
      <c r="L250" s="1534"/>
      <c r="M250" s="1534"/>
      <c r="N250" s="1534"/>
      <c r="O250" s="1534"/>
      <c r="P250" s="1534"/>
      <c r="Q250" s="1534"/>
      <c r="R250" s="1534"/>
      <c r="S250" s="1534"/>
      <c r="T250" s="1534"/>
      <c r="U250" s="1534"/>
      <c r="V250" s="1534"/>
      <c r="W250" s="1534"/>
      <c r="X250" s="1534"/>
      <c r="Y250" s="1534"/>
      <c r="Z250" s="1534"/>
      <c r="AA250" s="1534"/>
      <c r="AB250" s="1534"/>
      <c r="AC250" s="1534"/>
      <c r="AD250" s="1534"/>
      <c r="AE250" s="1534"/>
      <c r="AF250" s="1534"/>
      <c r="AG250" s="1534"/>
      <c r="AH250" s="1534"/>
      <c r="AI250" s="1534"/>
      <c r="AJ250" s="1534"/>
      <c r="AK250" s="1534"/>
      <c r="AL250" s="1534"/>
      <c r="AM250" s="1534"/>
      <c r="AN250" s="1534"/>
      <c r="AO250" s="1534"/>
      <c r="AP250" s="1534"/>
      <c r="AQ250" s="1534"/>
      <c r="AR250" s="1534"/>
      <c r="AS250" s="1534"/>
      <c r="AT250" s="1534"/>
      <c r="AU250" s="1534"/>
      <c r="AV250" s="1534"/>
      <c r="AW250" s="1534"/>
      <c r="AX250" s="1534"/>
    </row>
    <row r="251" spans="3:50" ht="12" customHeight="1">
      <c r="C251" s="1534"/>
      <c r="D251" s="1534"/>
      <c r="E251" s="1534"/>
      <c r="F251" s="1534"/>
      <c r="G251" s="1534"/>
      <c r="H251" s="1534"/>
      <c r="I251" s="1534"/>
      <c r="J251" s="1534"/>
      <c r="K251" s="1534"/>
      <c r="L251" s="1534"/>
      <c r="M251" s="1534"/>
      <c r="N251" s="1534"/>
      <c r="O251" s="1534"/>
      <c r="P251" s="1534"/>
      <c r="Q251" s="1534"/>
      <c r="R251" s="1534"/>
      <c r="S251" s="1534"/>
      <c r="T251" s="1534"/>
      <c r="U251" s="1534"/>
      <c r="V251" s="1534"/>
      <c r="W251" s="1534"/>
      <c r="X251" s="1534"/>
      <c r="Y251" s="1534"/>
      <c r="Z251" s="1534"/>
      <c r="AA251" s="1534"/>
      <c r="AB251" s="1534"/>
      <c r="AC251" s="1534"/>
      <c r="AD251" s="1534"/>
      <c r="AE251" s="1534"/>
      <c r="AF251" s="1534"/>
      <c r="AG251" s="1534"/>
      <c r="AH251" s="1534"/>
      <c r="AI251" s="1534"/>
      <c r="AJ251" s="1534"/>
      <c r="AK251" s="1534"/>
      <c r="AL251" s="1534"/>
      <c r="AM251" s="1534"/>
      <c r="AN251" s="1534"/>
      <c r="AO251" s="1534"/>
      <c r="AP251" s="1534"/>
      <c r="AQ251" s="1534"/>
      <c r="AR251" s="1534"/>
      <c r="AS251" s="1534"/>
      <c r="AT251" s="1534"/>
      <c r="AU251" s="1534"/>
      <c r="AV251" s="1534"/>
      <c r="AW251" s="1534"/>
      <c r="AX251" s="1534"/>
    </row>
    <row r="252" spans="3:50" ht="12" customHeight="1">
      <c r="C252" s="1534"/>
      <c r="D252" s="1534"/>
      <c r="E252" s="1534"/>
      <c r="F252" s="1534"/>
      <c r="G252" s="1534"/>
      <c r="H252" s="1534"/>
      <c r="I252" s="1534"/>
      <c r="J252" s="1534"/>
      <c r="K252" s="1534"/>
      <c r="L252" s="1534"/>
      <c r="M252" s="1534"/>
      <c r="N252" s="1534"/>
      <c r="O252" s="1534"/>
      <c r="P252" s="1534"/>
      <c r="Q252" s="1534"/>
      <c r="R252" s="1534"/>
      <c r="S252" s="1534"/>
      <c r="T252" s="1534"/>
      <c r="U252" s="1534"/>
      <c r="V252" s="1534"/>
      <c r="W252" s="1534"/>
      <c r="X252" s="1534"/>
      <c r="Y252" s="1534"/>
      <c r="Z252" s="1534"/>
      <c r="AA252" s="1534"/>
      <c r="AB252" s="1534"/>
      <c r="AC252" s="1534"/>
      <c r="AD252" s="1534"/>
      <c r="AE252" s="1534"/>
      <c r="AF252" s="1534"/>
      <c r="AG252" s="1534"/>
      <c r="AH252" s="1534"/>
      <c r="AI252" s="1534"/>
      <c r="AJ252" s="1534"/>
      <c r="AK252" s="1534"/>
      <c r="AL252" s="1534"/>
      <c r="AM252" s="1534"/>
      <c r="AN252" s="1534"/>
      <c r="AO252" s="1534"/>
      <c r="AP252" s="1534"/>
      <c r="AQ252" s="1534"/>
      <c r="AR252" s="1534"/>
      <c r="AS252" s="1534"/>
      <c r="AT252" s="1534"/>
      <c r="AU252" s="1534"/>
      <c r="AV252" s="1534"/>
      <c r="AW252" s="1534"/>
      <c r="AX252" s="1534"/>
    </row>
    <row r="253" spans="3:50" ht="12" customHeight="1">
      <c r="C253" s="1534"/>
      <c r="D253" s="1534"/>
      <c r="E253" s="1534"/>
      <c r="F253" s="1534"/>
      <c r="G253" s="1534"/>
      <c r="H253" s="1534"/>
      <c r="I253" s="1534"/>
      <c r="J253" s="1534"/>
      <c r="K253" s="1534"/>
      <c r="L253" s="1534"/>
      <c r="M253" s="1534"/>
      <c r="N253" s="1534"/>
      <c r="O253" s="1534"/>
      <c r="P253" s="1534"/>
      <c r="Q253" s="1534"/>
      <c r="R253" s="1534"/>
      <c r="S253" s="1534"/>
      <c r="T253" s="1534"/>
      <c r="U253" s="1534"/>
      <c r="V253" s="1534"/>
      <c r="W253" s="1534"/>
      <c r="X253" s="1534"/>
      <c r="Y253" s="1534"/>
      <c r="Z253" s="1534"/>
      <c r="AA253" s="1534"/>
      <c r="AB253" s="1534"/>
      <c r="AC253" s="1534"/>
      <c r="AD253" s="1534"/>
      <c r="AE253" s="1534"/>
      <c r="AF253" s="1534"/>
      <c r="AG253" s="1534"/>
      <c r="AH253" s="1534"/>
      <c r="AI253" s="1534"/>
      <c r="AJ253" s="1534"/>
      <c r="AK253" s="1534"/>
      <c r="AL253" s="1534"/>
      <c r="AM253" s="1534"/>
      <c r="AN253" s="1534"/>
      <c r="AO253" s="1534"/>
      <c r="AP253" s="1534"/>
      <c r="AQ253" s="1534"/>
      <c r="AR253" s="1534"/>
      <c r="AS253" s="1534"/>
      <c r="AT253" s="1534"/>
      <c r="AU253" s="1534"/>
      <c r="AV253" s="1534"/>
      <c r="AW253" s="1534"/>
      <c r="AX253" s="1534"/>
    </row>
    <row r="254" spans="3:50" ht="12" customHeight="1">
      <c r="C254" s="1534"/>
      <c r="D254" s="1534"/>
      <c r="E254" s="1534"/>
      <c r="F254" s="1534"/>
      <c r="G254" s="1534"/>
      <c r="H254" s="1534"/>
      <c r="I254" s="1534"/>
      <c r="J254" s="1534"/>
      <c r="K254" s="1534"/>
      <c r="L254" s="1534"/>
      <c r="M254" s="1534"/>
      <c r="N254" s="1534"/>
      <c r="O254" s="1534"/>
      <c r="P254" s="1534"/>
      <c r="Q254" s="1534"/>
      <c r="R254" s="1534"/>
      <c r="S254" s="1534"/>
      <c r="T254" s="1534"/>
      <c r="U254" s="1534"/>
      <c r="V254" s="1534"/>
      <c r="W254" s="1534"/>
      <c r="X254" s="1534"/>
      <c r="Y254" s="1534"/>
      <c r="Z254" s="1534"/>
      <c r="AA254" s="1534"/>
      <c r="AB254" s="1534"/>
      <c r="AC254" s="1534"/>
      <c r="AD254" s="1534"/>
      <c r="AE254" s="1534"/>
      <c r="AF254" s="1534"/>
      <c r="AG254" s="1534"/>
      <c r="AH254" s="1534"/>
      <c r="AI254" s="1534"/>
      <c r="AJ254" s="1534"/>
      <c r="AK254" s="1534"/>
      <c r="AL254" s="1534"/>
      <c r="AM254" s="1534"/>
      <c r="AN254" s="1534"/>
      <c r="AO254" s="1534"/>
      <c r="AP254" s="1534"/>
      <c r="AQ254" s="1534"/>
      <c r="AR254" s="1534"/>
      <c r="AS254" s="1534"/>
      <c r="AT254" s="1534"/>
      <c r="AU254" s="1534"/>
      <c r="AV254" s="1534"/>
      <c r="AW254" s="1534"/>
      <c r="AX254" s="1534"/>
    </row>
    <row r="255" spans="3:50" ht="12" customHeight="1">
      <c r="C255" s="1534"/>
      <c r="D255" s="1534"/>
      <c r="E255" s="1534"/>
      <c r="F255" s="1534"/>
      <c r="G255" s="1534"/>
      <c r="H255" s="1534"/>
      <c r="I255" s="1534"/>
      <c r="J255" s="1534"/>
      <c r="K255" s="1534"/>
      <c r="L255" s="1534"/>
      <c r="M255" s="1534"/>
      <c r="N255" s="1534"/>
      <c r="O255" s="1534"/>
      <c r="P255" s="1534"/>
      <c r="Q255" s="1534"/>
      <c r="R255" s="1534"/>
      <c r="S255" s="1534"/>
      <c r="T255" s="1534"/>
      <c r="U255" s="1534"/>
      <c r="V255" s="1534"/>
      <c r="W255" s="1534"/>
      <c r="X255" s="1534"/>
      <c r="Y255" s="1534"/>
      <c r="Z255" s="1534"/>
      <c r="AA255" s="1534"/>
      <c r="AB255" s="1534"/>
      <c r="AC255" s="1534"/>
      <c r="AD255" s="1534"/>
      <c r="AE255" s="1534"/>
      <c r="AF255" s="1534"/>
      <c r="AG255" s="1534"/>
      <c r="AH255" s="1534"/>
      <c r="AI255" s="1534"/>
      <c r="AJ255" s="1534"/>
      <c r="AK255" s="1534"/>
      <c r="AL255" s="1534"/>
      <c r="AM255" s="1534"/>
      <c r="AN255" s="1534"/>
      <c r="AO255" s="1534"/>
      <c r="AP255" s="1534"/>
      <c r="AQ255" s="1534"/>
      <c r="AR255" s="1534"/>
      <c r="AS255" s="1534"/>
      <c r="AT255" s="1534"/>
      <c r="AU255" s="1534"/>
      <c r="AV255" s="1534"/>
      <c r="AW255" s="1534"/>
      <c r="AX255" s="1534"/>
    </row>
    <row r="256" spans="3:50" ht="12" customHeight="1">
      <c r="C256" s="1534" t="s">
        <v>641</v>
      </c>
      <c r="D256" s="1534"/>
      <c r="E256" s="1534"/>
      <c r="F256" s="1534"/>
      <c r="G256" s="1534"/>
      <c r="H256" s="1534"/>
      <c r="I256" s="1534"/>
      <c r="J256" s="1534"/>
      <c r="K256" s="1534"/>
      <c r="L256" s="1534"/>
      <c r="M256" s="1534"/>
      <c r="N256" s="1534"/>
      <c r="O256" s="1534"/>
      <c r="P256" s="1534"/>
      <c r="Q256" s="1534"/>
      <c r="R256" s="1534"/>
      <c r="S256" s="1534"/>
      <c r="T256" s="1534"/>
      <c r="U256" s="1534"/>
      <c r="V256" s="1534"/>
      <c r="W256" s="1534"/>
      <c r="X256" s="1534"/>
      <c r="Y256" s="1534"/>
      <c r="Z256" s="1534"/>
      <c r="AA256" s="1534"/>
      <c r="AB256" s="1534"/>
      <c r="AC256" s="1534"/>
      <c r="AD256" s="1534"/>
      <c r="AE256" s="1534"/>
      <c r="AF256" s="1534"/>
      <c r="AG256" s="1534"/>
      <c r="AH256" s="1534"/>
      <c r="AI256" s="1534"/>
      <c r="AJ256" s="1534"/>
      <c r="AK256" s="1534"/>
      <c r="AL256" s="1534"/>
      <c r="AM256" s="1534"/>
      <c r="AN256" s="1534"/>
      <c r="AO256" s="1534"/>
      <c r="AP256" s="1534"/>
      <c r="AQ256" s="1534"/>
      <c r="AR256" s="1534"/>
      <c r="AS256" s="1534"/>
      <c r="AT256" s="1534"/>
      <c r="AU256" s="1534"/>
      <c r="AV256" s="1534"/>
      <c r="AW256" s="1534"/>
      <c r="AX256" s="1534"/>
    </row>
    <row r="257" spans="3:50" ht="12" customHeight="1">
      <c r="C257" s="1534"/>
      <c r="D257" s="1534"/>
      <c r="E257" s="1534"/>
      <c r="F257" s="1534"/>
      <c r="G257" s="1534"/>
      <c r="H257" s="1534"/>
      <c r="I257" s="1534"/>
      <c r="J257" s="1534"/>
      <c r="K257" s="1534"/>
      <c r="L257" s="1534"/>
      <c r="M257" s="1534"/>
      <c r="N257" s="1534"/>
      <c r="O257" s="1534"/>
      <c r="P257" s="1534"/>
      <c r="Q257" s="1534"/>
      <c r="R257" s="1534"/>
      <c r="S257" s="1534"/>
      <c r="T257" s="1534"/>
      <c r="U257" s="1534"/>
      <c r="V257" s="1534"/>
      <c r="W257" s="1534"/>
      <c r="X257" s="1534"/>
      <c r="Y257" s="1534"/>
      <c r="Z257" s="1534"/>
      <c r="AA257" s="1534"/>
      <c r="AB257" s="1534"/>
      <c r="AC257" s="1534"/>
      <c r="AD257" s="1534"/>
      <c r="AE257" s="1534"/>
      <c r="AF257" s="1534"/>
      <c r="AG257" s="1534"/>
      <c r="AH257" s="1534"/>
      <c r="AI257" s="1534"/>
      <c r="AJ257" s="1534"/>
      <c r="AK257" s="1534"/>
      <c r="AL257" s="1534"/>
      <c r="AM257" s="1534"/>
      <c r="AN257" s="1534"/>
      <c r="AO257" s="1534"/>
      <c r="AP257" s="1534"/>
      <c r="AQ257" s="1534"/>
      <c r="AR257" s="1534"/>
      <c r="AS257" s="1534"/>
      <c r="AT257" s="1534"/>
      <c r="AU257" s="1534"/>
      <c r="AV257" s="1534"/>
      <c r="AW257" s="1534"/>
      <c r="AX257" s="1534"/>
    </row>
    <row r="258" spans="3:50" ht="12" customHeight="1">
      <c r="C258" s="1534"/>
      <c r="D258" s="1534"/>
      <c r="E258" s="1534"/>
      <c r="F258" s="1534"/>
      <c r="G258" s="1534"/>
      <c r="H258" s="1534"/>
      <c r="I258" s="1534"/>
      <c r="J258" s="1534"/>
      <c r="K258" s="1534"/>
      <c r="L258" s="1534"/>
      <c r="M258" s="1534"/>
      <c r="N258" s="1534"/>
      <c r="O258" s="1534"/>
      <c r="P258" s="1534"/>
      <c r="Q258" s="1534"/>
      <c r="R258" s="1534"/>
      <c r="S258" s="1534"/>
      <c r="T258" s="1534"/>
      <c r="U258" s="1534"/>
      <c r="V258" s="1534"/>
      <c r="W258" s="1534"/>
      <c r="X258" s="1534"/>
      <c r="Y258" s="1534"/>
      <c r="Z258" s="1534"/>
      <c r="AA258" s="1534"/>
      <c r="AB258" s="1534"/>
      <c r="AC258" s="1534"/>
      <c r="AD258" s="1534"/>
      <c r="AE258" s="1534"/>
      <c r="AF258" s="1534"/>
      <c r="AG258" s="1534"/>
      <c r="AH258" s="1534"/>
      <c r="AI258" s="1534"/>
      <c r="AJ258" s="1534"/>
      <c r="AK258" s="1534"/>
      <c r="AL258" s="1534"/>
      <c r="AM258" s="1534"/>
      <c r="AN258" s="1534"/>
      <c r="AO258" s="1534"/>
      <c r="AP258" s="1534"/>
      <c r="AQ258" s="1534"/>
      <c r="AR258" s="1534"/>
      <c r="AS258" s="1534"/>
      <c r="AT258" s="1534"/>
      <c r="AU258" s="1534"/>
      <c r="AV258" s="1534"/>
      <c r="AW258" s="1534"/>
      <c r="AX258" s="1534"/>
    </row>
    <row r="259" spans="3:50" ht="12" customHeight="1">
      <c r="C259" s="1534"/>
      <c r="D259" s="1534"/>
      <c r="E259" s="1534"/>
      <c r="F259" s="1534"/>
      <c r="G259" s="1534"/>
      <c r="H259" s="1534"/>
      <c r="I259" s="1534"/>
      <c r="J259" s="1534"/>
      <c r="K259" s="1534"/>
      <c r="L259" s="1534"/>
      <c r="M259" s="1534"/>
      <c r="N259" s="1534"/>
      <c r="O259" s="1534"/>
      <c r="P259" s="1534"/>
      <c r="Q259" s="1534"/>
      <c r="R259" s="1534"/>
      <c r="S259" s="1534"/>
      <c r="T259" s="1534"/>
      <c r="U259" s="1534"/>
      <c r="V259" s="1534"/>
      <c r="W259" s="1534"/>
      <c r="X259" s="1534"/>
      <c r="Y259" s="1534"/>
      <c r="Z259" s="1534"/>
      <c r="AA259" s="1534"/>
      <c r="AB259" s="1534"/>
      <c r="AC259" s="1534"/>
      <c r="AD259" s="1534"/>
      <c r="AE259" s="1534"/>
      <c r="AF259" s="1534"/>
      <c r="AG259" s="1534"/>
      <c r="AH259" s="1534"/>
      <c r="AI259" s="1534"/>
      <c r="AJ259" s="1534"/>
      <c r="AK259" s="1534"/>
      <c r="AL259" s="1534"/>
      <c r="AM259" s="1534"/>
      <c r="AN259" s="1534"/>
      <c r="AO259" s="1534"/>
      <c r="AP259" s="1534"/>
      <c r="AQ259" s="1534"/>
      <c r="AR259" s="1534"/>
      <c r="AS259" s="1534"/>
      <c r="AT259" s="1534"/>
      <c r="AU259" s="1534"/>
      <c r="AV259" s="1534"/>
      <c r="AW259" s="1534"/>
      <c r="AX259" s="1534"/>
    </row>
    <row r="260" spans="3:50" ht="12" customHeight="1">
      <c r="C260" s="1534"/>
      <c r="D260" s="1534"/>
      <c r="E260" s="1534"/>
      <c r="F260" s="1534"/>
      <c r="G260" s="1534"/>
      <c r="H260" s="1534"/>
      <c r="I260" s="1534"/>
      <c r="J260" s="1534"/>
      <c r="K260" s="1534"/>
      <c r="L260" s="1534"/>
      <c r="M260" s="1534"/>
      <c r="N260" s="1534"/>
      <c r="O260" s="1534"/>
      <c r="P260" s="1534"/>
      <c r="Q260" s="1534"/>
      <c r="R260" s="1534"/>
      <c r="S260" s="1534"/>
      <c r="T260" s="1534"/>
      <c r="U260" s="1534"/>
      <c r="V260" s="1534"/>
      <c r="W260" s="1534"/>
      <c r="X260" s="1534"/>
      <c r="Y260" s="1534"/>
      <c r="Z260" s="1534"/>
      <c r="AA260" s="1534"/>
      <c r="AB260" s="1534"/>
      <c r="AC260" s="1534"/>
      <c r="AD260" s="1534"/>
      <c r="AE260" s="1534"/>
      <c r="AF260" s="1534"/>
      <c r="AG260" s="1534"/>
      <c r="AH260" s="1534"/>
      <c r="AI260" s="1534"/>
      <c r="AJ260" s="1534"/>
      <c r="AK260" s="1534"/>
      <c r="AL260" s="1534"/>
      <c r="AM260" s="1534"/>
      <c r="AN260" s="1534"/>
      <c r="AO260" s="1534"/>
      <c r="AP260" s="1534"/>
      <c r="AQ260" s="1534"/>
      <c r="AR260" s="1534"/>
      <c r="AS260" s="1534"/>
      <c r="AT260" s="1534"/>
      <c r="AU260" s="1534"/>
      <c r="AV260" s="1534"/>
      <c r="AW260" s="1534"/>
      <c r="AX260" s="1534"/>
    </row>
    <row r="261" spans="3:50" ht="12" customHeight="1">
      <c r="C261" s="1534"/>
      <c r="D261" s="1534"/>
      <c r="E261" s="1534"/>
      <c r="F261" s="1534"/>
      <c r="G261" s="1534"/>
      <c r="H261" s="1534"/>
      <c r="I261" s="1534"/>
      <c r="J261" s="1534"/>
      <c r="K261" s="1534"/>
      <c r="L261" s="1534"/>
      <c r="M261" s="1534"/>
      <c r="N261" s="1534"/>
      <c r="O261" s="1534"/>
      <c r="P261" s="1534"/>
      <c r="Q261" s="1534"/>
      <c r="R261" s="1534"/>
      <c r="S261" s="1534"/>
      <c r="T261" s="1534"/>
      <c r="U261" s="1534"/>
      <c r="V261" s="1534"/>
      <c r="W261" s="1534"/>
      <c r="X261" s="1534"/>
      <c r="Y261" s="1534"/>
      <c r="Z261" s="1534"/>
      <c r="AA261" s="1534"/>
      <c r="AB261" s="1534"/>
      <c r="AC261" s="1534"/>
      <c r="AD261" s="1534"/>
      <c r="AE261" s="1534"/>
      <c r="AF261" s="1534"/>
      <c r="AG261" s="1534"/>
      <c r="AH261" s="1534"/>
      <c r="AI261" s="1534"/>
      <c r="AJ261" s="1534"/>
      <c r="AK261" s="1534"/>
      <c r="AL261" s="1534"/>
      <c r="AM261" s="1534"/>
      <c r="AN261" s="1534"/>
      <c r="AO261" s="1534"/>
      <c r="AP261" s="1534"/>
      <c r="AQ261" s="1534"/>
      <c r="AR261" s="1534"/>
      <c r="AS261" s="1534"/>
      <c r="AT261" s="1534"/>
      <c r="AU261" s="1534"/>
      <c r="AV261" s="1534"/>
      <c r="AW261" s="1534"/>
      <c r="AX261" s="1534"/>
    </row>
    <row r="262" spans="3:50" ht="12" customHeight="1">
      <c r="C262" s="1534"/>
      <c r="D262" s="1534"/>
      <c r="E262" s="1534"/>
      <c r="F262" s="1534"/>
      <c r="G262" s="1534"/>
      <c r="H262" s="1534"/>
      <c r="I262" s="1534"/>
      <c r="J262" s="1534"/>
      <c r="K262" s="1534"/>
      <c r="L262" s="1534"/>
      <c r="M262" s="1534"/>
      <c r="N262" s="1534"/>
      <c r="O262" s="1534"/>
      <c r="P262" s="1534"/>
      <c r="Q262" s="1534"/>
      <c r="R262" s="1534"/>
      <c r="S262" s="1534"/>
      <c r="T262" s="1534"/>
      <c r="U262" s="1534"/>
      <c r="V262" s="1534"/>
      <c r="W262" s="1534"/>
      <c r="X262" s="1534"/>
      <c r="Y262" s="1534"/>
      <c r="Z262" s="1534"/>
      <c r="AA262" s="1534"/>
      <c r="AB262" s="1534"/>
      <c r="AC262" s="1534"/>
      <c r="AD262" s="1534"/>
      <c r="AE262" s="1534"/>
      <c r="AF262" s="1534"/>
      <c r="AG262" s="1534"/>
      <c r="AH262" s="1534"/>
      <c r="AI262" s="1534"/>
      <c r="AJ262" s="1534"/>
      <c r="AK262" s="1534"/>
      <c r="AL262" s="1534"/>
      <c r="AM262" s="1534"/>
      <c r="AN262" s="1534"/>
      <c r="AO262" s="1534"/>
      <c r="AP262" s="1534"/>
      <c r="AQ262" s="1534"/>
      <c r="AR262" s="1534"/>
      <c r="AS262" s="1534"/>
      <c r="AT262" s="1534"/>
      <c r="AU262" s="1534"/>
      <c r="AV262" s="1534"/>
      <c r="AW262" s="1534"/>
      <c r="AX262" s="1534"/>
    </row>
    <row r="263" spans="3:50" ht="12" customHeight="1">
      <c r="C263" s="1534"/>
      <c r="D263" s="1534"/>
      <c r="E263" s="1534"/>
      <c r="F263" s="1534"/>
      <c r="G263" s="1534"/>
      <c r="H263" s="1534"/>
      <c r="I263" s="1534"/>
      <c r="J263" s="1534"/>
      <c r="K263" s="1534"/>
      <c r="L263" s="1534"/>
      <c r="M263" s="1534"/>
      <c r="N263" s="1534"/>
      <c r="O263" s="1534"/>
      <c r="P263" s="1534"/>
      <c r="Q263" s="1534"/>
      <c r="R263" s="1534"/>
      <c r="S263" s="1534"/>
      <c r="T263" s="1534"/>
      <c r="U263" s="1534"/>
      <c r="V263" s="1534"/>
      <c r="W263" s="1534"/>
      <c r="X263" s="1534"/>
      <c r="Y263" s="1534"/>
      <c r="Z263" s="1534"/>
      <c r="AA263" s="1534"/>
      <c r="AB263" s="1534"/>
      <c r="AC263" s="1534"/>
      <c r="AD263" s="1534"/>
      <c r="AE263" s="1534"/>
      <c r="AF263" s="1534"/>
      <c r="AG263" s="1534"/>
      <c r="AH263" s="1534"/>
      <c r="AI263" s="1534"/>
      <c r="AJ263" s="1534"/>
      <c r="AK263" s="1534"/>
      <c r="AL263" s="1534"/>
      <c r="AM263" s="1534"/>
      <c r="AN263" s="1534"/>
      <c r="AO263" s="1534"/>
      <c r="AP263" s="1534"/>
      <c r="AQ263" s="1534"/>
      <c r="AR263" s="1534"/>
      <c r="AS263" s="1534"/>
      <c r="AT263" s="1534"/>
      <c r="AU263" s="1534"/>
      <c r="AV263" s="1534"/>
      <c r="AW263" s="1534"/>
      <c r="AX263" s="1534"/>
    </row>
    <row r="264" spans="3:50" ht="12" customHeight="1">
      <c r="C264" s="1534"/>
      <c r="D264" s="1534"/>
      <c r="E264" s="1534"/>
      <c r="F264" s="1534"/>
      <c r="G264" s="1534"/>
      <c r="H264" s="1534"/>
      <c r="I264" s="1534"/>
      <c r="J264" s="1534"/>
      <c r="K264" s="1534"/>
      <c r="L264" s="1534"/>
      <c r="M264" s="1534"/>
      <c r="N264" s="1534"/>
      <c r="O264" s="1534"/>
      <c r="P264" s="1534"/>
      <c r="Q264" s="1534"/>
      <c r="R264" s="1534"/>
      <c r="S264" s="1534"/>
      <c r="T264" s="1534"/>
      <c r="U264" s="1534"/>
      <c r="V264" s="1534"/>
      <c r="W264" s="1534"/>
      <c r="X264" s="1534"/>
      <c r="Y264" s="1534"/>
      <c r="Z264" s="1534"/>
      <c r="AA264" s="1534"/>
      <c r="AB264" s="1534"/>
      <c r="AC264" s="1534"/>
      <c r="AD264" s="1534"/>
      <c r="AE264" s="1534"/>
      <c r="AF264" s="1534"/>
      <c r="AG264" s="1534"/>
      <c r="AH264" s="1534"/>
      <c r="AI264" s="1534"/>
      <c r="AJ264" s="1534"/>
      <c r="AK264" s="1534"/>
      <c r="AL264" s="1534"/>
      <c r="AM264" s="1534"/>
      <c r="AN264" s="1534"/>
      <c r="AO264" s="1534"/>
      <c r="AP264" s="1534"/>
      <c r="AQ264" s="1534"/>
      <c r="AR264" s="1534"/>
      <c r="AS264" s="1534"/>
      <c r="AT264" s="1534"/>
      <c r="AU264" s="1534"/>
      <c r="AV264" s="1534"/>
      <c r="AW264" s="1534"/>
      <c r="AX264" s="1534"/>
    </row>
    <row r="265" spans="3:50" ht="12" customHeight="1">
      <c r="C265" s="1534"/>
      <c r="D265" s="1534"/>
      <c r="E265" s="1534"/>
      <c r="F265" s="1534"/>
      <c r="G265" s="1534"/>
      <c r="H265" s="1534"/>
      <c r="I265" s="1534"/>
      <c r="J265" s="1534"/>
      <c r="K265" s="1534"/>
      <c r="L265" s="1534"/>
      <c r="M265" s="1534"/>
      <c r="N265" s="1534"/>
      <c r="O265" s="1534"/>
      <c r="P265" s="1534"/>
      <c r="Q265" s="1534"/>
      <c r="R265" s="1534"/>
      <c r="S265" s="1534"/>
      <c r="T265" s="1534"/>
      <c r="U265" s="1534"/>
      <c r="V265" s="1534"/>
      <c r="W265" s="1534"/>
      <c r="X265" s="1534"/>
      <c r="Y265" s="1534"/>
      <c r="Z265" s="1534"/>
      <c r="AA265" s="1534"/>
      <c r="AB265" s="1534"/>
      <c r="AC265" s="1534"/>
      <c r="AD265" s="1534"/>
      <c r="AE265" s="1534"/>
      <c r="AF265" s="1534"/>
      <c r="AG265" s="1534"/>
      <c r="AH265" s="1534"/>
      <c r="AI265" s="1534"/>
      <c r="AJ265" s="1534"/>
      <c r="AK265" s="1534"/>
      <c r="AL265" s="1534"/>
      <c r="AM265" s="1534"/>
      <c r="AN265" s="1534"/>
      <c r="AO265" s="1534"/>
      <c r="AP265" s="1534"/>
      <c r="AQ265" s="1534"/>
      <c r="AR265" s="1534"/>
      <c r="AS265" s="1534"/>
      <c r="AT265" s="1534"/>
      <c r="AU265" s="1534"/>
      <c r="AV265" s="1534"/>
      <c r="AW265" s="1534"/>
      <c r="AX265" s="1534"/>
    </row>
    <row r="266" spans="3:50" ht="12" customHeight="1">
      <c r="C266" s="1534"/>
      <c r="D266" s="1534"/>
      <c r="E266" s="1534"/>
      <c r="F266" s="1534"/>
      <c r="G266" s="1534"/>
      <c r="H266" s="1534"/>
      <c r="I266" s="1534"/>
      <c r="J266" s="1534"/>
      <c r="K266" s="1534"/>
      <c r="L266" s="1534"/>
      <c r="M266" s="1534"/>
      <c r="N266" s="1534"/>
      <c r="O266" s="1534"/>
      <c r="P266" s="1534"/>
      <c r="Q266" s="1534"/>
      <c r="R266" s="1534"/>
      <c r="S266" s="1534"/>
      <c r="T266" s="1534"/>
      <c r="U266" s="1534"/>
      <c r="V266" s="1534"/>
      <c r="W266" s="1534"/>
      <c r="X266" s="1534"/>
      <c r="Y266" s="1534"/>
      <c r="Z266" s="1534"/>
      <c r="AA266" s="1534"/>
      <c r="AB266" s="1534"/>
      <c r="AC266" s="1534"/>
      <c r="AD266" s="1534"/>
      <c r="AE266" s="1534"/>
      <c r="AF266" s="1534"/>
      <c r="AG266" s="1534"/>
      <c r="AH266" s="1534"/>
      <c r="AI266" s="1534"/>
      <c r="AJ266" s="1534"/>
      <c r="AK266" s="1534"/>
      <c r="AL266" s="1534"/>
      <c r="AM266" s="1534"/>
      <c r="AN266" s="1534"/>
      <c r="AO266" s="1534"/>
      <c r="AP266" s="1534"/>
      <c r="AQ266" s="1534"/>
      <c r="AR266" s="1534"/>
      <c r="AS266" s="1534"/>
      <c r="AT266" s="1534"/>
      <c r="AU266" s="1534"/>
      <c r="AV266" s="1534"/>
      <c r="AW266" s="1534"/>
      <c r="AX266" s="1534"/>
    </row>
    <row r="267" spans="3:50" ht="12" customHeight="1">
      <c r="C267" s="1534"/>
      <c r="G267" s="1534"/>
      <c r="H267" s="1534"/>
      <c r="I267" s="1534"/>
      <c r="J267" s="1534"/>
      <c r="K267" s="1534"/>
      <c r="L267" s="1534"/>
      <c r="M267" s="1534"/>
      <c r="N267" s="1534"/>
      <c r="O267" s="1534"/>
      <c r="P267" s="1534"/>
      <c r="Q267" s="1534"/>
      <c r="R267" s="1534"/>
      <c r="S267" s="1534"/>
      <c r="T267" s="1534"/>
      <c r="U267" s="1534"/>
      <c r="V267" s="1534"/>
      <c r="W267" s="1534"/>
      <c r="X267" s="1534"/>
      <c r="Y267" s="1534"/>
      <c r="Z267" s="1534"/>
      <c r="AA267" s="1534"/>
      <c r="AB267" s="1534"/>
      <c r="AC267" s="1534"/>
      <c r="AD267" s="1534"/>
      <c r="AE267" s="1534"/>
      <c r="AF267" s="1534"/>
      <c r="AG267" s="1534"/>
      <c r="AH267" s="1534"/>
      <c r="AI267" s="1534"/>
      <c r="AJ267" s="1534"/>
      <c r="AK267" s="1534"/>
      <c r="AL267" s="1534"/>
      <c r="AM267" s="1534"/>
      <c r="AN267" s="1534"/>
      <c r="AO267" s="1534"/>
      <c r="AP267" s="1534"/>
      <c r="AQ267" s="1534"/>
      <c r="AR267" s="1534"/>
      <c r="AS267" s="1534"/>
      <c r="AT267" s="1534"/>
      <c r="AU267" s="1534"/>
      <c r="AV267" s="1534"/>
      <c r="AW267" s="1534"/>
      <c r="AX267" s="1534"/>
    </row>
    <row r="268" spans="3:50" ht="12" customHeight="1">
      <c r="C268" s="1534"/>
      <c r="G268" s="1534"/>
      <c r="H268" s="1534"/>
      <c r="I268" s="1534"/>
      <c r="J268" s="1534"/>
      <c r="K268" s="1534"/>
      <c r="L268" s="1534"/>
      <c r="M268" s="1534"/>
      <c r="N268" s="1534"/>
      <c r="O268" s="1534"/>
      <c r="P268" s="1534"/>
      <c r="Q268" s="1534"/>
      <c r="R268" s="1534"/>
      <c r="S268" s="1534"/>
      <c r="T268" s="1534"/>
      <c r="U268" s="1534"/>
      <c r="V268" s="1534"/>
      <c r="W268" s="1534"/>
      <c r="X268" s="1534"/>
      <c r="Y268" s="1534"/>
      <c r="Z268" s="1534"/>
      <c r="AA268" s="1534"/>
      <c r="AB268" s="1534"/>
      <c r="AC268" s="1534"/>
      <c r="AD268" s="1534"/>
      <c r="AE268" s="1534"/>
      <c r="AF268" s="1534"/>
      <c r="AG268" s="1534"/>
      <c r="AH268" s="1534"/>
      <c r="AI268" s="1534"/>
      <c r="AJ268" s="1534"/>
      <c r="AK268" s="1534"/>
      <c r="AL268" s="1534"/>
      <c r="AM268" s="1534"/>
      <c r="AN268" s="1534"/>
      <c r="AO268" s="1534"/>
      <c r="AP268" s="1534"/>
      <c r="AQ268" s="1534"/>
      <c r="AR268" s="1534"/>
      <c r="AS268" s="1534"/>
      <c r="AT268" s="1534"/>
      <c r="AU268" s="1534"/>
      <c r="AV268" s="1534"/>
      <c r="AW268" s="1534"/>
      <c r="AX268" s="1534"/>
    </row>
    <row r="269" spans="3:50" ht="12" customHeight="1">
      <c r="C269" s="1534"/>
      <c r="G269" s="1534"/>
      <c r="H269" s="1534"/>
      <c r="I269" s="1534"/>
      <c r="J269" s="1534"/>
      <c r="K269" s="1534"/>
      <c r="L269" s="1534"/>
      <c r="M269" s="1534"/>
      <c r="N269" s="1534"/>
      <c r="O269" s="1534"/>
      <c r="P269" s="1534"/>
      <c r="Q269" s="1534"/>
      <c r="R269" s="1534"/>
      <c r="S269" s="1534"/>
      <c r="T269" s="1534"/>
      <c r="U269" s="1534"/>
      <c r="V269" s="1534"/>
      <c r="W269" s="1534"/>
      <c r="X269" s="1534"/>
      <c r="Y269" s="1534"/>
      <c r="Z269" s="1534"/>
      <c r="AA269" s="1534"/>
      <c r="AB269" s="1534"/>
      <c r="AC269" s="1534"/>
      <c r="AD269" s="1534"/>
      <c r="AE269" s="1534"/>
      <c r="AF269" s="1534"/>
      <c r="AG269" s="1534"/>
      <c r="AH269" s="1534"/>
      <c r="AI269" s="1534"/>
      <c r="AJ269" s="1534"/>
      <c r="AK269" s="1534"/>
      <c r="AL269" s="1534"/>
      <c r="AM269" s="1534"/>
      <c r="AN269" s="1534"/>
      <c r="AO269" s="1534"/>
      <c r="AP269" s="1534"/>
      <c r="AQ269" s="1534"/>
      <c r="AR269" s="1534"/>
      <c r="AS269" s="1534"/>
      <c r="AT269" s="1534"/>
      <c r="AU269" s="1534"/>
      <c r="AV269" s="1534"/>
      <c r="AW269" s="1534"/>
      <c r="AX269" s="1534"/>
    </row>
    <row r="270" spans="3:50" ht="12" customHeight="1">
      <c r="C270" s="1534"/>
      <c r="D270" s="1534"/>
      <c r="E270" s="1534"/>
      <c r="F270" s="1534"/>
      <c r="G270" s="1534"/>
      <c r="H270" s="1534"/>
      <c r="I270" s="1534"/>
      <c r="J270" s="1534"/>
      <c r="K270" s="1534"/>
      <c r="L270" s="1534"/>
      <c r="M270" s="1534"/>
      <c r="N270" s="1534"/>
      <c r="O270" s="1534"/>
      <c r="P270" s="1534"/>
      <c r="Q270" s="1534"/>
      <c r="R270" s="1534"/>
      <c r="S270" s="1534"/>
      <c r="T270" s="1534"/>
      <c r="U270" s="1534"/>
      <c r="V270" s="1545"/>
      <c r="W270" s="1545"/>
      <c r="X270" s="1538" t="s">
        <v>642</v>
      </c>
      <c r="Y270" s="1538">
        <v>59301</v>
      </c>
      <c r="Z270" s="1538" t="s">
        <v>643</v>
      </c>
      <c r="AA270" s="1538" t="s">
        <v>644</v>
      </c>
      <c r="AB270" s="1538" t="s">
        <v>645</v>
      </c>
      <c r="AC270" s="1538" t="s">
        <v>646</v>
      </c>
      <c r="AD270" s="1538" t="s">
        <v>650</v>
      </c>
      <c r="AE270" s="1534" t="s">
        <v>647</v>
      </c>
      <c r="AF270" s="1534" t="s">
        <v>648</v>
      </c>
      <c r="AG270" s="1545" t="s">
        <v>649</v>
      </c>
      <c r="AH270" s="1545"/>
      <c r="AI270" s="1534"/>
      <c r="AJ270" s="1534"/>
      <c r="AK270" s="1534"/>
      <c r="AL270" s="1534"/>
      <c r="AM270" s="1534"/>
      <c r="AN270" s="1534"/>
      <c r="AO270" s="1534"/>
      <c r="AP270" s="1534"/>
      <c r="AQ270" s="1534"/>
      <c r="AR270" s="1534"/>
      <c r="AS270" s="1534"/>
      <c r="AT270" s="1534"/>
      <c r="AU270" s="1534"/>
      <c r="AV270" s="1534"/>
      <c r="AW270" s="1534"/>
      <c r="AX270" s="1534"/>
    </row>
    <row r="271" spans="3:50" ht="12" customHeight="1">
      <c r="C271" s="1534"/>
      <c r="D271" s="1534"/>
      <c r="E271" s="1534"/>
      <c r="F271" s="1534"/>
      <c r="G271" s="1534"/>
      <c r="H271" s="1534"/>
      <c r="I271" s="1534"/>
      <c r="J271" s="1534"/>
      <c r="K271" s="1534"/>
      <c r="L271" s="1534"/>
      <c r="M271" s="1534"/>
      <c r="N271" s="1534"/>
      <c r="O271" s="1534"/>
      <c r="P271" s="1534"/>
      <c r="Q271" s="1534"/>
      <c r="R271" s="1534"/>
      <c r="S271" s="1534"/>
      <c r="T271" s="1534"/>
      <c r="U271" s="1534"/>
      <c r="V271" s="1534"/>
      <c r="W271" s="1534"/>
      <c r="X271" s="1534" t="s">
        <v>651</v>
      </c>
      <c r="Y271" s="1534">
        <v>100</v>
      </c>
      <c r="Z271" s="1534">
        <v>12.65</v>
      </c>
      <c r="AA271" s="1534">
        <v>22.15</v>
      </c>
      <c r="AB271" s="1534">
        <v>12.54</v>
      </c>
      <c r="AC271" s="1534">
        <v>44.28</v>
      </c>
      <c r="AD271" s="1534">
        <v>8.1</v>
      </c>
      <c r="AE271" s="1534">
        <v>99.72</v>
      </c>
      <c r="AF271" s="1534">
        <v>0.28000000000000003</v>
      </c>
      <c r="AG271" s="1534"/>
      <c r="AH271" s="1534"/>
      <c r="AI271" s="1534"/>
      <c r="AJ271" s="1534"/>
      <c r="AK271" s="1534"/>
      <c r="AL271" s="1534"/>
      <c r="AM271" s="1534"/>
      <c r="AN271" s="1534"/>
      <c r="AO271" s="1534"/>
      <c r="AP271" s="1534"/>
      <c r="AQ271" s="1534"/>
      <c r="AR271" s="1534"/>
      <c r="AS271" s="1534"/>
      <c r="AT271" s="1534"/>
      <c r="AU271" s="1534"/>
      <c r="AV271" s="1534"/>
      <c r="AW271" s="1534"/>
      <c r="AX271" s="1534"/>
    </row>
    <row r="272" spans="3:50" ht="12" customHeight="1">
      <c r="C272" s="1534"/>
      <c r="D272" s="1534"/>
      <c r="E272" s="1534"/>
      <c r="F272" s="1534"/>
      <c r="G272" s="1534"/>
      <c r="H272" s="1534"/>
      <c r="I272" s="1534"/>
      <c r="J272" s="1534"/>
      <c r="K272" s="1534"/>
      <c r="L272" s="1534"/>
      <c r="M272" s="1534"/>
      <c r="N272" s="1534"/>
      <c r="O272" s="1534"/>
      <c r="P272" s="1534"/>
      <c r="Q272" s="1534"/>
      <c r="R272" s="1534"/>
      <c r="S272" s="1534"/>
      <c r="T272" s="1534"/>
      <c r="U272" s="1534"/>
      <c r="V272" s="1534"/>
      <c r="W272" s="1534"/>
      <c r="X272" s="1539" t="s">
        <v>652</v>
      </c>
      <c r="Y272" s="1539">
        <v>4</v>
      </c>
      <c r="Z272" s="1539">
        <v>0.5</v>
      </c>
      <c r="AA272" s="1539">
        <v>1</v>
      </c>
      <c r="AB272" s="1539">
        <v>0.5</v>
      </c>
      <c r="AC272" s="1539">
        <v>2</v>
      </c>
      <c r="AD272" s="1539">
        <v>0.5</v>
      </c>
      <c r="AE272" s="1534">
        <v>4.5</v>
      </c>
      <c r="AF272" s="1534">
        <v>-0.5</v>
      </c>
      <c r="AG272" s="1534">
        <v>0.2288</v>
      </c>
      <c r="AH272" s="1534"/>
      <c r="AI272" s="1534"/>
      <c r="AJ272" s="1534"/>
      <c r="AK272" s="1534"/>
      <c r="AL272" s="1534"/>
      <c r="AM272" s="1534"/>
      <c r="AN272" s="1534"/>
      <c r="AO272" s="1534"/>
      <c r="AP272" s="1534"/>
      <c r="AQ272" s="1534"/>
      <c r="AR272" s="1534"/>
      <c r="AS272" s="1534"/>
      <c r="AT272" s="1534"/>
      <c r="AU272" s="1534"/>
      <c r="AV272" s="1534"/>
      <c r="AW272" s="1534"/>
      <c r="AX272" s="1534"/>
    </row>
    <row r="273" spans="3:50" ht="12" customHeight="1">
      <c r="C273" s="1534"/>
      <c r="D273" s="1534"/>
      <c r="E273" s="1534"/>
      <c r="F273" s="1534"/>
      <c r="G273" s="1534"/>
      <c r="H273" s="1534"/>
      <c r="I273" s="1534"/>
      <c r="J273" s="1534"/>
      <c r="K273" s="1534"/>
      <c r="L273" s="1534"/>
      <c r="M273" s="1534"/>
      <c r="Q273" s="1534"/>
      <c r="R273" s="1534"/>
      <c r="S273" s="1534"/>
      <c r="T273" s="1534"/>
      <c r="U273" s="1534"/>
      <c r="V273" s="1534"/>
      <c r="W273" s="1534"/>
      <c r="X273" s="1534" t="s">
        <v>653</v>
      </c>
      <c r="Y273" s="1534">
        <v>5</v>
      </c>
      <c r="Z273" s="1534">
        <v>0.5</v>
      </c>
      <c r="AA273" s="1534">
        <v>1</v>
      </c>
      <c r="AB273" s="1534">
        <v>0.5</v>
      </c>
      <c r="AC273" s="1534">
        <v>2</v>
      </c>
      <c r="AD273" s="1534">
        <v>0.5</v>
      </c>
      <c r="AE273" s="1534">
        <v>4.5</v>
      </c>
      <c r="AF273" s="1534">
        <v>0.5</v>
      </c>
      <c r="AG273" s="1534">
        <v>0.214</v>
      </c>
      <c r="AH273" s="1534"/>
      <c r="AI273" s="1534"/>
      <c r="AJ273" s="1534"/>
      <c r="AK273" s="1534"/>
      <c r="AL273" s="1534"/>
      <c r="AM273" s="1534"/>
      <c r="AN273" s="1534"/>
      <c r="AO273" s="1534"/>
      <c r="AP273" s="1534"/>
      <c r="AQ273" s="1534"/>
      <c r="AR273" s="1534"/>
      <c r="AS273" s="1534"/>
      <c r="AT273" s="1534"/>
      <c r="AU273" s="1534"/>
      <c r="AV273" s="1534"/>
      <c r="AW273" s="1534"/>
      <c r="AX273" s="1534"/>
    </row>
    <row r="274" spans="3:50" ht="12" customHeight="1">
      <c r="C274" s="1534"/>
      <c r="D274" s="1534"/>
      <c r="E274" s="1534"/>
      <c r="F274" s="1534"/>
      <c r="G274" s="1534"/>
      <c r="H274" s="1534"/>
      <c r="I274" s="1534"/>
      <c r="J274" s="1534"/>
      <c r="K274" s="1534"/>
      <c r="L274" s="1534"/>
      <c r="M274" s="1534"/>
      <c r="Q274" s="1534"/>
      <c r="R274" s="1534"/>
      <c r="S274" s="1534"/>
      <c r="T274" s="1534"/>
      <c r="U274" s="1534"/>
      <c r="V274" s="1534"/>
      <c r="W274" s="1534"/>
      <c r="X274" s="1539" t="s">
        <v>654</v>
      </c>
      <c r="Y274" s="1539">
        <v>6</v>
      </c>
      <c r="Z274" s="1539">
        <v>1</v>
      </c>
      <c r="AA274" s="1539">
        <v>1.5</v>
      </c>
      <c r="AB274" s="1539">
        <v>1</v>
      </c>
      <c r="AC274" s="1539">
        <v>2.5</v>
      </c>
      <c r="AD274" s="1539">
        <v>0.5</v>
      </c>
      <c r="AE274" s="1534">
        <v>6.5</v>
      </c>
      <c r="AF274" s="1534">
        <v>-0.5</v>
      </c>
      <c r="AG274" s="1534">
        <v>0.24759999999999999</v>
      </c>
      <c r="AH274" s="1534"/>
      <c r="AI274" s="1534"/>
      <c r="AJ274" s="1534"/>
      <c r="AK274" s="1534"/>
      <c r="AL274" s="1534"/>
      <c r="AM274" s="1534"/>
      <c r="AN274" s="1534"/>
      <c r="AO274" s="1534"/>
      <c r="AP274" s="1534"/>
      <c r="AQ274" s="1534"/>
      <c r="AR274" s="1534"/>
      <c r="AS274" s="1534"/>
      <c r="AT274" s="1534"/>
      <c r="AU274" s="1534"/>
      <c r="AV274" s="1534"/>
      <c r="AW274" s="1534"/>
      <c r="AX274" s="1534"/>
    </row>
    <row r="275" spans="3:50" ht="12" customHeight="1">
      <c r="C275" s="1534"/>
      <c r="D275" s="1534"/>
      <c r="E275" s="1534"/>
      <c r="F275" s="1534"/>
      <c r="G275" s="1534"/>
      <c r="H275" s="1534"/>
      <c r="I275" s="1534"/>
      <c r="J275" s="1534"/>
      <c r="K275" s="1534"/>
      <c r="L275" s="1534"/>
      <c r="M275" s="1534"/>
      <c r="Q275" s="1534"/>
      <c r="R275" s="1534"/>
      <c r="S275" s="1534"/>
      <c r="T275" s="1534"/>
      <c r="U275" s="1534"/>
      <c r="V275" s="1534"/>
      <c r="W275" s="1534"/>
      <c r="X275" s="1534" t="s">
        <v>655</v>
      </c>
      <c r="Y275" s="1534">
        <v>7</v>
      </c>
      <c r="Z275" s="1534">
        <v>1</v>
      </c>
      <c r="AA275" s="1534">
        <v>1.5</v>
      </c>
      <c r="AB275" s="1534">
        <v>1</v>
      </c>
      <c r="AC275" s="1534">
        <v>3</v>
      </c>
      <c r="AD275" s="1534">
        <v>0.5</v>
      </c>
      <c r="AE275" s="1534">
        <v>7</v>
      </c>
      <c r="AF275" s="1534">
        <v>0</v>
      </c>
      <c r="AG275" s="1534">
        <v>0.1222</v>
      </c>
      <c r="AH275" s="1534"/>
      <c r="AI275" s="1534"/>
      <c r="AJ275" s="1534"/>
      <c r="AK275" s="1534"/>
      <c r="AL275" s="1534"/>
      <c r="AM275" s="1534"/>
      <c r="AN275" s="1534"/>
      <c r="AO275" s="1534"/>
      <c r="AP275" s="1534"/>
      <c r="AQ275" s="1534"/>
      <c r="AR275" s="1534"/>
      <c r="AS275" s="1534"/>
      <c r="AT275" s="1534"/>
      <c r="AU275" s="1534"/>
      <c r="AV275" s="1534"/>
      <c r="AW275" s="1534"/>
      <c r="AX275" s="1534"/>
    </row>
    <row r="276" spans="3:50" ht="12" customHeight="1">
      <c r="C276" s="1534"/>
      <c r="D276" s="1534"/>
      <c r="E276" s="1534"/>
      <c r="F276" s="1534"/>
      <c r="G276" s="1534"/>
      <c r="H276" s="1534"/>
      <c r="I276" s="1534"/>
      <c r="J276" s="1534"/>
      <c r="K276" s="1534"/>
      <c r="L276" s="1534"/>
      <c r="M276" s="1534"/>
      <c r="N276" s="1534"/>
      <c r="O276" s="1534"/>
      <c r="P276" s="1534"/>
      <c r="Q276" s="1534"/>
      <c r="R276" s="1534"/>
      <c r="S276" s="1534"/>
      <c r="T276" s="1534"/>
      <c r="U276" s="1534"/>
      <c r="V276" s="1534"/>
      <c r="W276" s="1534"/>
      <c r="X276" s="1539" t="s">
        <v>656</v>
      </c>
      <c r="Y276" s="1539">
        <v>8</v>
      </c>
      <c r="Z276" s="1539">
        <v>1</v>
      </c>
      <c r="AA276" s="1539">
        <v>2</v>
      </c>
      <c r="AB276" s="1539">
        <v>1</v>
      </c>
      <c r="AC276" s="1539">
        <v>3.5</v>
      </c>
      <c r="AD276" s="1539">
        <v>0.5</v>
      </c>
      <c r="AE276" s="1534">
        <v>8</v>
      </c>
      <c r="AF276" s="1534">
        <v>0</v>
      </c>
      <c r="AG276" s="1534">
        <v>0.22800000000000001</v>
      </c>
      <c r="AH276" s="1534"/>
      <c r="AI276" s="1534"/>
      <c r="AJ276" s="1534"/>
      <c r="AK276" s="1534"/>
      <c r="AL276" s="1534"/>
      <c r="AM276" s="1534"/>
      <c r="AN276" s="1534"/>
      <c r="AO276" s="1534"/>
      <c r="AP276" s="1534"/>
      <c r="AQ276" s="1534"/>
      <c r="AR276" s="1534"/>
      <c r="AS276" s="1534"/>
      <c r="AT276" s="1534"/>
      <c r="AU276" s="1534"/>
      <c r="AV276" s="1534"/>
      <c r="AW276" s="1534"/>
      <c r="AX276" s="1534"/>
    </row>
    <row r="277" spans="3:50" ht="12" customHeight="1">
      <c r="C277" s="1534"/>
      <c r="D277" s="1534"/>
      <c r="E277" s="1534"/>
      <c r="F277" s="1534"/>
      <c r="G277" s="1534"/>
      <c r="H277" s="1534"/>
      <c r="I277" s="1534"/>
      <c r="J277" s="1534"/>
      <c r="K277" s="1534"/>
      <c r="L277" s="1534"/>
      <c r="M277" s="1534"/>
      <c r="N277" s="1534"/>
      <c r="O277" s="1534"/>
      <c r="P277" s="1534"/>
      <c r="Q277" s="1534"/>
      <c r="R277" s="1534"/>
      <c r="S277" s="1534"/>
      <c r="T277" s="1534"/>
      <c r="U277" s="1534"/>
      <c r="V277" s="1534"/>
      <c r="W277" s="1534"/>
      <c r="X277" s="1534" t="s">
        <v>657</v>
      </c>
      <c r="Y277" s="1534">
        <v>9</v>
      </c>
      <c r="Z277" s="1534">
        <v>1</v>
      </c>
      <c r="AA277" s="1534">
        <v>2</v>
      </c>
      <c r="AB277" s="1534">
        <v>1</v>
      </c>
      <c r="AC277" s="1534">
        <v>4</v>
      </c>
      <c r="AD277" s="1534">
        <v>0.5</v>
      </c>
      <c r="AE277" s="1534">
        <v>8.5</v>
      </c>
      <c r="AF277" s="1534">
        <v>0.5</v>
      </c>
      <c r="AG277" s="1534">
        <v>0.22900000000000001</v>
      </c>
      <c r="AH277" s="1534"/>
      <c r="AI277" s="1534"/>
      <c r="AJ277" s="1534"/>
      <c r="AK277" s="1534"/>
      <c r="AL277" s="1534"/>
      <c r="AM277" s="1534"/>
      <c r="AN277" s="1534"/>
      <c r="AO277" s="1534"/>
      <c r="AP277" s="1534"/>
      <c r="AQ277" s="1534"/>
      <c r="AR277" s="1534"/>
      <c r="AS277" s="1534"/>
      <c r="AT277" s="1534"/>
      <c r="AU277" s="1534"/>
      <c r="AV277" s="1534"/>
      <c r="AW277" s="1534"/>
      <c r="AX277" s="1534"/>
    </row>
    <row r="278" spans="3:50" ht="12" customHeight="1">
      <c r="C278" s="1534"/>
      <c r="D278" s="1534"/>
      <c r="E278" s="1534"/>
      <c r="F278" s="1534"/>
      <c r="G278" s="1534"/>
      <c r="H278" s="1534"/>
      <c r="I278" s="1534"/>
      <c r="J278" s="1534"/>
      <c r="K278" s="1534"/>
      <c r="L278" s="1534"/>
      <c r="M278" s="1534"/>
      <c r="N278" s="1534"/>
      <c r="O278" s="1534"/>
      <c r="P278" s="1534"/>
      <c r="Q278" s="1534"/>
      <c r="R278" s="1534"/>
      <c r="S278" s="1534"/>
      <c r="T278" s="1534"/>
      <c r="U278" s="1534"/>
      <c r="V278" s="1534"/>
      <c r="W278" s="1534"/>
      <c r="X278" s="1539" t="s">
        <v>658</v>
      </c>
      <c r="Y278" s="1539">
        <v>10</v>
      </c>
      <c r="Z278" s="1539">
        <v>1.5</v>
      </c>
      <c r="AA278" s="1539">
        <v>2</v>
      </c>
      <c r="AB278" s="1539">
        <v>1.5</v>
      </c>
      <c r="AC278" s="1539">
        <v>4.5</v>
      </c>
      <c r="AD278" s="1539">
        <v>1</v>
      </c>
      <c r="AE278" s="1534">
        <v>10.5</v>
      </c>
      <c r="AF278" s="1534">
        <v>-0.5</v>
      </c>
      <c r="AG278" s="1534">
        <v>0.246</v>
      </c>
      <c r="AH278" s="1534"/>
      <c r="AI278" s="1534"/>
      <c r="AJ278" s="1534"/>
      <c r="AK278" s="1534"/>
      <c r="AL278" s="1534"/>
      <c r="AM278" s="1534"/>
      <c r="AN278" s="1534"/>
      <c r="AO278" s="1534"/>
      <c r="AP278" s="1534"/>
      <c r="AQ278" s="1534"/>
      <c r="AR278" s="1534"/>
      <c r="AS278" s="1534"/>
      <c r="AT278" s="1534"/>
      <c r="AU278" s="1534"/>
      <c r="AV278" s="1534"/>
      <c r="AW278" s="1534"/>
      <c r="AX278" s="1534"/>
    </row>
    <row r="279" spans="3:50" ht="12" customHeight="1">
      <c r="C279" s="1534"/>
      <c r="D279" s="1534"/>
      <c r="E279" s="1534"/>
      <c r="F279" s="1534"/>
      <c r="G279" s="1534"/>
      <c r="H279" s="1534"/>
      <c r="I279" s="1534"/>
      <c r="J279" s="1534"/>
      <c r="K279" s="1534"/>
      <c r="L279" s="1534"/>
      <c r="M279" s="1534"/>
      <c r="N279" s="1534"/>
      <c r="O279" s="1534"/>
      <c r="P279" s="1534"/>
      <c r="Q279" s="1534"/>
      <c r="R279" s="1534"/>
      <c r="S279" s="1534"/>
      <c r="T279" s="1534"/>
      <c r="U279" s="1534"/>
      <c r="V279" s="1534"/>
      <c r="W279" s="1534"/>
      <c r="X279" s="1534"/>
      <c r="Y279" s="1534"/>
      <c r="Z279" s="1534"/>
      <c r="AA279" s="1534"/>
      <c r="AB279" s="1534"/>
      <c r="AC279" s="1534"/>
      <c r="AD279" s="1534"/>
      <c r="AE279" s="1534"/>
      <c r="AF279" s="1534"/>
      <c r="AG279" s="1534"/>
      <c r="AH279" s="1534"/>
      <c r="AI279" s="1534"/>
      <c r="AJ279" s="1534"/>
      <c r="AK279" s="1534"/>
      <c r="AL279" s="1534"/>
      <c r="AM279" s="1534"/>
      <c r="AN279" s="1534"/>
      <c r="AO279" s="1534"/>
      <c r="AP279" s="1534"/>
      <c r="AQ279" s="1534"/>
      <c r="AR279" s="1534"/>
      <c r="AS279" s="1534"/>
      <c r="AT279" s="1534"/>
      <c r="AU279" s="1534"/>
      <c r="AV279" s="1534"/>
      <c r="AW279" s="1534"/>
      <c r="AX279" s="1534"/>
    </row>
    <row r="280" spans="3:50" ht="12" customHeight="1">
      <c r="C280" s="1534"/>
      <c r="D280" s="1534"/>
      <c r="E280" s="1534"/>
      <c r="F280" s="1534"/>
      <c r="G280" s="1534"/>
      <c r="H280" s="1534"/>
      <c r="I280" s="1534"/>
      <c r="J280" s="1534"/>
      <c r="K280" s="1534"/>
      <c r="L280" s="1534"/>
      <c r="M280" s="1534"/>
      <c r="N280" s="1534"/>
      <c r="O280" s="1534"/>
      <c r="P280" s="1534"/>
      <c r="Q280" s="1534"/>
      <c r="R280" s="1534"/>
      <c r="S280" s="1534"/>
      <c r="T280" s="1534"/>
      <c r="U280" s="1534"/>
      <c r="V280" s="1534"/>
      <c r="W280" s="1534"/>
      <c r="X280" s="1534"/>
      <c r="Y280" s="1534"/>
      <c r="Z280" s="1534"/>
      <c r="AA280" s="1534"/>
      <c r="AB280" s="1534"/>
      <c r="AC280" s="1534"/>
      <c r="AD280" s="1534"/>
      <c r="AE280" s="1534"/>
      <c r="AF280" s="1534"/>
      <c r="AG280" s="1534"/>
      <c r="AH280" s="1534"/>
      <c r="AI280" s="1534"/>
      <c r="AJ280" s="1534"/>
      <c r="AK280" s="1534"/>
      <c r="AL280" s="1534"/>
      <c r="AM280" s="1534"/>
      <c r="AN280" s="1534"/>
      <c r="AO280" s="1534"/>
      <c r="AP280" s="1534"/>
      <c r="AQ280" s="1534"/>
      <c r="AR280" s="1534"/>
      <c r="AS280" s="1534"/>
      <c r="AT280" s="1534"/>
      <c r="AU280" s="1534"/>
      <c r="AV280" s="1534"/>
      <c r="AW280" s="1534"/>
      <c r="AX280" s="1534"/>
    </row>
    <row r="281" spans="3:50" ht="12" customHeight="1">
      <c r="C281" s="1534"/>
      <c r="D281" s="1534"/>
      <c r="E281" s="1534"/>
      <c r="F281" s="1534"/>
      <c r="G281" s="1534"/>
      <c r="H281" s="1534"/>
      <c r="I281" s="1534"/>
      <c r="J281" s="1534"/>
      <c r="K281" s="1534"/>
      <c r="L281" s="1534"/>
      <c r="M281" s="1534"/>
      <c r="N281" s="1534"/>
      <c r="O281" s="1534"/>
      <c r="P281" s="1534"/>
      <c r="Q281" s="1534"/>
      <c r="R281" s="1534"/>
      <c r="S281" s="1534"/>
      <c r="T281" s="1534"/>
      <c r="U281" s="1534"/>
      <c r="V281" s="1534"/>
      <c r="W281" s="1534"/>
      <c r="X281" s="1534"/>
      <c r="Y281" s="1534"/>
      <c r="Z281" s="1534"/>
      <c r="AA281" s="1534"/>
      <c r="AB281" s="1534"/>
      <c r="AC281" s="1534"/>
      <c r="AD281" s="1534"/>
      <c r="AE281" s="1534"/>
      <c r="AF281" s="1534"/>
      <c r="AG281" s="1534"/>
      <c r="AH281" s="1534"/>
      <c r="AI281" s="1534"/>
      <c r="AJ281" s="1534"/>
      <c r="AK281" s="1534"/>
      <c r="AL281" s="1534"/>
      <c r="AM281" s="1534"/>
      <c r="AN281" s="1534"/>
      <c r="AO281" s="1534"/>
      <c r="AP281" s="1534"/>
      <c r="AQ281" s="1534"/>
      <c r="AR281" s="1534"/>
      <c r="AS281" s="1534"/>
      <c r="AT281" s="1534"/>
      <c r="AU281" s="1534"/>
      <c r="AV281" s="1534"/>
      <c r="AW281" s="1534"/>
      <c r="AX281" s="1534"/>
    </row>
    <row r="282" spans="3:50" ht="12" customHeight="1">
      <c r="C282" s="1534"/>
      <c r="D282" s="1534"/>
      <c r="E282" s="1534"/>
      <c r="F282" s="1534"/>
      <c r="G282" s="1534"/>
      <c r="H282" s="1534"/>
      <c r="I282" s="1534"/>
      <c r="J282" s="1534"/>
      <c r="K282" s="1534"/>
      <c r="L282" s="1534"/>
      <c r="M282" s="1534"/>
      <c r="N282" s="1534"/>
      <c r="O282" s="1534"/>
      <c r="P282" s="1534"/>
      <c r="Q282" s="1534"/>
      <c r="R282" s="1534"/>
      <c r="S282" s="1534"/>
      <c r="T282" s="1534"/>
      <c r="U282" s="1534"/>
      <c r="V282" s="1534"/>
      <c r="W282" s="1534"/>
      <c r="X282" s="1534"/>
      <c r="Y282" s="1534"/>
      <c r="Z282" s="1534"/>
      <c r="AA282" s="1534"/>
      <c r="AB282" s="1534"/>
      <c r="AC282" s="1534"/>
      <c r="AD282" s="1534"/>
      <c r="AE282" s="1534"/>
      <c r="AF282" s="1534"/>
      <c r="AG282" s="1534"/>
      <c r="AH282" s="1534"/>
      <c r="AI282" s="1534"/>
      <c r="AJ282" s="1534"/>
      <c r="AK282" s="1534"/>
      <c r="AL282" s="1534"/>
      <c r="AM282" s="1534"/>
      <c r="AN282" s="1534"/>
      <c r="AO282" s="1534"/>
      <c r="AP282" s="1534"/>
      <c r="AQ282" s="1534"/>
      <c r="AR282" s="1534"/>
      <c r="AS282" s="1534"/>
      <c r="AT282" s="1534"/>
      <c r="AU282" s="1534"/>
      <c r="AV282" s="1534"/>
      <c r="AW282" s="1534"/>
      <c r="AX282" s="1534"/>
    </row>
    <row r="283" spans="3:50" ht="12" customHeight="1">
      <c r="C283" s="1534"/>
      <c r="D283" s="1534"/>
      <c r="E283" s="1534"/>
      <c r="F283" s="1534"/>
      <c r="G283" s="1534"/>
      <c r="H283" s="1534"/>
      <c r="I283" s="1534"/>
      <c r="J283" s="1534"/>
      <c r="K283" s="1534"/>
      <c r="L283" s="1534"/>
      <c r="M283" s="1534"/>
      <c r="N283" s="1534"/>
      <c r="O283" s="1534"/>
      <c r="P283" s="1534"/>
      <c r="Q283" s="1534"/>
      <c r="R283" s="1534"/>
      <c r="S283" s="1534"/>
      <c r="T283" s="1534"/>
      <c r="U283" s="1534"/>
      <c r="V283" s="1534"/>
      <c r="W283" s="1534"/>
      <c r="X283" s="1534"/>
      <c r="Y283" s="1534"/>
      <c r="Z283" s="1534"/>
      <c r="AA283" s="1534"/>
      <c r="AB283" s="1534"/>
      <c r="AC283" s="1534"/>
      <c r="AD283" s="1534"/>
      <c r="AE283" s="1534"/>
      <c r="AF283" s="1534"/>
      <c r="AG283" s="1534"/>
      <c r="AH283" s="1534"/>
      <c r="AI283" s="1534"/>
      <c r="AJ283" s="1534"/>
      <c r="AK283" s="1534"/>
      <c r="AL283" s="1534"/>
      <c r="AM283" s="1534"/>
      <c r="AN283" s="1534"/>
      <c r="AO283" s="1534"/>
      <c r="AP283" s="1534"/>
      <c r="AQ283" s="1534"/>
      <c r="AR283" s="1534"/>
      <c r="AS283" s="1534"/>
      <c r="AT283" s="1534"/>
      <c r="AU283" s="1534"/>
      <c r="AV283" s="1534"/>
      <c r="AW283" s="1534"/>
      <c r="AX283" s="1534"/>
    </row>
    <row r="284" spans="3:50" ht="12" customHeight="1">
      <c r="C284" s="1534"/>
      <c r="D284" s="1534"/>
      <c r="E284" s="1534"/>
      <c r="F284" s="1534"/>
      <c r="G284" s="1534"/>
      <c r="H284" s="1534"/>
      <c r="I284" s="1534"/>
      <c r="J284" s="1534"/>
      <c r="K284" s="1534"/>
      <c r="L284" s="1534"/>
      <c r="M284" s="1534"/>
      <c r="N284" s="1534"/>
      <c r="O284" s="1534"/>
      <c r="P284" s="1534"/>
      <c r="Q284" s="1534"/>
      <c r="R284" s="1534"/>
      <c r="S284" s="1534"/>
      <c r="T284" s="1534"/>
      <c r="U284" s="1534"/>
      <c r="V284" s="1534"/>
      <c r="W284" s="1534"/>
      <c r="X284" s="1534"/>
      <c r="Y284" s="1534"/>
      <c r="Z284" s="1534"/>
      <c r="AA284" s="1534"/>
      <c r="AB284" s="1534"/>
      <c r="AC284" s="1534"/>
      <c r="AD284" s="1534"/>
      <c r="AE284" s="1534"/>
      <c r="AF284" s="1534"/>
      <c r="AG284" s="1534"/>
      <c r="AH284" s="1534"/>
      <c r="AI284" s="1534"/>
      <c r="AJ284" s="1534"/>
      <c r="AK284" s="1534"/>
      <c r="AL284" s="1534"/>
      <c r="AM284" s="1534"/>
      <c r="AN284" s="1534"/>
      <c r="AO284" s="1534"/>
      <c r="AP284" s="1534"/>
      <c r="AQ284" s="1534"/>
      <c r="AR284" s="1534"/>
      <c r="AS284" s="1534"/>
      <c r="AT284" s="1534"/>
      <c r="AU284" s="1534"/>
      <c r="AV284" s="1534"/>
      <c r="AW284" s="1534"/>
      <c r="AX284" s="1534"/>
    </row>
    <row r="285" spans="3:50" ht="12" customHeight="1">
      <c r="C285" s="1534"/>
      <c r="D285" s="1534"/>
      <c r="E285" s="1534"/>
      <c r="F285" s="1534"/>
      <c r="G285" s="1534"/>
      <c r="H285" s="1534"/>
      <c r="I285" s="1534"/>
      <c r="J285" s="1534"/>
      <c r="K285" s="1534"/>
      <c r="L285" s="1534"/>
      <c r="M285" s="1534"/>
      <c r="N285" s="1534"/>
      <c r="O285" s="1534"/>
      <c r="P285" s="1534"/>
      <c r="Q285" s="1534"/>
      <c r="R285" s="1534"/>
      <c r="S285" s="1534"/>
      <c r="T285" s="1534"/>
      <c r="U285" s="1534"/>
      <c r="V285" s="1534"/>
      <c r="W285" s="1534"/>
      <c r="X285" s="1534"/>
      <c r="Y285" s="1534"/>
      <c r="Z285" s="1534"/>
      <c r="AA285" s="1534"/>
      <c r="AB285" s="1534"/>
      <c r="AC285" s="1534"/>
      <c r="AD285" s="1534"/>
      <c r="AE285" s="1534"/>
      <c r="AF285" s="1534"/>
      <c r="AG285" s="1534"/>
      <c r="AH285" s="1534"/>
      <c r="AI285" s="1534"/>
      <c r="AJ285" s="1534"/>
      <c r="AK285" s="1534"/>
      <c r="AL285" s="1534"/>
      <c r="AM285" s="1534"/>
      <c r="AN285" s="1534"/>
      <c r="AO285" s="1534"/>
      <c r="AP285" s="1534"/>
      <c r="AQ285" s="1534"/>
      <c r="AR285" s="1534"/>
      <c r="AS285" s="1534"/>
      <c r="AT285" s="1534"/>
      <c r="AU285" s="1534"/>
      <c r="AV285" s="1534"/>
      <c r="AW285" s="1534"/>
      <c r="AX285" s="1534"/>
    </row>
    <row r="286" spans="3:50" ht="12" customHeight="1">
      <c r="C286" s="1534"/>
      <c r="D286" s="1534"/>
      <c r="E286" s="1534"/>
      <c r="F286" s="1534"/>
      <c r="G286" s="1534"/>
      <c r="H286" s="1534"/>
      <c r="I286" s="1534"/>
      <c r="J286" s="1534"/>
      <c r="K286" s="1534"/>
      <c r="L286" s="1534"/>
      <c r="M286" s="1534"/>
      <c r="Q286" s="1534"/>
      <c r="R286" s="1534"/>
      <c r="S286" s="1534"/>
      <c r="T286" s="1534"/>
      <c r="U286" s="1534"/>
      <c r="V286" s="1534"/>
      <c r="W286" s="1534"/>
      <c r="X286" s="1534"/>
      <c r="Y286" s="1534"/>
      <c r="AC286" s="1534"/>
      <c r="AD286" s="1534"/>
      <c r="AE286" s="1534"/>
      <c r="AF286" s="1534"/>
      <c r="AG286" s="1534"/>
      <c r="AH286" s="1534"/>
      <c r="AI286" s="1534"/>
      <c r="AJ286" s="1534"/>
      <c r="AK286" s="1534"/>
      <c r="AL286" s="1534"/>
      <c r="AM286" s="1534"/>
      <c r="AN286" s="1534"/>
      <c r="AO286" s="1534"/>
      <c r="AP286" s="1534"/>
      <c r="AQ286" s="1534"/>
      <c r="AR286" s="1534"/>
      <c r="AS286" s="1534"/>
      <c r="AT286" s="1534"/>
      <c r="AU286" s="1534"/>
      <c r="AV286" s="1534"/>
      <c r="AW286" s="1534"/>
      <c r="AX286" s="1534"/>
    </row>
    <row r="287" spans="3:50" ht="12" customHeight="1">
      <c r="C287" s="1534"/>
      <c r="D287" s="1534"/>
      <c r="E287" s="1534"/>
      <c r="F287" s="1534"/>
      <c r="G287" s="1534"/>
      <c r="H287" s="1534"/>
      <c r="I287" s="1534"/>
      <c r="J287" s="1534"/>
      <c r="K287" s="1534"/>
      <c r="L287" s="1534"/>
      <c r="M287" s="1534"/>
      <c r="Q287" s="1534"/>
      <c r="R287" s="1534"/>
      <c r="S287" s="1534"/>
      <c r="T287" s="1534"/>
      <c r="U287" s="1534"/>
      <c r="V287" s="1534"/>
      <c r="W287" s="1534"/>
      <c r="X287" s="1534"/>
      <c r="Y287" s="1534"/>
      <c r="AC287" s="1534"/>
      <c r="AD287" s="1534"/>
      <c r="AE287" s="1534"/>
      <c r="AF287" s="1534"/>
      <c r="AG287" s="1534"/>
      <c r="AH287" s="1534"/>
      <c r="AI287" s="1534"/>
      <c r="AJ287" s="1534"/>
      <c r="AK287" s="1534"/>
      <c r="AL287" s="1534"/>
      <c r="AM287" s="1534"/>
      <c r="AN287" s="1534"/>
      <c r="AO287" s="1534"/>
      <c r="AP287" s="1534"/>
      <c r="AQ287" s="1534"/>
      <c r="AR287" s="1534"/>
      <c r="AS287" s="1534"/>
      <c r="AT287" s="1534"/>
      <c r="AU287" s="1534"/>
      <c r="AV287" s="1534"/>
      <c r="AW287" s="1534"/>
      <c r="AX287" s="1534"/>
    </row>
    <row r="288" spans="3:50" ht="12" customHeight="1">
      <c r="C288" s="1534"/>
      <c r="D288" s="1534"/>
      <c r="E288" s="1534"/>
      <c r="F288" s="1534"/>
      <c r="G288" s="1534"/>
      <c r="H288" s="1534"/>
      <c r="I288" s="1534"/>
      <c r="J288" s="1534"/>
      <c r="K288" s="1534"/>
      <c r="L288" s="1534"/>
      <c r="M288" s="1534"/>
      <c r="Q288" s="1534"/>
      <c r="R288" s="1534"/>
      <c r="S288" s="1534"/>
      <c r="T288" s="1534"/>
      <c r="U288" s="1534"/>
      <c r="V288" s="1534"/>
      <c r="W288" s="1534"/>
      <c r="X288" s="1534"/>
      <c r="Y288" s="1534"/>
      <c r="AC288" s="1534"/>
      <c r="AD288" s="1534"/>
      <c r="AE288" s="1534"/>
      <c r="AF288" s="1534"/>
      <c r="AG288" s="1534"/>
      <c r="AH288" s="1534"/>
      <c r="AI288" s="1534"/>
      <c r="AJ288" s="1534"/>
      <c r="AK288" s="1534"/>
      <c r="AL288" s="1534"/>
      <c r="AM288" s="1534"/>
      <c r="AN288" s="1534"/>
      <c r="AO288" s="1534"/>
      <c r="AP288" s="1534"/>
      <c r="AQ288" s="1534"/>
      <c r="AR288" s="1534"/>
      <c r="AS288" s="1534"/>
      <c r="AT288" s="1534"/>
      <c r="AU288" s="1534"/>
      <c r="AV288" s="1534"/>
      <c r="AW288" s="1534"/>
      <c r="AX288" s="1534"/>
    </row>
    <row r="289" spans="3:50" ht="12" customHeight="1">
      <c r="C289" s="1534"/>
      <c r="D289" s="1534"/>
      <c r="E289" s="1534"/>
      <c r="F289" s="1534"/>
      <c r="G289" s="1534"/>
      <c r="H289" s="1534"/>
      <c r="I289" s="1534"/>
      <c r="J289" s="1534"/>
      <c r="K289" s="1534"/>
      <c r="L289" s="1534"/>
      <c r="M289" s="1534"/>
      <c r="N289" s="1534"/>
      <c r="O289" s="1534"/>
      <c r="P289" s="1534"/>
      <c r="Q289" s="1534"/>
      <c r="R289" s="1534"/>
      <c r="S289" s="1534"/>
      <c r="T289" s="1534"/>
      <c r="U289" s="1534"/>
      <c r="V289" s="1534"/>
      <c r="W289" s="1534"/>
      <c r="X289" s="1534"/>
      <c r="Y289" s="1534"/>
      <c r="Z289" s="1534"/>
      <c r="AA289" s="1534"/>
      <c r="AB289" s="1534"/>
      <c r="AC289" s="1534"/>
      <c r="AD289" s="1534"/>
      <c r="AE289" s="1534"/>
      <c r="AF289" s="1534"/>
      <c r="AG289" s="1534"/>
      <c r="AH289" s="1534"/>
      <c r="AI289" s="1534"/>
      <c r="AJ289" s="1534"/>
      <c r="AK289" s="1534"/>
      <c r="AL289" s="1534"/>
      <c r="AM289" s="1534"/>
      <c r="AN289" s="1534"/>
      <c r="AO289" s="1534"/>
      <c r="AP289" s="1534"/>
      <c r="AQ289" s="1534"/>
      <c r="AR289" s="1534"/>
      <c r="AS289" s="1534"/>
      <c r="AT289" s="1534"/>
      <c r="AU289" s="1534"/>
      <c r="AV289" s="1534"/>
      <c r="AW289" s="1534"/>
      <c r="AX289" s="1534"/>
    </row>
    <row r="290" spans="3:50" ht="12" customHeight="1">
      <c r="C290" s="1534"/>
      <c r="D290" s="1534"/>
      <c r="E290" s="1534"/>
      <c r="F290" s="1534"/>
      <c r="G290" s="1534"/>
      <c r="H290" s="1534"/>
      <c r="I290" s="1534"/>
      <c r="J290" s="1534"/>
      <c r="K290" s="1534"/>
      <c r="L290" s="1534"/>
      <c r="M290" s="1534"/>
      <c r="N290" s="1534"/>
      <c r="O290" s="1534"/>
      <c r="P290" s="1534"/>
      <c r="Q290" s="1534"/>
      <c r="R290" s="1534"/>
      <c r="S290" s="1534"/>
      <c r="T290" s="1534"/>
      <c r="U290" s="1534"/>
      <c r="V290" s="1534"/>
      <c r="W290" s="1534"/>
      <c r="X290" s="1534"/>
      <c r="Y290" s="1534"/>
      <c r="Z290" s="1534"/>
      <c r="AA290" s="1534"/>
      <c r="AB290" s="1534"/>
      <c r="AC290" s="1534"/>
      <c r="AD290" s="1534"/>
      <c r="AE290" s="1534"/>
      <c r="AF290" s="1534"/>
      <c r="AG290" s="1534"/>
      <c r="AH290" s="1534"/>
      <c r="AI290" s="1534"/>
      <c r="AJ290" s="1534"/>
      <c r="AK290" s="1534"/>
      <c r="AL290" s="1534"/>
      <c r="AM290" s="1534"/>
      <c r="AN290" s="1534"/>
      <c r="AO290" s="1534"/>
      <c r="AP290" s="1534"/>
      <c r="AQ290" s="1534"/>
      <c r="AR290" s="1534"/>
      <c r="AS290" s="1534"/>
      <c r="AT290" s="1534"/>
      <c r="AU290" s="1534"/>
      <c r="AV290" s="1534"/>
      <c r="AW290" s="1534"/>
      <c r="AX290" s="1534"/>
    </row>
    <row r="291" spans="3:50" ht="12" customHeight="1">
      <c r="C291" s="1534"/>
      <c r="D291" s="1534"/>
      <c r="E291" s="1534"/>
      <c r="F291" s="1534"/>
      <c r="G291" s="1534"/>
      <c r="H291" s="1534"/>
      <c r="I291" s="1534"/>
      <c r="J291" s="1534"/>
      <c r="K291" s="1534"/>
      <c r="L291" s="1534"/>
      <c r="M291" s="1534"/>
      <c r="N291" s="1534"/>
      <c r="O291" s="1534"/>
      <c r="P291" s="1534"/>
      <c r="Q291" s="1534"/>
      <c r="R291" s="1534"/>
      <c r="S291" s="1534"/>
      <c r="T291" s="1534"/>
      <c r="U291" s="1534"/>
      <c r="V291" s="1534"/>
      <c r="W291" s="1534"/>
      <c r="X291" s="1534"/>
      <c r="Y291" s="1534"/>
      <c r="Z291" s="1534"/>
      <c r="AA291" s="1534"/>
      <c r="AB291" s="1534"/>
      <c r="AC291" s="1534"/>
      <c r="AD291" s="1534"/>
      <c r="AE291" s="1534"/>
      <c r="AF291" s="1534"/>
      <c r="AG291" s="1534"/>
      <c r="AH291" s="1534"/>
      <c r="AI291" s="1534"/>
      <c r="AJ291" s="1534"/>
      <c r="AK291" s="1534"/>
      <c r="AL291" s="1534"/>
      <c r="AM291" s="1534"/>
      <c r="AN291" s="1534"/>
      <c r="AO291" s="1534"/>
      <c r="AP291" s="1534"/>
      <c r="AQ291" s="1534"/>
      <c r="AR291" s="1534"/>
      <c r="AS291" s="1534"/>
      <c r="AT291" s="1534"/>
      <c r="AU291" s="1534"/>
      <c r="AV291" s="1534"/>
      <c r="AW291" s="1534"/>
      <c r="AX291" s="1534"/>
    </row>
    <row r="292" spans="3:50" ht="12" customHeight="1">
      <c r="C292" s="1534"/>
      <c r="D292" s="1534"/>
      <c r="E292" s="1534"/>
      <c r="F292" s="1534"/>
      <c r="G292" s="1534"/>
      <c r="H292" s="1534"/>
      <c r="I292" s="1534"/>
      <c r="J292" s="1534"/>
      <c r="K292" s="1534"/>
      <c r="L292" s="1534"/>
      <c r="M292" s="1534"/>
      <c r="N292" s="1534"/>
      <c r="O292" s="1534"/>
      <c r="P292" s="1534"/>
      <c r="Q292" s="1534"/>
      <c r="R292" s="1534"/>
      <c r="S292" s="1534"/>
      <c r="T292" s="1534"/>
      <c r="U292" s="1534"/>
      <c r="V292" s="1534"/>
      <c r="W292" s="1534"/>
      <c r="X292" s="1534"/>
      <c r="Y292" s="1534"/>
      <c r="Z292" s="1534"/>
      <c r="AA292" s="1534"/>
      <c r="AB292" s="1534"/>
      <c r="AC292" s="1534"/>
      <c r="AD292" s="1534"/>
      <c r="AE292" s="1534"/>
      <c r="AF292" s="1534"/>
      <c r="AG292" s="1534"/>
      <c r="AH292" s="1534"/>
      <c r="AI292" s="1534"/>
      <c r="AJ292" s="1534"/>
      <c r="AK292" s="1534"/>
      <c r="AL292" s="1534"/>
      <c r="AM292" s="1534"/>
      <c r="AN292" s="1534"/>
      <c r="AO292" s="1534"/>
      <c r="AP292" s="1534"/>
      <c r="AQ292" s="1534"/>
      <c r="AR292" s="1534"/>
      <c r="AS292" s="1534"/>
      <c r="AT292" s="1534"/>
      <c r="AU292" s="1534"/>
      <c r="AV292" s="1534"/>
      <c r="AW292" s="1534"/>
      <c r="AX292" s="1534"/>
    </row>
    <row r="293" spans="3:50" ht="12" customHeight="1">
      <c r="C293" s="1534"/>
      <c r="D293" s="1534"/>
      <c r="E293" s="1534"/>
      <c r="F293" s="1534"/>
      <c r="G293" s="1534"/>
      <c r="H293" s="1534"/>
      <c r="I293" s="1534"/>
      <c r="J293" s="1534"/>
      <c r="K293" s="1534"/>
      <c r="L293" s="1534"/>
      <c r="M293" s="1534"/>
      <c r="N293" s="1534"/>
      <c r="O293" s="1534"/>
      <c r="P293" s="1534"/>
      <c r="Q293" s="1534"/>
      <c r="R293" s="1534"/>
      <c r="S293" s="1534"/>
      <c r="T293" s="1534"/>
      <c r="U293" s="1534"/>
      <c r="V293" s="1534"/>
      <c r="W293" s="1534"/>
      <c r="X293" s="1534"/>
      <c r="Y293" s="1534"/>
      <c r="Z293" s="1534"/>
      <c r="AA293" s="1534"/>
      <c r="AB293" s="1534"/>
      <c r="AC293" s="1534"/>
      <c r="AD293" s="1534"/>
      <c r="AE293" s="1534"/>
      <c r="AF293" s="1534"/>
      <c r="AG293" s="1534"/>
      <c r="AH293" s="1534"/>
      <c r="AI293" s="1534"/>
      <c r="AJ293" s="1534"/>
      <c r="AK293" s="1534"/>
      <c r="AL293" s="1534"/>
      <c r="AM293" s="1534"/>
      <c r="AN293" s="1534"/>
      <c r="AO293" s="1534"/>
      <c r="AP293" s="1534"/>
      <c r="AQ293" s="1534"/>
      <c r="AR293" s="1534"/>
      <c r="AS293" s="1534"/>
      <c r="AT293" s="1534"/>
      <c r="AU293" s="1534"/>
      <c r="AV293" s="1534"/>
      <c r="AW293" s="1534"/>
      <c r="AX293" s="1534"/>
    </row>
    <row r="294" spans="3:50" ht="12" customHeight="1">
      <c r="C294" s="1534"/>
      <c r="D294" s="1534"/>
      <c r="E294" s="1534"/>
      <c r="F294" s="1534"/>
      <c r="G294" s="1534"/>
      <c r="H294" s="1534"/>
      <c r="I294" s="1534"/>
      <c r="J294" s="1534"/>
      <c r="K294" s="1534"/>
      <c r="L294" s="1534"/>
      <c r="M294" s="1534"/>
      <c r="N294" s="1534"/>
      <c r="O294" s="1534"/>
      <c r="P294" s="1534"/>
      <c r="Q294" s="1534"/>
      <c r="R294" s="1534"/>
      <c r="S294" s="1534"/>
      <c r="T294" s="1534"/>
      <c r="U294" s="1534"/>
      <c r="V294" s="1534"/>
      <c r="W294" s="1534"/>
      <c r="X294" s="1534"/>
      <c r="Y294" s="1534"/>
      <c r="Z294" s="1534"/>
      <c r="AA294" s="1534"/>
      <c r="AB294" s="1534"/>
      <c r="AC294" s="1534"/>
      <c r="AD294" s="1534"/>
      <c r="AE294" s="1534"/>
      <c r="AF294" s="1534"/>
      <c r="AG294" s="1534"/>
      <c r="AH294" s="1534"/>
      <c r="AI294" s="1534"/>
      <c r="AJ294" s="1534"/>
      <c r="AK294" s="1534"/>
      <c r="AL294" s="1534"/>
      <c r="AM294" s="1534"/>
      <c r="AN294" s="1534"/>
      <c r="AO294" s="1534"/>
      <c r="AP294" s="1534"/>
      <c r="AQ294" s="1534"/>
      <c r="AR294" s="1534"/>
      <c r="AS294" s="1534"/>
      <c r="AT294" s="1534"/>
      <c r="AU294" s="1534"/>
      <c r="AV294" s="1534"/>
      <c r="AW294" s="1534"/>
      <c r="AX294" s="1534"/>
    </row>
    <row r="295" spans="3:50" ht="12" customHeight="1">
      <c r="C295" s="1534"/>
      <c r="D295" s="1534"/>
      <c r="E295" s="1534"/>
      <c r="F295" s="1534"/>
      <c r="G295" s="1534"/>
      <c r="H295" s="1534"/>
      <c r="I295" s="1534"/>
      <c r="J295" s="1534"/>
      <c r="K295" s="1534"/>
      <c r="L295" s="1534"/>
      <c r="M295" s="1534"/>
      <c r="N295" s="1534"/>
      <c r="O295" s="1534"/>
      <c r="P295" s="1534"/>
      <c r="Q295" s="1534"/>
      <c r="R295" s="1534"/>
      <c r="S295" s="1534"/>
      <c r="T295" s="1534"/>
      <c r="U295" s="1534"/>
      <c r="V295" s="1534"/>
      <c r="W295" s="1534"/>
      <c r="X295" s="1534"/>
      <c r="Y295" s="1534"/>
      <c r="Z295" s="1534"/>
      <c r="AA295" s="1534"/>
      <c r="AB295" s="1534"/>
      <c r="AC295" s="1534"/>
      <c r="AD295" s="1534"/>
      <c r="AE295" s="1534"/>
      <c r="AF295" s="1534"/>
      <c r="AG295" s="1534"/>
      <c r="AH295" s="1534"/>
      <c r="AI295" s="1534"/>
      <c r="AJ295" s="1534"/>
      <c r="AK295" s="1534"/>
      <c r="AL295" s="1534"/>
      <c r="AM295" s="1534"/>
      <c r="AN295" s="1534"/>
      <c r="AO295" s="1534"/>
      <c r="AP295" s="1534"/>
      <c r="AQ295" s="1534"/>
      <c r="AR295" s="1534"/>
      <c r="AS295" s="1534"/>
      <c r="AT295" s="1534"/>
      <c r="AU295" s="1534"/>
      <c r="AV295" s="1534"/>
      <c r="AW295" s="1534"/>
      <c r="AX295" s="1534"/>
    </row>
    <row r="296" spans="3:50" ht="12" customHeight="1">
      <c r="C296" s="1534"/>
      <c r="D296" s="1534"/>
      <c r="E296" s="1534"/>
      <c r="F296" s="1534"/>
      <c r="G296" s="1534"/>
      <c r="H296" s="1534"/>
      <c r="I296" s="1534"/>
      <c r="J296" s="1534"/>
      <c r="K296" s="1534"/>
      <c r="L296" s="1534"/>
      <c r="M296" s="1534"/>
      <c r="N296" s="1534"/>
      <c r="O296" s="1534"/>
      <c r="P296" s="1534"/>
      <c r="Q296" s="1534"/>
      <c r="R296" s="1534"/>
      <c r="S296" s="1534"/>
      <c r="T296" s="1534"/>
      <c r="U296" s="1534"/>
      <c r="V296" s="1534"/>
      <c r="W296" s="1534"/>
      <c r="X296" s="1534"/>
      <c r="Y296" s="1534"/>
      <c r="Z296" s="1534"/>
      <c r="AA296" s="1534"/>
      <c r="AB296" s="1534"/>
      <c r="AC296" s="1534"/>
      <c r="AD296" s="1534"/>
      <c r="AE296" s="1534"/>
      <c r="AF296" s="1534"/>
      <c r="AG296" s="1534"/>
      <c r="AH296" s="1534"/>
      <c r="AI296" s="1534"/>
      <c r="AJ296" s="1534"/>
      <c r="AK296" s="1534"/>
      <c r="AL296" s="1534"/>
      <c r="AM296" s="1534"/>
      <c r="AN296" s="1534"/>
      <c r="AO296" s="1534"/>
      <c r="AP296" s="1534"/>
      <c r="AQ296" s="1534"/>
      <c r="AR296" s="1534"/>
      <c r="AS296" s="1534"/>
      <c r="AT296" s="1534"/>
      <c r="AU296" s="1534"/>
      <c r="AV296" s="1534"/>
      <c r="AW296" s="1534"/>
      <c r="AX296" s="1534"/>
    </row>
    <row r="297" spans="3:50" ht="12" customHeight="1">
      <c r="C297" s="1534"/>
      <c r="D297" s="1534"/>
      <c r="E297" s="1534"/>
      <c r="F297" s="1534"/>
      <c r="G297" s="1534"/>
      <c r="H297" s="1534"/>
      <c r="I297" s="1534"/>
      <c r="J297" s="1534"/>
      <c r="K297" s="1534"/>
      <c r="L297" s="1534"/>
      <c r="M297" s="1534"/>
      <c r="N297" s="1534"/>
      <c r="O297" s="1534"/>
      <c r="P297" s="1534"/>
      <c r="Q297" s="1534"/>
      <c r="R297" s="1534"/>
      <c r="S297" s="1534"/>
      <c r="T297" s="1534"/>
      <c r="U297" s="1534"/>
      <c r="V297" s="1534"/>
      <c r="W297" s="1534"/>
      <c r="X297" s="1534"/>
      <c r="Y297" s="1534"/>
      <c r="Z297" s="1534"/>
      <c r="AA297" s="1534"/>
      <c r="AB297" s="1534"/>
      <c r="AC297" s="1534"/>
      <c r="AD297" s="1534"/>
      <c r="AE297" s="1534"/>
      <c r="AF297" s="1534"/>
      <c r="AG297" s="1534"/>
      <c r="AH297" s="1534"/>
      <c r="AI297" s="1534"/>
      <c r="AJ297" s="1534"/>
      <c r="AK297" s="1534"/>
      <c r="AL297" s="1534"/>
      <c r="AM297" s="1534"/>
      <c r="AN297" s="1534"/>
      <c r="AO297" s="1534"/>
      <c r="AP297" s="1534"/>
      <c r="AQ297" s="1534"/>
      <c r="AR297" s="1534"/>
      <c r="AS297" s="1534"/>
      <c r="AT297" s="1534"/>
      <c r="AU297" s="1534"/>
      <c r="AV297" s="1534"/>
      <c r="AW297" s="1534"/>
      <c r="AX297" s="1534"/>
    </row>
    <row r="298" spans="3:50" ht="12" customHeight="1">
      <c r="C298" s="1534"/>
      <c r="D298" s="1534"/>
      <c r="E298" s="1534"/>
      <c r="F298" s="1534"/>
      <c r="G298" s="1534"/>
      <c r="H298" s="1534"/>
      <c r="I298" s="1534"/>
      <c r="J298" s="1534"/>
      <c r="K298" s="1534"/>
      <c r="L298" s="1534"/>
      <c r="M298" s="1534"/>
      <c r="N298" s="1534"/>
      <c r="O298" s="1534"/>
      <c r="P298" s="1534"/>
      <c r="Q298" s="1534"/>
      <c r="R298" s="1534"/>
      <c r="S298" s="1534"/>
      <c r="T298" s="1534"/>
      <c r="U298" s="1534"/>
      <c r="V298" s="1534"/>
      <c r="W298" s="1534"/>
      <c r="X298" s="1534"/>
      <c r="Y298" s="1534"/>
      <c r="Z298" s="1534"/>
      <c r="AA298" s="1534"/>
      <c r="AB298" s="1534"/>
      <c r="AC298" s="1534"/>
      <c r="AD298" s="1534"/>
      <c r="AE298" s="1534"/>
      <c r="AF298" s="1534"/>
      <c r="AG298" s="1534"/>
      <c r="AH298" s="1534"/>
      <c r="AI298" s="1534"/>
      <c r="AJ298" s="1534"/>
      <c r="AK298" s="1534"/>
      <c r="AL298" s="1534"/>
      <c r="AM298" s="1534"/>
      <c r="AN298" s="1534"/>
      <c r="AO298" s="1534"/>
      <c r="AP298" s="1534"/>
      <c r="AQ298" s="1534"/>
      <c r="AR298" s="1534"/>
      <c r="AS298" s="1534"/>
      <c r="AT298" s="1534"/>
      <c r="AU298" s="1534"/>
      <c r="AV298" s="1534"/>
      <c r="AW298" s="1534"/>
      <c r="AX298" s="1534"/>
    </row>
    <row r="299" spans="3:50" ht="12" customHeight="1">
      <c r="C299" s="1534"/>
      <c r="D299" s="1534"/>
      <c r="E299" s="1534"/>
      <c r="F299" s="1534"/>
      <c r="G299" s="1534"/>
      <c r="H299" s="1534"/>
      <c r="I299" s="1534"/>
      <c r="J299" s="1534"/>
      <c r="K299" s="1534"/>
      <c r="L299" s="1534"/>
      <c r="M299" s="1534"/>
      <c r="N299" s="1534"/>
      <c r="O299" s="1534"/>
      <c r="P299" s="1534"/>
      <c r="Q299" s="1534"/>
      <c r="R299" s="1534"/>
      <c r="S299" s="1534"/>
      <c r="T299" s="1534"/>
      <c r="U299" s="1534"/>
      <c r="V299" s="1534"/>
      <c r="W299" s="1534"/>
      <c r="X299" s="1534"/>
      <c r="Y299" s="1534"/>
      <c r="Z299" s="1534"/>
      <c r="AA299" s="1534"/>
      <c r="AB299" s="1534"/>
      <c r="AC299" s="1534"/>
      <c r="AD299" s="1534"/>
      <c r="AE299" s="1534"/>
      <c r="AF299" s="1534"/>
      <c r="AG299" s="1534"/>
      <c r="AH299" s="1534"/>
      <c r="AI299" s="1534"/>
      <c r="AJ299" s="1534"/>
      <c r="AK299" s="1534"/>
      <c r="AL299" s="1534"/>
      <c r="AM299" s="1534"/>
      <c r="AN299" s="1534"/>
      <c r="AO299" s="1534"/>
      <c r="AP299" s="1534"/>
      <c r="AQ299" s="1534"/>
      <c r="AR299" s="1534"/>
      <c r="AS299" s="1534"/>
      <c r="AT299" s="1534"/>
      <c r="AU299" s="1534"/>
      <c r="AV299" s="1534"/>
      <c r="AW299" s="1534"/>
      <c r="AX299" s="1534"/>
    </row>
    <row r="300" spans="3:50" ht="12" customHeight="1">
      <c r="C300" s="1534"/>
      <c r="D300" s="1534"/>
      <c r="E300" s="1534"/>
      <c r="F300" s="1534"/>
      <c r="G300" s="1534"/>
      <c r="H300" s="1534"/>
      <c r="I300" s="1534"/>
      <c r="J300" s="1534"/>
      <c r="K300" s="1534"/>
      <c r="L300" s="1534"/>
      <c r="M300" s="1534"/>
      <c r="N300" s="1534"/>
      <c r="O300" s="1534"/>
      <c r="P300" s="1534"/>
      <c r="Q300" s="1534"/>
      <c r="R300" s="1534"/>
      <c r="S300" s="1534"/>
      <c r="T300" s="1534"/>
      <c r="U300" s="1534"/>
      <c r="V300" s="1534"/>
      <c r="W300" s="1534"/>
      <c r="X300" s="1534"/>
      <c r="Y300" s="1534"/>
      <c r="Z300" s="1534"/>
      <c r="AA300" s="1534"/>
      <c r="AB300" s="1534"/>
      <c r="AC300" s="1534"/>
      <c r="AD300" s="1534"/>
      <c r="AE300" s="1534"/>
      <c r="AF300" s="1534"/>
      <c r="AG300" s="1534"/>
      <c r="AH300" s="1534"/>
      <c r="AI300" s="1534"/>
      <c r="AJ300" s="1534"/>
      <c r="AK300" s="1534"/>
      <c r="AL300" s="1534"/>
      <c r="AM300" s="1534"/>
      <c r="AN300" s="1534"/>
      <c r="AO300" s="1534"/>
      <c r="AP300" s="1534"/>
      <c r="AQ300" s="1534"/>
      <c r="AR300" s="1534"/>
      <c r="AS300" s="1534"/>
      <c r="AT300" s="1534"/>
      <c r="AU300" s="1534"/>
      <c r="AV300" s="1534"/>
      <c r="AW300" s="1534"/>
      <c r="AX300" s="1534"/>
    </row>
    <row r="301" spans="3:50" ht="12" customHeight="1">
      <c r="C301" s="1534"/>
      <c r="D301" s="1534"/>
      <c r="E301" s="1534"/>
      <c r="F301" s="1534"/>
      <c r="G301" s="1534"/>
      <c r="H301" s="1534"/>
      <c r="I301" s="1534"/>
      <c r="J301" s="1534"/>
      <c r="K301" s="1534"/>
      <c r="L301" s="1534"/>
      <c r="M301" s="1534"/>
      <c r="N301" s="1534"/>
      <c r="O301" s="1534"/>
      <c r="P301" s="1534"/>
      <c r="Q301" s="1534"/>
      <c r="R301" s="1534"/>
      <c r="S301" s="1534"/>
      <c r="T301" s="1534"/>
      <c r="U301" s="1534"/>
      <c r="V301" s="1534"/>
      <c r="W301" s="1534"/>
      <c r="X301" s="1534"/>
      <c r="Y301" s="1534"/>
      <c r="Z301" s="1534"/>
      <c r="AA301" s="1534"/>
      <c r="AB301" s="1534"/>
      <c r="AC301" s="1534"/>
      <c r="AD301" s="1534"/>
      <c r="AE301" s="1534"/>
      <c r="AF301" s="1534"/>
      <c r="AG301" s="1534"/>
      <c r="AH301" s="1534"/>
      <c r="AI301" s="1534"/>
      <c r="AJ301" s="1534"/>
      <c r="AK301" s="1534"/>
      <c r="AL301" s="1534"/>
      <c r="AM301" s="1534"/>
      <c r="AN301" s="1534"/>
      <c r="AO301" s="1534"/>
      <c r="AP301" s="1534"/>
      <c r="AQ301" s="1534"/>
      <c r="AR301" s="1534"/>
      <c r="AS301" s="1534"/>
      <c r="AT301" s="1534"/>
      <c r="AU301" s="1534"/>
      <c r="AV301" s="1534"/>
      <c r="AW301" s="1534"/>
      <c r="AX301" s="1534"/>
    </row>
    <row r="302" spans="3:50" ht="12" customHeight="1">
      <c r="C302" s="1534"/>
      <c r="D302" s="1534"/>
      <c r="E302" s="1534"/>
      <c r="F302" s="1534"/>
      <c r="G302" s="1534"/>
      <c r="H302" s="1534"/>
      <c r="I302" s="1534"/>
      <c r="J302" s="1534"/>
      <c r="K302" s="1534"/>
      <c r="L302" s="1534"/>
      <c r="M302" s="1534"/>
      <c r="N302" s="1534"/>
      <c r="O302" s="1534"/>
      <c r="P302" s="1534"/>
      <c r="Q302" s="1534"/>
      <c r="R302" s="1534"/>
      <c r="S302" s="1534"/>
      <c r="T302" s="1534"/>
      <c r="U302" s="1534"/>
      <c r="V302" s="1534"/>
      <c r="W302" s="1534"/>
      <c r="X302" s="1534"/>
      <c r="Y302" s="1534"/>
      <c r="Z302" s="1534"/>
      <c r="AA302" s="1534"/>
      <c r="AB302" s="1534"/>
      <c r="AC302" s="1534"/>
      <c r="AD302" s="1534"/>
      <c r="AE302" s="1534"/>
      <c r="AF302" s="1534"/>
      <c r="AG302" s="1534"/>
      <c r="AH302" s="1534"/>
      <c r="AI302" s="1534"/>
      <c r="AJ302" s="1534"/>
      <c r="AK302" s="1534"/>
      <c r="AL302" s="1534"/>
      <c r="AM302" s="1534"/>
      <c r="AN302" s="1534"/>
      <c r="AO302" s="1534"/>
      <c r="AP302" s="1534"/>
      <c r="AQ302" s="1534"/>
      <c r="AR302" s="1534"/>
      <c r="AS302" s="1534"/>
      <c r="AT302" s="1534"/>
      <c r="AU302" s="1534"/>
      <c r="AV302" s="1534"/>
      <c r="AW302" s="1534"/>
      <c r="AX302" s="1534"/>
    </row>
    <row r="303" spans="3:50" ht="12" customHeight="1">
      <c r="C303" s="1534"/>
      <c r="D303" s="1534"/>
      <c r="E303" s="1534"/>
      <c r="F303" s="1534"/>
      <c r="G303" s="1534"/>
      <c r="H303" s="1534"/>
      <c r="I303" s="1534"/>
      <c r="J303" s="1534"/>
      <c r="K303" s="1534"/>
      <c r="L303" s="1534"/>
      <c r="M303" s="1534"/>
      <c r="N303" s="1534"/>
      <c r="O303" s="1534"/>
      <c r="P303" s="1534"/>
      <c r="Q303" s="1534"/>
      <c r="R303" s="1534"/>
      <c r="S303" s="1534"/>
      <c r="T303" s="1534"/>
      <c r="U303" s="1534"/>
      <c r="V303" s="1534"/>
      <c r="W303" s="1534"/>
      <c r="X303" s="1534"/>
      <c r="Y303" s="1534"/>
      <c r="Z303" s="1534"/>
      <c r="AA303" s="1534"/>
      <c r="AB303" s="1534"/>
      <c r="AC303" s="1534"/>
      <c r="AD303" s="1534"/>
      <c r="AE303" s="1534"/>
      <c r="AF303" s="1534"/>
      <c r="AG303" s="1534"/>
      <c r="AH303" s="1534"/>
      <c r="AI303" s="1534"/>
      <c r="AJ303" s="1534"/>
      <c r="AK303" s="1534"/>
      <c r="AL303" s="1534"/>
      <c r="AM303" s="1534"/>
      <c r="AN303" s="1534"/>
      <c r="AO303" s="1534"/>
      <c r="AP303" s="1534"/>
      <c r="AQ303" s="1534"/>
      <c r="AR303" s="1534"/>
      <c r="AS303" s="1534"/>
      <c r="AT303" s="1534"/>
      <c r="AU303" s="1534"/>
      <c r="AV303" s="1534"/>
      <c r="AW303" s="1534"/>
      <c r="AX303" s="1534"/>
    </row>
    <row r="304" spans="3:50" ht="12" customHeight="1">
      <c r="C304" s="1534"/>
      <c r="D304" s="1534"/>
      <c r="E304" s="1534"/>
      <c r="F304" s="1534"/>
      <c r="G304" s="1534"/>
      <c r="H304" s="1534"/>
      <c r="I304" s="1534"/>
      <c r="J304" s="1534"/>
      <c r="K304" s="1534"/>
      <c r="L304" s="1534"/>
      <c r="M304" s="1534"/>
      <c r="N304" s="1534"/>
      <c r="O304" s="1534"/>
      <c r="P304" s="1534"/>
      <c r="Q304" s="1534"/>
      <c r="R304" s="1534"/>
      <c r="S304" s="1534"/>
      <c r="T304" s="1534"/>
      <c r="U304" s="1534"/>
      <c r="V304" s="1534"/>
      <c r="W304" s="1534"/>
      <c r="X304" s="1534"/>
      <c r="Y304" s="1534"/>
      <c r="Z304" s="1534"/>
      <c r="AA304" s="1534"/>
      <c r="AB304" s="1534"/>
      <c r="AC304" s="1534"/>
      <c r="AD304" s="1534"/>
      <c r="AE304" s="1534"/>
      <c r="AF304" s="1534"/>
      <c r="AG304" s="1534"/>
      <c r="AH304" s="1534"/>
      <c r="AI304" s="1534"/>
      <c r="AJ304" s="1534"/>
      <c r="AK304" s="1534"/>
      <c r="AL304" s="1534"/>
      <c r="AM304" s="1534"/>
      <c r="AN304" s="1534"/>
      <c r="AO304" s="1534"/>
      <c r="AP304" s="1534"/>
      <c r="AQ304" s="1534"/>
      <c r="AR304" s="1534"/>
      <c r="AS304" s="1534"/>
      <c r="AT304" s="1534"/>
      <c r="AU304" s="1534"/>
      <c r="AV304" s="1534"/>
      <c r="AW304" s="1534"/>
      <c r="AX304" s="1534"/>
    </row>
    <row r="305" spans="3:50" ht="12" customHeight="1">
      <c r="C305" s="1534"/>
      <c r="D305" s="1534"/>
      <c r="E305" s="1534"/>
      <c r="F305" s="1534"/>
      <c r="G305" s="1534"/>
      <c r="H305" s="1534"/>
      <c r="I305" s="1534"/>
      <c r="J305" s="1534"/>
      <c r="K305" s="1534"/>
      <c r="L305" s="1534"/>
      <c r="M305" s="1534"/>
      <c r="N305" s="1534"/>
      <c r="O305" s="1534"/>
      <c r="P305" s="1534"/>
      <c r="Q305" s="1534"/>
      <c r="R305" s="1534"/>
      <c r="S305" s="1534"/>
      <c r="T305" s="1534"/>
      <c r="U305" s="1534"/>
      <c r="V305" s="1534"/>
      <c r="W305" s="1534"/>
      <c r="X305" s="1534"/>
      <c r="Y305" s="1534"/>
      <c r="Z305" s="1534"/>
      <c r="AA305" s="1534"/>
      <c r="AB305" s="1534"/>
      <c r="AC305" s="1534"/>
      <c r="AD305" s="1534"/>
      <c r="AE305" s="1534"/>
      <c r="AF305" s="1534"/>
      <c r="AG305" s="1534"/>
      <c r="AH305" s="1534"/>
      <c r="AI305" s="1534"/>
      <c r="AJ305" s="1534"/>
      <c r="AK305" s="1534"/>
      <c r="AL305" s="1534"/>
      <c r="AM305" s="1534"/>
      <c r="AN305" s="1534"/>
      <c r="AO305" s="1534"/>
      <c r="AP305" s="1534"/>
      <c r="AQ305" s="1534"/>
      <c r="AR305" s="1534"/>
      <c r="AS305" s="1534"/>
      <c r="AT305" s="1534"/>
      <c r="AU305" s="1534"/>
      <c r="AV305" s="1534"/>
      <c r="AW305" s="1534"/>
      <c r="AX305" s="1534"/>
    </row>
    <row r="306" spans="3:50" ht="12" customHeight="1">
      <c r="C306" s="1534"/>
      <c r="D306" s="1534"/>
      <c r="E306" s="1534"/>
      <c r="F306" s="1534"/>
      <c r="G306" s="1534"/>
      <c r="H306" s="1534"/>
      <c r="I306" s="1534"/>
      <c r="J306" s="1534"/>
      <c r="K306" s="1534"/>
      <c r="L306" s="1534"/>
      <c r="M306" s="1534"/>
      <c r="N306" s="1534"/>
      <c r="O306" s="1534"/>
      <c r="P306" s="1534"/>
      <c r="Q306" s="1534"/>
      <c r="R306" s="1534"/>
      <c r="S306" s="1534"/>
      <c r="T306" s="1534"/>
      <c r="U306" s="1534"/>
      <c r="V306" s="1534"/>
      <c r="W306" s="1534"/>
      <c r="X306" s="1534"/>
      <c r="Y306" s="1534"/>
      <c r="Z306" s="1534"/>
      <c r="AA306" s="1534"/>
      <c r="AB306" s="1534"/>
      <c r="AC306" s="1534"/>
      <c r="AD306" s="1534"/>
      <c r="AE306" s="1534"/>
      <c r="AF306" s="1534"/>
      <c r="AG306" s="1534"/>
      <c r="AH306" s="1534"/>
      <c r="AI306" s="1534"/>
      <c r="AJ306" s="1534"/>
      <c r="AK306" s="1534"/>
      <c r="AL306" s="1534"/>
      <c r="AM306" s="1534"/>
      <c r="AN306" s="1534"/>
      <c r="AO306" s="1534"/>
      <c r="AP306" s="1534"/>
      <c r="AQ306" s="1534"/>
      <c r="AR306" s="1534"/>
      <c r="AS306" s="1534"/>
      <c r="AT306" s="1534"/>
      <c r="AU306" s="1534"/>
      <c r="AV306" s="1534"/>
      <c r="AW306" s="1534"/>
      <c r="AX306" s="1534"/>
    </row>
    <row r="307" spans="3:50" ht="12" customHeight="1">
      <c r="C307" s="1534"/>
      <c r="D307" s="1534"/>
      <c r="E307" s="1534"/>
      <c r="F307" s="1534"/>
      <c r="G307" s="1534"/>
      <c r="H307" s="1534"/>
      <c r="I307" s="1534"/>
      <c r="J307" s="1534"/>
      <c r="K307" s="1534"/>
      <c r="L307" s="1534"/>
      <c r="M307" s="1534"/>
      <c r="N307" s="1534"/>
      <c r="O307" s="1534"/>
      <c r="P307" s="1534"/>
      <c r="Q307" s="1534"/>
      <c r="R307" s="1534"/>
      <c r="S307" s="1534"/>
      <c r="T307" s="1534"/>
      <c r="U307" s="1534"/>
      <c r="V307" s="1534"/>
      <c r="W307" s="1534"/>
      <c r="X307" s="1534"/>
      <c r="Y307" s="1534"/>
      <c r="Z307" s="1534"/>
      <c r="AA307" s="1534"/>
      <c r="AB307" s="1534"/>
      <c r="AC307" s="1534"/>
      <c r="AD307" s="1534"/>
      <c r="AE307" s="1534"/>
      <c r="AF307" s="1534"/>
      <c r="AG307" s="1534"/>
      <c r="AH307" s="1534"/>
      <c r="AI307" s="1534"/>
      <c r="AJ307" s="1534"/>
      <c r="AK307" s="1534"/>
      <c r="AL307" s="1534"/>
      <c r="AM307" s="1534"/>
      <c r="AN307" s="1534"/>
      <c r="AO307" s="1534"/>
      <c r="AP307" s="1534"/>
      <c r="AQ307" s="1534"/>
      <c r="AR307" s="1534"/>
      <c r="AS307" s="1534"/>
      <c r="AT307" s="1534"/>
      <c r="AU307" s="1534"/>
      <c r="AV307" s="1534"/>
      <c r="AW307" s="1534"/>
      <c r="AX307" s="1534"/>
    </row>
    <row r="308" spans="3:50" ht="12" customHeight="1">
      <c r="C308" s="1534"/>
      <c r="D308" s="1534"/>
      <c r="E308" s="1534"/>
      <c r="F308" s="1534"/>
      <c r="G308" s="1534"/>
      <c r="H308" s="1534"/>
      <c r="I308" s="1534"/>
      <c r="J308" s="1534"/>
      <c r="K308" s="1534"/>
      <c r="L308" s="1534"/>
      <c r="M308" s="1534"/>
      <c r="N308" s="1534"/>
      <c r="O308" s="1534"/>
      <c r="P308" s="1534"/>
      <c r="Q308" s="1534"/>
      <c r="R308" s="1534"/>
      <c r="S308" s="1534"/>
      <c r="T308" s="1534"/>
      <c r="U308" s="1534"/>
      <c r="V308" s="1534"/>
      <c r="W308" s="1534"/>
      <c r="X308" s="1534"/>
      <c r="Y308" s="1534"/>
      <c r="Z308" s="1534"/>
      <c r="AA308" s="1534"/>
      <c r="AB308" s="1534"/>
      <c r="AC308" s="1534"/>
      <c r="AD308" s="1534"/>
      <c r="AE308" s="1534"/>
      <c r="AF308" s="1534"/>
      <c r="AG308" s="1534"/>
      <c r="AH308" s="1534"/>
      <c r="AI308" s="1534"/>
      <c r="AJ308" s="1534"/>
      <c r="AK308" s="1534"/>
      <c r="AL308" s="1534"/>
      <c r="AM308" s="1534"/>
      <c r="AN308" s="1534"/>
      <c r="AO308" s="1534"/>
      <c r="AP308" s="1534"/>
      <c r="AQ308" s="1534"/>
      <c r="AR308" s="1534"/>
      <c r="AS308" s="1534"/>
      <c r="AT308" s="1534"/>
      <c r="AU308" s="1534"/>
      <c r="AV308" s="1534"/>
      <c r="AW308" s="1534"/>
      <c r="AX308" s="1534"/>
    </row>
    <row r="309" spans="3:50" ht="12" customHeight="1">
      <c r="C309" s="1534"/>
      <c r="D309" s="1534"/>
      <c r="E309" s="1534"/>
      <c r="F309" s="1534"/>
      <c r="G309" s="1534"/>
      <c r="H309" s="1534"/>
      <c r="I309" s="1534"/>
      <c r="J309" s="1534"/>
      <c r="K309" s="1534"/>
      <c r="L309" s="1534"/>
      <c r="M309" s="1534"/>
      <c r="N309" s="1534"/>
      <c r="O309" s="1534"/>
      <c r="P309" s="1534"/>
      <c r="Q309" s="1534"/>
      <c r="R309" s="1534"/>
      <c r="S309" s="1534"/>
      <c r="T309" s="1534"/>
      <c r="U309" s="1534"/>
      <c r="V309" s="1534"/>
      <c r="W309" s="1534"/>
      <c r="X309" s="1534"/>
      <c r="Y309" s="1534"/>
      <c r="Z309" s="1534"/>
      <c r="AA309" s="1534"/>
      <c r="AB309" s="1534"/>
      <c r="AC309" s="1534"/>
      <c r="AD309" s="1534"/>
      <c r="AE309" s="1534"/>
      <c r="AF309" s="1534"/>
      <c r="AG309" s="1534"/>
      <c r="AH309" s="1534"/>
      <c r="AI309" s="1534"/>
      <c r="AJ309" s="1534"/>
      <c r="AK309" s="1534"/>
      <c r="AL309" s="1534"/>
      <c r="AM309" s="1534"/>
      <c r="AN309" s="1534"/>
      <c r="AO309" s="1534"/>
      <c r="AP309" s="1534"/>
      <c r="AQ309" s="1534"/>
      <c r="AR309" s="1534"/>
      <c r="AS309" s="1534"/>
      <c r="AT309" s="1534"/>
      <c r="AU309" s="1534"/>
      <c r="AV309" s="1534"/>
      <c r="AW309" s="1534"/>
      <c r="AX309" s="1534"/>
    </row>
    <row r="310" spans="3:50" ht="12" customHeight="1">
      <c r="C310" s="1534"/>
      <c r="D310" s="1534"/>
      <c r="E310" s="1534"/>
      <c r="F310" s="1534"/>
      <c r="G310" s="1534"/>
      <c r="H310" s="1534"/>
      <c r="I310" s="1534"/>
      <c r="J310" s="1534"/>
      <c r="K310" s="1534"/>
      <c r="L310" s="1534"/>
      <c r="M310" s="1534"/>
      <c r="N310" s="1534"/>
      <c r="O310" s="1534"/>
      <c r="P310" s="1534"/>
      <c r="Q310" s="1534"/>
      <c r="R310" s="1534"/>
      <c r="S310" s="1534"/>
      <c r="T310" s="1534"/>
      <c r="U310" s="1534"/>
      <c r="V310" s="1545"/>
      <c r="W310" s="1545"/>
      <c r="X310" s="1534"/>
      <c r="Y310" s="1534"/>
      <c r="Z310" s="1534"/>
      <c r="AA310" s="1534"/>
      <c r="AB310" s="1534"/>
      <c r="AC310" s="1534"/>
      <c r="AD310" s="1534"/>
      <c r="AE310" s="1534"/>
      <c r="AF310" s="1534"/>
      <c r="AG310" s="1545"/>
      <c r="AH310" s="1545"/>
      <c r="AI310" s="1534"/>
      <c r="AJ310" s="1534"/>
      <c r="AK310" s="1534"/>
      <c r="AL310" s="1534"/>
      <c r="AM310" s="1534"/>
      <c r="AN310" s="1534"/>
      <c r="AO310" s="1534"/>
      <c r="AP310" s="1534"/>
      <c r="AQ310" s="1534"/>
      <c r="AR310" s="1534"/>
      <c r="AS310" s="1534"/>
      <c r="AT310" s="1534"/>
      <c r="AU310" s="1534"/>
      <c r="AV310" s="1534"/>
      <c r="AW310" s="1534"/>
      <c r="AX310" s="1534"/>
    </row>
    <row r="311" spans="3:50" ht="12" customHeight="1">
      <c r="C311" s="1534"/>
      <c r="D311" s="1534"/>
      <c r="E311" s="1534"/>
      <c r="F311" s="1534"/>
      <c r="G311" s="1534"/>
      <c r="H311" s="1534"/>
      <c r="I311" s="1534"/>
      <c r="J311" s="1534"/>
      <c r="K311" s="1534"/>
      <c r="L311" s="1534"/>
      <c r="M311" s="1534"/>
      <c r="N311" s="1534"/>
      <c r="O311" s="1534"/>
      <c r="P311" s="1534"/>
      <c r="Q311" s="1534"/>
      <c r="R311" s="1534"/>
      <c r="S311" s="1534"/>
      <c r="T311" s="1534"/>
      <c r="U311" s="1534"/>
      <c r="V311" s="1534"/>
      <c r="W311" s="1534"/>
      <c r="X311" s="1534"/>
      <c r="Y311" s="1534"/>
      <c r="Z311" s="1534"/>
      <c r="AA311" s="1534"/>
      <c r="AB311" s="1534"/>
      <c r="AC311" s="1534"/>
      <c r="AD311" s="1534"/>
      <c r="AE311" s="1534"/>
      <c r="AF311" s="1534"/>
      <c r="AG311" s="1534"/>
      <c r="AH311" s="1534"/>
      <c r="AI311" s="1534"/>
      <c r="AJ311" s="1534"/>
      <c r="AK311" s="1534"/>
      <c r="AL311" s="1534"/>
      <c r="AM311" s="1534"/>
      <c r="AN311" s="1534"/>
      <c r="AO311" s="1534"/>
      <c r="AP311" s="1534"/>
      <c r="AQ311" s="1534"/>
      <c r="AR311" s="1534"/>
      <c r="AS311" s="1534"/>
      <c r="AT311" s="1534"/>
      <c r="AU311" s="1534"/>
      <c r="AV311" s="1534"/>
      <c r="AW311" s="1534"/>
      <c r="AX311" s="1534"/>
    </row>
    <row r="312" spans="3:50" ht="12" customHeight="1">
      <c r="C312" s="1534"/>
      <c r="D312" s="1534"/>
      <c r="E312" s="1534"/>
      <c r="F312" s="1534"/>
      <c r="G312" s="1534"/>
      <c r="H312" s="1534"/>
      <c r="I312" s="1534"/>
      <c r="J312" s="1534"/>
      <c r="K312" s="1534"/>
      <c r="L312" s="1534"/>
      <c r="M312" s="1534"/>
      <c r="N312" s="1534"/>
      <c r="O312" s="1534"/>
      <c r="P312" s="1534"/>
      <c r="Q312" s="1534"/>
      <c r="R312" s="1534"/>
      <c r="S312" s="1534"/>
      <c r="T312" s="1534"/>
      <c r="U312" s="1534"/>
      <c r="V312" s="1534"/>
      <c r="W312" s="1534"/>
      <c r="X312" s="1534"/>
      <c r="Y312" s="1534"/>
      <c r="Z312" s="1534"/>
      <c r="AA312" s="1534"/>
      <c r="AB312" s="1534"/>
      <c r="AC312" s="1534"/>
      <c r="AD312" s="1534"/>
      <c r="AE312" s="1534"/>
      <c r="AF312" s="1534"/>
      <c r="AG312" s="1534"/>
      <c r="AH312" s="1534"/>
      <c r="AI312" s="1534"/>
      <c r="AJ312" s="1534"/>
      <c r="AK312" s="1534"/>
      <c r="AL312" s="1534"/>
      <c r="AM312" s="1534"/>
      <c r="AN312" s="1534"/>
      <c r="AO312" s="1534"/>
      <c r="AP312" s="1534"/>
      <c r="AQ312" s="1534"/>
      <c r="AR312" s="1534"/>
      <c r="AS312" s="1534"/>
      <c r="AT312" s="1534"/>
      <c r="AU312" s="1534"/>
      <c r="AV312" s="1534"/>
      <c r="AW312" s="1534"/>
      <c r="AX312" s="1534"/>
    </row>
    <row r="313" spans="3:50" ht="12" customHeight="1">
      <c r="C313" s="1534"/>
      <c r="D313" s="1534"/>
      <c r="E313" s="1534"/>
      <c r="F313" s="1534"/>
      <c r="G313" s="1534"/>
      <c r="H313" s="1534"/>
      <c r="I313" s="1534"/>
      <c r="J313" s="1534"/>
      <c r="K313" s="1534"/>
      <c r="L313" s="1534"/>
      <c r="M313" s="1534"/>
      <c r="Q313" s="1534"/>
      <c r="R313" s="1534"/>
      <c r="S313" s="1534"/>
      <c r="T313" s="1534"/>
      <c r="U313" s="1534"/>
      <c r="V313" s="1534"/>
      <c r="W313" s="1534"/>
      <c r="X313" s="1534"/>
      <c r="AB313" s="1534"/>
      <c r="AC313" s="1534"/>
      <c r="AD313" s="1534"/>
      <c r="AE313" s="1534"/>
      <c r="AF313" s="1534"/>
      <c r="AG313" s="1534"/>
      <c r="AH313" s="1534"/>
      <c r="AI313" s="1534"/>
      <c r="AJ313" s="1534"/>
      <c r="AK313" s="1534"/>
      <c r="AL313" s="1534"/>
      <c r="AM313" s="1534"/>
      <c r="AN313" s="1534"/>
      <c r="AO313" s="1534"/>
      <c r="AP313" s="1534"/>
      <c r="AQ313" s="1534"/>
      <c r="AR313" s="1534"/>
      <c r="AS313" s="1534"/>
      <c r="AT313" s="1534"/>
      <c r="AU313" s="1534"/>
      <c r="AV313" s="1534"/>
      <c r="AW313" s="1534"/>
      <c r="AX313" s="1534"/>
    </row>
    <row r="314" spans="3:50" ht="12" customHeight="1">
      <c r="C314" s="1534"/>
      <c r="D314" s="1534"/>
      <c r="E314" s="1534"/>
      <c r="F314" s="1534"/>
      <c r="G314" s="1534"/>
      <c r="H314" s="1534"/>
      <c r="I314" s="1534"/>
      <c r="J314" s="1534"/>
      <c r="K314" s="1534"/>
      <c r="L314" s="1534"/>
      <c r="M314" s="1534"/>
      <c r="Q314" s="1534"/>
      <c r="R314" s="1534"/>
      <c r="S314" s="1534"/>
      <c r="T314" s="1534"/>
      <c r="U314" s="1534"/>
      <c r="V314" s="1534"/>
      <c r="W314" s="1534"/>
      <c r="X314" s="1534"/>
      <c r="AB314" s="1534"/>
      <c r="AC314" s="1534"/>
      <c r="AD314" s="1534"/>
      <c r="AE314" s="1534"/>
      <c r="AF314" s="1534"/>
      <c r="AG314" s="1534"/>
      <c r="AH314" s="1534"/>
      <c r="AI314" s="1534"/>
      <c r="AJ314" s="1534"/>
      <c r="AK314" s="1534"/>
      <c r="AL314" s="1534"/>
      <c r="AM314" s="1534"/>
      <c r="AN314" s="1534"/>
      <c r="AO314" s="1534"/>
      <c r="AP314" s="1534"/>
      <c r="AQ314" s="1534"/>
      <c r="AR314" s="1534"/>
      <c r="AS314" s="1534"/>
      <c r="AT314" s="1534"/>
      <c r="AU314" s="1534"/>
      <c r="AV314" s="1534"/>
      <c r="AW314" s="1534"/>
      <c r="AX314" s="1534"/>
    </row>
    <row r="315" spans="3:50" ht="12" customHeight="1">
      <c r="C315" s="1534"/>
      <c r="D315" s="1534"/>
      <c r="E315" s="1534"/>
      <c r="F315" s="1534"/>
      <c r="G315" s="1534"/>
      <c r="H315" s="1534"/>
      <c r="I315" s="1534"/>
      <c r="J315" s="1534"/>
      <c r="K315" s="1534"/>
      <c r="L315" s="1534"/>
      <c r="M315" s="1534"/>
      <c r="Q315" s="1534"/>
      <c r="R315" s="1534"/>
      <c r="S315" s="1534"/>
      <c r="T315" s="1534"/>
      <c r="U315" s="1534"/>
      <c r="V315" s="1534"/>
      <c r="W315" s="1534"/>
      <c r="X315" s="1534"/>
      <c r="AB315" s="1534"/>
      <c r="AC315" s="1534"/>
      <c r="AD315" s="1534"/>
      <c r="AE315" s="1534"/>
      <c r="AF315" s="1534"/>
      <c r="AG315" s="1534"/>
      <c r="AH315" s="1534"/>
      <c r="AI315" s="1534"/>
      <c r="AJ315" s="1534"/>
      <c r="AK315" s="1534"/>
      <c r="AL315" s="1534"/>
      <c r="AM315" s="1534"/>
      <c r="AN315" s="1534"/>
      <c r="AO315" s="1534"/>
      <c r="AP315" s="1534"/>
      <c r="AQ315" s="1534"/>
      <c r="AR315" s="1534"/>
      <c r="AS315" s="1534"/>
      <c r="AT315" s="1534"/>
      <c r="AU315" s="1534"/>
      <c r="AV315" s="1534"/>
      <c r="AW315" s="1534"/>
      <c r="AX315" s="1534"/>
    </row>
    <row r="316" spans="3:50" ht="12" customHeight="1">
      <c r="C316" s="1534"/>
      <c r="D316" s="1534"/>
      <c r="E316" s="1534"/>
      <c r="F316" s="1534"/>
      <c r="G316" s="1534"/>
      <c r="H316" s="1534"/>
      <c r="I316" s="1534"/>
      <c r="J316" s="1534"/>
      <c r="K316" s="1534"/>
      <c r="L316" s="1534"/>
      <c r="M316" s="1534"/>
      <c r="N316" s="1534"/>
      <c r="O316" s="1534"/>
      <c r="P316" s="1534"/>
      <c r="Q316" s="1534"/>
      <c r="R316" s="1534"/>
      <c r="S316" s="1534"/>
      <c r="T316" s="1534"/>
      <c r="U316" s="1534"/>
      <c r="V316" s="1534"/>
      <c r="W316" s="1534"/>
      <c r="X316" s="1534"/>
      <c r="Y316" s="1534"/>
      <c r="Z316" s="1534"/>
      <c r="AA316" s="1534"/>
      <c r="AB316" s="1534"/>
      <c r="AC316" s="1534"/>
      <c r="AD316" s="1534"/>
      <c r="AE316" s="1534"/>
      <c r="AF316" s="1534"/>
      <c r="AG316" s="1534"/>
      <c r="AH316" s="1534"/>
      <c r="AI316" s="1534"/>
      <c r="AJ316" s="1534"/>
      <c r="AK316" s="1534"/>
      <c r="AL316" s="1534"/>
      <c r="AM316" s="1534"/>
      <c r="AN316" s="1534"/>
      <c r="AO316" s="1534"/>
      <c r="AP316" s="1534"/>
      <c r="AQ316" s="1534"/>
      <c r="AR316" s="1534"/>
      <c r="AS316" s="1534"/>
      <c r="AT316" s="1534"/>
      <c r="AU316" s="1534"/>
      <c r="AV316" s="1534"/>
      <c r="AW316" s="1534"/>
      <c r="AX316" s="1534"/>
    </row>
    <row r="317" spans="3:50" ht="12" customHeight="1">
      <c r="C317" s="1534"/>
      <c r="D317" s="1534"/>
      <c r="E317" s="1534"/>
      <c r="F317" s="1534"/>
      <c r="G317" s="1534"/>
      <c r="H317" s="1534"/>
      <c r="I317" s="1534"/>
      <c r="J317" s="1534"/>
      <c r="K317" s="1534"/>
      <c r="L317" s="1534"/>
      <c r="M317" s="1534"/>
      <c r="N317" s="1534"/>
      <c r="O317" s="1534"/>
      <c r="P317" s="1534"/>
      <c r="Q317" s="1534"/>
      <c r="R317" s="1534"/>
      <c r="S317" s="1534"/>
      <c r="T317" s="1534"/>
      <c r="U317" s="1534"/>
      <c r="V317" s="1534"/>
      <c r="W317" s="1534"/>
      <c r="X317" s="1534"/>
      <c r="Y317" s="1534"/>
      <c r="Z317" s="1534"/>
      <c r="AA317" s="1534"/>
      <c r="AB317" s="1534"/>
      <c r="AC317" s="1534"/>
      <c r="AD317" s="1534"/>
      <c r="AE317" s="1534"/>
      <c r="AF317" s="1534"/>
      <c r="AG317" s="1534"/>
      <c r="AH317" s="1534"/>
      <c r="AI317" s="1534"/>
      <c r="AJ317" s="1534"/>
      <c r="AK317" s="1534"/>
      <c r="AL317" s="1534"/>
      <c r="AM317" s="1534"/>
      <c r="AN317" s="1534"/>
      <c r="AO317" s="1534"/>
      <c r="AP317" s="1534"/>
      <c r="AQ317" s="1534"/>
      <c r="AR317" s="1534"/>
      <c r="AS317" s="1534"/>
      <c r="AT317" s="1534"/>
      <c r="AU317" s="1534"/>
      <c r="AV317" s="1534"/>
      <c r="AW317" s="1534"/>
      <c r="AX317" s="1534"/>
    </row>
    <row r="318" spans="3:50" ht="12" customHeight="1">
      <c r="C318" s="1534"/>
      <c r="D318" s="1534"/>
      <c r="E318" s="1534"/>
      <c r="F318" s="1534"/>
      <c r="G318" s="1534"/>
      <c r="H318" s="1534"/>
      <c r="I318" s="1534"/>
      <c r="J318" s="1534"/>
      <c r="K318" s="1534"/>
      <c r="L318" s="1534"/>
      <c r="M318" s="1534"/>
      <c r="N318" s="1534"/>
      <c r="O318" s="1534"/>
      <c r="P318" s="1534"/>
      <c r="Q318" s="1534"/>
      <c r="R318" s="1534"/>
      <c r="S318" s="1534"/>
      <c r="T318" s="1534"/>
      <c r="U318" s="1534"/>
      <c r="V318" s="1534"/>
      <c r="W318" s="1534"/>
      <c r="X318" s="1534"/>
      <c r="Y318" s="1534"/>
      <c r="Z318" s="1534"/>
      <c r="AA318" s="1534"/>
      <c r="AB318" s="1534"/>
      <c r="AC318" s="1534"/>
      <c r="AD318" s="1534"/>
      <c r="AE318" s="1534"/>
      <c r="AF318" s="1534"/>
      <c r="AG318" s="1534"/>
      <c r="AH318" s="1534"/>
      <c r="AI318" s="1534"/>
      <c r="AJ318" s="1534"/>
      <c r="AK318" s="1534"/>
      <c r="AL318" s="1534"/>
      <c r="AM318" s="1534"/>
      <c r="AN318" s="1534"/>
      <c r="AO318" s="1534"/>
      <c r="AP318" s="1534"/>
      <c r="AQ318" s="1534"/>
      <c r="AR318" s="1534"/>
      <c r="AS318" s="1534"/>
      <c r="AT318" s="1534"/>
      <c r="AU318" s="1534"/>
      <c r="AV318" s="1534"/>
      <c r="AW318" s="1534"/>
      <c r="AX318" s="1534"/>
    </row>
    <row r="319" spans="3:50" ht="12" customHeight="1">
      <c r="C319" s="1534"/>
      <c r="D319" s="1534"/>
      <c r="E319" s="1534"/>
      <c r="F319" s="1534"/>
      <c r="G319" s="1534"/>
      <c r="H319" s="1534"/>
      <c r="I319" s="1534"/>
      <c r="J319" s="1534"/>
      <c r="K319" s="1534"/>
      <c r="L319" s="1534"/>
      <c r="M319" s="1534"/>
      <c r="N319" s="1534"/>
      <c r="O319" s="1534"/>
      <c r="P319" s="1534"/>
      <c r="Q319" s="1534"/>
      <c r="R319" s="1534"/>
      <c r="S319" s="1534"/>
      <c r="T319" s="1534"/>
      <c r="U319" s="1534"/>
      <c r="V319" s="1534"/>
      <c r="W319" s="1534"/>
      <c r="X319" s="1534"/>
      <c r="Y319" s="1534"/>
      <c r="Z319" s="1534"/>
      <c r="AA319" s="1534"/>
      <c r="AB319" s="1534"/>
      <c r="AC319" s="1534"/>
      <c r="AD319" s="1534"/>
      <c r="AE319" s="1534"/>
      <c r="AF319" s="1534"/>
      <c r="AG319" s="1534"/>
      <c r="AH319" s="1534"/>
      <c r="AI319" s="1534"/>
      <c r="AJ319" s="1534"/>
      <c r="AK319" s="1534"/>
      <c r="AL319" s="1534"/>
      <c r="AM319" s="1534"/>
      <c r="AN319" s="1534"/>
      <c r="AO319" s="1534"/>
      <c r="AP319" s="1534"/>
      <c r="AQ319" s="1534"/>
      <c r="AR319" s="1534"/>
      <c r="AS319" s="1534"/>
      <c r="AT319" s="1534"/>
      <c r="AU319" s="1534"/>
      <c r="AV319" s="1534"/>
      <c r="AW319" s="1534"/>
      <c r="AX319" s="1534"/>
    </row>
    <row r="320" spans="3:50" ht="12" customHeight="1">
      <c r="C320" s="1534"/>
      <c r="D320" s="1534"/>
      <c r="E320" s="1534"/>
      <c r="F320" s="1534"/>
      <c r="G320" s="1534"/>
      <c r="H320" s="1534"/>
      <c r="I320" s="1534"/>
      <c r="J320" s="1534"/>
      <c r="K320" s="1534"/>
      <c r="L320" s="1534"/>
      <c r="M320" s="1534"/>
      <c r="N320" s="1392" t="s">
        <v>668</v>
      </c>
      <c r="O320" s="1393" t="s">
        <v>669</v>
      </c>
      <c r="P320" s="1393" t="s">
        <v>670</v>
      </c>
      <c r="Q320" s="1540" t="s">
        <v>671</v>
      </c>
      <c r="R320" s="1393" t="s">
        <v>672</v>
      </c>
      <c r="S320" s="1534"/>
      <c r="T320" s="1534"/>
      <c r="U320" s="1534"/>
      <c r="V320" s="1534"/>
      <c r="W320" s="1534"/>
      <c r="AC320" s="1534"/>
      <c r="AD320" s="1534"/>
      <c r="AE320" s="1534"/>
      <c r="AF320" s="1534"/>
      <c r="AG320" s="1534"/>
      <c r="AH320" s="1534"/>
      <c r="AI320" s="1534"/>
      <c r="AJ320" s="1534"/>
      <c r="AK320" s="1534"/>
      <c r="AL320" s="1534"/>
      <c r="AM320" s="1534"/>
      <c r="AN320" s="1534"/>
      <c r="AO320" s="1534"/>
      <c r="AP320" s="1534"/>
      <c r="AQ320" s="1534"/>
      <c r="AR320" s="1534"/>
      <c r="AS320" s="1534"/>
      <c r="AT320" s="1534"/>
      <c r="AU320" s="1534"/>
      <c r="AV320" s="1534"/>
      <c r="AW320" s="1534"/>
      <c r="AX320" s="1534"/>
    </row>
    <row r="321" spans="3:50" ht="12" customHeight="1">
      <c r="C321" s="1534"/>
      <c r="D321" s="1534"/>
      <c r="E321" s="1534"/>
      <c r="F321" s="1534"/>
      <c r="G321" s="1534"/>
      <c r="H321" s="1534"/>
      <c r="I321" s="1534"/>
      <c r="J321" s="1534"/>
      <c r="K321" s="1534"/>
      <c r="L321" s="1534"/>
      <c r="M321" s="1534"/>
      <c r="N321" s="1393" t="s">
        <v>673</v>
      </c>
      <c r="O321" s="1393">
        <v>83</v>
      </c>
      <c r="P321" s="1393">
        <v>96</v>
      </c>
      <c r="Q321" s="1540">
        <f>IF(SUM(P321)=0,"",O321/P321)</f>
        <v>0.86458333333333337</v>
      </c>
      <c r="R321" s="1541">
        <f>Q321/SUM(CK$9:CK$12)</f>
        <v>0.86458333333333337</v>
      </c>
      <c r="S321" s="1534"/>
      <c r="T321" s="1534"/>
      <c r="U321" s="1534"/>
      <c r="V321" s="1534"/>
      <c r="W321" s="1534"/>
      <c r="AC321" s="1534"/>
      <c r="AD321" s="1534"/>
      <c r="AE321" s="1534"/>
      <c r="AF321" s="1534"/>
      <c r="AG321" s="1534"/>
      <c r="AH321" s="1534"/>
      <c r="AI321" s="1534"/>
      <c r="AJ321" s="1534"/>
      <c r="AK321" s="1534"/>
      <c r="AL321" s="1534"/>
      <c r="AM321" s="1534"/>
      <c r="AN321" s="1534"/>
      <c r="AO321" s="1534"/>
      <c r="AP321" s="1534"/>
      <c r="AQ321" s="1534"/>
      <c r="AR321" s="1534"/>
      <c r="AS321" s="1534"/>
      <c r="AT321" s="1534"/>
      <c r="AU321" s="1534"/>
      <c r="AV321" s="1534"/>
      <c r="AW321" s="1534"/>
      <c r="AX321" s="1534"/>
    </row>
    <row r="322" spans="3:50" ht="12" customHeight="1">
      <c r="N322" s="1393" t="s">
        <v>451</v>
      </c>
      <c r="O322" s="1393">
        <v>4</v>
      </c>
      <c r="P322" s="1393">
        <v>96</v>
      </c>
      <c r="Q322" s="1540">
        <f t="shared" ref="Q322:Q327" si="424">IF(SUM(P322)=0,"",O322/P322)</f>
        <v>4.1666666666666664E-2</v>
      </c>
      <c r="R322" s="1541">
        <f>Q322/SUM(CK$9:CK$10)</f>
        <v>4.2087542087542083E-2</v>
      </c>
    </row>
    <row r="323" spans="3:50" ht="12" customHeight="1">
      <c r="N323" s="1393" t="s">
        <v>674</v>
      </c>
      <c r="O323" s="1393">
        <v>44</v>
      </c>
      <c r="P323" s="1393">
        <v>96</v>
      </c>
      <c r="Q323" s="1540">
        <f t="shared" si="424"/>
        <v>0.45833333333333331</v>
      </c>
      <c r="R323" s="1541">
        <f>Q323/SUM(CK$9:CK$10)</f>
        <v>0.46296296296296297</v>
      </c>
    </row>
    <row r="324" spans="3:50" ht="12" customHeight="1">
      <c r="N324" s="1393" t="s">
        <v>675</v>
      </c>
      <c r="O324" s="1393">
        <v>1</v>
      </c>
      <c r="P324" s="1393">
        <v>96</v>
      </c>
      <c r="Q324" s="1540">
        <f t="shared" si="424"/>
        <v>1.0416666666666666E-2</v>
      </c>
      <c r="R324" s="1541">
        <f>Q324/SUM(CK$9:CK$10)</f>
        <v>1.0521885521885521E-2</v>
      </c>
    </row>
    <row r="325" spans="3:50" ht="12" customHeight="1">
      <c r="N325" s="1393" t="s">
        <v>676</v>
      </c>
      <c r="O325" s="1393">
        <v>0</v>
      </c>
      <c r="P325" s="1393">
        <v>96</v>
      </c>
      <c r="Q325" s="1540">
        <f t="shared" si="424"/>
        <v>0</v>
      </c>
      <c r="R325" s="1541">
        <f>Q325/SUM(CK$9:CK$12)</f>
        <v>0</v>
      </c>
    </row>
    <row r="326" spans="3:50" ht="12" customHeight="1">
      <c r="N326" s="1393" t="s">
        <v>677</v>
      </c>
      <c r="O326" s="1393">
        <v>0</v>
      </c>
      <c r="P326" s="1393">
        <v>96</v>
      </c>
      <c r="Q326" s="1540">
        <f t="shared" si="424"/>
        <v>0</v>
      </c>
      <c r="R326" s="1541">
        <f>Q326/SUM(CK$9:CK$12)</f>
        <v>0</v>
      </c>
    </row>
    <row r="327" spans="3:50" ht="12" customHeight="1">
      <c r="N327" s="1393" t="s">
        <v>678</v>
      </c>
      <c r="O327" s="1393">
        <v>0</v>
      </c>
      <c r="P327" s="1393">
        <v>96</v>
      </c>
      <c r="Q327" s="1540">
        <f t="shared" si="424"/>
        <v>0</v>
      </c>
      <c r="R327" s="154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T8" activePane="bottomRight" state="frozen"/>
      <selection pane="topRight" activeCell="AU1" sqref="AU1"/>
      <selection pane="bottomLeft" activeCell="A419" sqref="A419"/>
      <selection pane="bottomRight" activeCell="BY411" sqref="BY41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72" customWidth="1"/>
    <col min="84" max="85" width="8.6640625" style="1372" bestFit="1" customWidth="1"/>
    <col min="86" max="89" width="8" style="1372" customWidth="1"/>
    <col min="90" max="90" width="10.33203125" style="1372" customWidth="1"/>
    <col min="91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706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41" t="s">
        <v>710</v>
      </c>
      <c r="K1" s="144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1" t="s">
        <v>106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569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8" t="s">
        <v>50</v>
      </c>
      <c r="DR4" s="1548"/>
      <c r="DS4" s="1548"/>
      <c r="DT4" s="1548"/>
      <c r="DU4" s="1548"/>
      <c r="DV4" s="1548"/>
      <c r="DW4" s="1548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9" t="s">
        <v>47</v>
      </c>
      <c r="CE6" s="1549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550" t="s">
        <v>48</v>
      </c>
      <c r="CT6" s="1550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779</v>
      </c>
      <c r="C8" s="510" t="s">
        <v>779</v>
      </c>
      <c r="D8" s="510" t="s">
        <v>779</v>
      </c>
      <c r="E8" s="510" t="s">
        <v>779</v>
      </c>
      <c r="F8" s="510" t="s">
        <v>779</v>
      </c>
      <c r="G8" s="510" t="s">
        <v>779</v>
      </c>
      <c r="H8" s="510" t="s">
        <v>779</v>
      </c>
      <c r="I8" s="510" t="s">
        <v>779</v>
      </c>
      <c r="J8" s="510" t="s">
        <v>779</v>
      </c>
      <c r="K8" s="510" t="s">
        <v>779</v>
      </c>
      <c r="L8" s="510" t="s">
        <v>779</v>
      </c>
      <c r="M8" s="510" t="s">
        <v>779</v>
      </c>
      <c r="N8" s="510" t="s">
        <v>779</v>
      </c>
      <c r="O8" s="510" t="s">
        <v>779</v>
      </c>
      <c r="P8" s="510" t="s">
        <v>779</v>
      </c>
      <c r="Q8" s="510" t="s">
        <v>779</v>
      </c>
      <c r="R8" s="510" t="s">
        <v>779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981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0.73924041458288026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0</v>
      </c>
      <c r="CM10" s="1332">
        <f t="shared" si="12"/>
        <v>0</v>
      </c>
      <c r="CN10" s="1331">
        <f t="shared" si="12"/>
        <v>0</v>
      </c>
      <c r="CO10" s="1331">
        <f t="shared" si="12"/>
        <v>0</v>
      </c>
      <c r="CP10" s="1331">
        <f t="shared" si="12"/>
        <v>2.7024508433510393E-2</v>
      </c>
      <c r="CQ10" s="1331">
        <f t="shared" si="12"/>
        <v>0.22994129158512722</v>
      </c>
      <c r="CR10" s="1331">
        <f t="shared" si="12"/>
        <v>0.43737769080234834</v>
      </c>
      <c r="CS10" s="1330">
        <f t="shared" si="12"/>
        <v>0.99600880626223098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0.55098934550989342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29">
        <f t="shared" si="12"/>
        <v>0</v>
      </c>
      <c r="CE11" s="1330">
        <f t="shared" si="13"/>
        <v>0</v>
      </c>
      <c r="CF11" s="133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6"/>
        <v>0</v>
      </c>
      <c r="CH11" s="1331">
        <f t="shared" si="36"/>
        <v>0</v>
      </c>
      <c r="CI11" s="1331">
        <f t="shared" si="36"/>
        <v>0</v>
      </c>
      <c r="CJ11" s="1331">
        <f t="shared" si="36"/>
        <v>0</v>
      </c>
      <c r="CK11" s="1332">
        <f t="shared" si="36"/>
        <v>0</v>
      </c>
      <c r="CL11" s="1332">
        <f t="shared" si="36"/>
        <v>0</v>
      </c>
      <c r="CM11" s="1332">
        <f t="shared" si="36"/>
        <v>0</v>
      </c>
      <c r="CN11" s="1331">
        <f t="shared" si="36"/>
        <v>0</v>
      </c>
      <c r="CO11" s="1331">
        <f t="shared" si="36"/>
        <v>0</v>
      </c>
      <c r="CP11" s="1331">
        <f t="shared" si="36"/>
        <v>0</v>
      </c>
      <c r="CQ11" s="1331">
        <f t="shared" si="36"/>
        <v>0</v>
      </c>
      <c r="CR11" s="1331">
        <f t="shared" si="36"/>
        <v>0</v>
      </c>
      <c r="CS11" s="1330">
        <f t="shared" si="36"/>
        <v>0</v>
      </c>
      <c r="CT11" s="1333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0.15930854533594258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4.7890845836051313E-2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0.13437703848662752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4.2157549777902016E-2</v>
      </c>
      <c r="CB12" s="517">
        <f t="shared" si="10"/>
        <v>0</v>
      </c>
      <c r="CC12" s="517">
        <f t="shared" si="11"/>
        <v>0</v>
      </c>
      <c r="CD12" s="1329">
        <f t="shared" si="12"/>
        <v>0</v>
      </c>
      <c r="CE12" s="1330">
        <f t="shared" si="13"/>
        <v>0</v>
      </c>
      <c r="CF12" s="1331">
        <f t="shared" si="36"/>
        <v>0</v>
      </c>
      <c r="CG12" s="1331">
        <f t="shared" si="36"/>
        <v>0</v>
      </c>
      <c r="CH12" s="1331">
        <f t="shared" si="36"/>
        <v>0</v>
      </c>
      <c r="CI12" s="1331">
        <f t="shared" si="36"/>
        <v>0</v>
      </c>
      <c r="CJ12" s="1331">
        <f t="shared" si="36"/>
        <v>0</v>
      </c>
      <c r="CK12" s="1332">
        <f t="shared" si="36"/>
        <v>0</v>
      </c>
      <c r="CL12" s="1332">
        <f t="shared" si="36"/>
        <v>0</v>
      </c>
      <c r="CM12" s="1332">
        <f t="shared" si="36"/>
        <v>0</v>
      </c>
      <c r="CN12" s="1331">
        <f t="shared" si="36"/>
        <v>0</v>
      </c>
      <c r="CO12" s="1331">
        <f t="shared" si="36"/>
        <v>0</v>
      </c>
      <c r="CP12" s="1331">
        <f t="shared" si="36"/>
        <v>0</v>
      </c>
      <c r="CQ12" s="1331">
        <f t="shared" si="36"/>
        <v>0</v>
      </c>
      <c r="CR12" s="1331">
        <f t="shared" si="36"/>
        <v>0</v>
      </c>
      <c r="CS12" s="1330">
        <f t="shared" si="36"/>
        <v>0</v>
      </c>
      <c r="CT12" s="1333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9">
        <f t="shared" si="12"/>
        <v>0</v>
      </c>
      <c r="CE13" s="1330">
        <f t="shared" si="13"/>
        <v>0</v>
      </c>
      <c r="CF13" s="1331">
        <f t="shared" si="36"/>
        <v>0</v>
      </c>
      <c r="CG13" s="1331">
        <f t="shared" si="36"/>
        <v>0</v>
      </c>
      <c r="CH13" s="1331">
        <f t="shared" si="36"/>
        <v>0</v>
      </c>
      <c r="CI13" s="1331">
        <f t="shared" si="36"/>
        <v>0</v>
      </c>
      <c r="CJ13" s="1331">
        <f t="shared" si="36"/>
        <v>0</v>
      </c>
      <c r="CK13" s="1332">
        <f t="shared" si="36"/>
        <v>0</v>
      </c>
      <c r="CL13" s="1332">
        <f t="shared" si="36"/>
        <v>0</v>
      </c>
      <c r="CM13" s="1332">
        <f t="shared" si="36"/>
        <v>0</v>
      </c>
      <c r="CN13" s="1331">
        <f t="shared" si="36"/>
        <v>0</v>
      </c>
      <c r="CO13" s="1331">
        <f t="shared" si="36"/>
        <v>0</v>
      </c>
      <c r="CP13" s="1331">
        <f t="shared" si="36"/>
        <v>0</v>
      </c>
      <c r="CQ13" s="1331">
        <f t="shared" si="36"/>
        <v>0</v>
      </c>
      <c r="CR13" s="1331">
        <f t="shared" si="36"/>
        <v>2.7024508433510393E-2</v>
      </c>
      <c r="CS13" s="1330">
        <f t="shared" si="36"/>
        <v>0.22994129158512722</v>
      </c>
      <c r="CT13" s="1333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1.5220700152207002E-2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9">
        <f t="shared" si="12"/>
        <v>0</v>
      </c>
      <c r="CE14" s="1330">
        <f t="shared" si="13"/>
        <v>0</v>
      </c>
      <c r="CF14" s="1331">
        <f t="shared" si="36"/>
        <v>0</v>
      </c>
      <c r="CG14" s="1331">
        <f t="shared" si="36"/>
        <v>0</v>
      </c>
      <c r="CH14" s="1331">
        <f t="shared" si="36"/>
        <v>0</v>
      </c>
      <c r="CI14" s="1331">
        <f t="shared" si="36"/>
        <v>0</v>
      </c>
      <c r="CJ14" s="1331">
        <f t="shared" si="36"/>
        <v>0</v>
      </c>
      <c r="CK14" s="1332">
        <f t="shared" si="36"/>
        <v>0</v>
      </c>
      <c r="CL14" s="1332">
        <f t="shared" si="36"/>
        <v>0</v>
      </c>
      <c r="CM14" s="1332">
        <f t="shared" si="36"/>
        <v>0</v>
      </c>
      <c r="CN14" s="1331">
        <f t="shared" si="36"/>
        <v>0</v>
      </c>
      <c r="CO14" s="1331">
        <f t="shared" si="36"/>
        <v>0</v>
      </c>
      <c r="CP14" s="1331">
        <f t="shared" si="36"/>
        <v>0</v>
      </c>
      <c r="CQ14" s="1331">
        <f t="shared" si="36"/>
        <v>0</v>
      </c>
      <c r="CR14" s="1331">
        <f t="shared" si="36"/>
        <v>0</v>
      </c>
      <c r="CS14" s="1330">
        <f t="shared" si="36"/>
        <v>0</v>
      </c>
      <c r="CT14" s="1333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9">
        <f t="shared" si="12"/>
        <v>0</v>
      </c>
      <c r="CE15" s="1330">
        <f t="shared" si="13"/>
        <v>0</v>
      </c>
      <c r="CF15" s="1331">
        <f t="shared" si="36"/>
        <v>0</v>
      </c>
      <c r="CG15" s="1331">
        <f t="shared" si="36"/>
        <v>0</v>
      </c>
      <c r="CH15" s="1331">
        <f t="shared" si="36"/>
        <v>0</v>
      </c>
      <c r="CI15" s="1331">
        <f t="shared" si="36"/>
        <v>0</v>
      </c>
      <c r="CJ15" s="1331">
        <f t="shared" si="36"/>
        <v>0</v>
      </c>
      <c r="CK15" s="1332">
        <f t="shared" si="36"/>
        <v>0</v>
      </c>
      <c r="CL15" s="1332">
        <f t="shared" si="36"/>
        <v>0</v>
      </c>
      <c r="CM15" s="1332">
        <f t="shared" si="36"/>
        <v>0</v>
      </c>
      <c r="CN15" s="1331">
        <f t="shared" si="36"/>
        <v>0</v>
      </c>
      <c r="CO15" s="1331">
        <f t="shared" si="36"/>
        <v>0</v>
      </c>
      <c r="CP15" s="1331">
        <f t="shared" si="36"/>
        <v>0</v>
      </c>
      <c r="CQ15" s="1331">
        <f t="shared" si="36"/>
        <v>0</v>
      </c>
      <c r="CR15" s="1331">
        <f t="shared" si="36"/>
        <v>0</v>
      </c>
      <c r="CS15" s="1330">
        <f t="shared" si="36"/>
        <v>0</v>
      </c>
      <c r="CT15" s="1333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9">
        <f t="shared" si="12"/>
        <v>0</v>
      </c>
      <c r="CE16" s="1330">
        <f t="shared" si="13"/>
        <v>0</v>
      </c>
      <c r="CF16" s="1331">
        <f t="shared" si="36"/>
        <v>0</v>
      </c>
      <c r="CG16" s="1331">
        <f t="shared" si="36"/>
        <v>0</v>
      </c>
      <c r="CH16" s="1331">
        <f t="shared" si="36"/>
        <v>0</v>
      </c>
      <c r="CI16" s="1331">
        <f t="shared" si="36"/>
        <v>0</v>
      </c>
      <c r="CJ16" s="1331">
        <f t="shared" si="36"/>
        <v>0</v>
      </c>
      <c r="CK16" s="1332">
        <f t="shared" si="36"/>
        <v>0</v>
      </c>
      <c r="CL16" s="1332">
        <f t="shared" si="36"/>
        <v>0</v>
      </c>
      <c r="CM16" s="1332">
        <f t="shared" si="36"/>
        <v>0</v>
      </c>
      <c r="CN16" s="1331">
        <f t="shared" si="36"/>
        <v>0</v>
      </c>
      <c r="CO16" s="1331">
        <f t="shared" si="36"/>
        <v>0</v>
      </c>
      <c r="CP16" s="1331">
        <f t="shared" si="36"/>
        <v>0</v>
      </c>
      <c r="CQ16" s="1331">
        <f t="shared" si="36"/>
        <v>0</v>
      </c>
      <c r="CR16" s="1331">
        <f t="shared" si="36"/>
        <v>0</v>
      </c>
      <c r="CS16" s="1330">
        <f t="shared" si="36"/>
        <v>0</v>
      </c>
      <c r="CT16" s="1333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29">
        <f t="shared" si="12"/>
        <v>0</v>
      </c>
      <c r="CE17" s="1330">
        <f t="shared" si="13"/>
        <v>0</v>
      </c>
      <c r="CF17" s="1331">
        <f t="shared" si="36"/>
        <v>0</v>
      </c>
      <c r="CG17" s="1331">
        <f t="shared" si="36"/>
        <v>0</v>
      </c>
      <c r="CH17" s="1331">
        <f t="shared" si="36"/>
        <v>0</v>
      </c>
      <c r="CI17" s="1331">
        <f t="shared" si="36"/>
        <v>0</v>
      </c>
      <c r="CJ17" s="1331">
        <f t="shared" si="36"/>
        <v>0</v>
      </c>
      <c r="CK17" s="1332">
        <f t="shared" si="36"/>
        <v>0</v>
      </c>
      <c r="CL17" s="1332">
        <f t="shared" si="36"/>
        <v>0</v>
      </c>
      <c r="CM17" s="1332">
        <f t="shared" si="36"/>
        <v>0</v>
      </c>
      <c r="CN17" s="1331">
        <f t="shared" si="36"/>
        <v>0</v>
      </c>
      <c r="CO17" s="1331">
        <f t="shared" si="36"/>
        <v>0</v>
      </c>
      <c r="CP17" s="1331">
        <f t="shared" si="36"/>
        <v>0</v>
      </c>
      <c r="CQ17" s="1331">
        <f t="shared" si="36"/>
        <v>0</v>
      </c>
      <c r="CR17" s="1331">
        <f t="shared" si="36"/>
        <v>0</v>
      </c>
      <c r="CS17" s="1330">
        <f t="shared" si="36"/>
        <v>0.43737769080234834</v>
      </c>
      <c r="CT17" s="1333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29">
        <f t="shared" si="12"/>
        <v>0</v>
      </c>
      <c r="CE18" s="1330">
        <f t="shared" si="13"/>
        <v>0</v>
      </c>
      <c r="CF18" s="1331">
        <f t="shared" si="36"/>
        <v>0</v>
      </c>
      <c r="CG18" s="1331">
        <f t="shared" si="36"/>
        <v>0</v>
      </c>
      <c r="CH18" s="1331">
        <f t="shared" si="36"/>
        <v>0</v>
      </c>
      <c r="CI18" s="1331">
        <f t="shared" si="36"/>
        <v>0</v>
      </c>
      <c r="CJ18" s="1331">
        <f t="shared" si="36"/>
        <v>0</v>
      </c>
      <c r="CK18" s="1332">
        <f t="shared" si="36"/>
        <v>0</v>
      </c>
      <c r="CL18" s="1332">
        <f t="shared" si="36"/>
        <v>0</v>
      </c>
      <c r="CM18" s="1332">
        <f t="shared" si="36"/>
        <v>0</v>
      </c>
      <c r="CN18" s="1331">
        <f t="shared" si="36"/>
        <v>0</v>
      </c>
      <c r="CO18" s="1331">
        <f t="shared" si="36"/>
        <v>0</v>
      </c>
      <c r="CP18" s="1331">
        <f t="shared" si="36"/>
        <v>0</v>
      </c>
      <c r="CQ18" s="1331">
        <f t="shared" si="36"/>
        <v>0</v>
      </c>
      <c r="CR18" s="1331">
        <f t="shared" si="36"/>
        <v>0</v>
      </c>
      <c r="CS18" s="1330">
        <f t="shared" si="36"/>
        <v>0</v>
      </c>
      <c r="CT18" s="1333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29">
        <f t="shared" si="12"/>
        <v>0</v>
      </c>
      <c r="CE19" s="1330">
        <f t="shared" si="13"/>
        <v>0</v>
      </c>
      <c r="CF19" s="1331">
        <f t="shared" si="36"/>
        <v>0</v>
      </c>
      <c r="CG19" s="1331">
        <f t="shared" si="36"/>
        <v>0</v>
      </c>
      <c r="CH19" s="1331">
        <f t="shared" si="36"/>
        <v>0</v>
      </c>
      <c r="CI19" s="1331">
        <f t="shared" si="36"/>
        <v>0</v>
      </c>
      <c r="CJ19" s="1331">
        <f t="shared" si="36"/>
        <v>0</v>
      </c>
      <c r="CK19" s="1332">
        <f t="shared" si="36"/>
        <v>0</v>
      </c>
      <c r="CL19" s="1332">
        <f t="shared" si="36"/>
        <v>0</v>
      </c>
      <c r="CM19" s="1332">
        <f t="shared" si="36"/>
        <v>0</v>
      </c>
      <c r="CN19" s="1331">
        <f t="shared" si="36"/>
        <v>0</v>
      </c>
      <c r="CO19" s="1331">
        <f t="shared" si="36"/>
        <v>0</v>
      </c>
      <c r="CP19" s="1331">
        <f t="shared" si="36"/>
        <v>0</v>
      </c>
      <c r="CQ19" s="1331">
        <f t="shared" si="36"/>
        <v>0</v>
      </c>
      <c r="CR19" s="1331">
        <f t="shared" si="36"/>
        <v>0</v>
      </c>
      <c r="CS19" s="1330">
        <f t="shared" si="36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0</v>
      </c>
      <c r="CM20" s="1376">
        <f t="shared" si="12"/>
        <v>0</v>
      </c>
      <c r="CN20" s="1375">
        <f t="shared" si="12"/>
        <v>0</v>
      </c>
      <c r="CO20" s="1375">
        <f t="shared" si="12"/>
        <v>0</v>
      </c>
      <c r="CP20" s="1375">
        <f t="shared" si="12"/>
        <v>0</v>
      </c>
      <c r="CQ20" s="1375">
        <f t="shared" si="12"/>
        <v>0</v>
      </c>
      <c r="CR20" s="1375">
        <f t="shared" si="12"/>
        <v>0</v>
      </c>
      <c r="CS20" s="1374">
        <f t="shared" si="12"/>
        <v>2838800</v>
      </c>
      <c r="CT20" s="1377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0</v>
      </c>
      <c r="CN21" s="1375">
        <f t="shared" si="12"/>
        <v>0</v>
      </c>
      <c r="CO21" s="1375">
        <f t="shared" si="12"/>
        <v>0</v>
      </c>
      <c r="CP21" s="1375">
        <f t="shared" si="12"/>
        <v>0</v>
      </c>
      <c r="CQ21" s="1375">
        <f t="shared" si="12"/>
        <v>0</v>
      </c>
      <c r="CR21" s="1375">
        <f t="shared" si="12"/>
        <v>0</v>
      </c>
      <c r="CS21" s="1374">
        <f t="shared" si="12"/>
        <v>382500</v>
      </c>
      <c r="CT21" s="1377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0</v>
      </c>
      <c r="CS22" s="1374">
        <f t="shared" si="12"/>
        <v>6300</v>
      </c>
      <c r="CT22" s="1377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0</v>
      </c>
      <c r="CM23" s="1376">
        <f t="shared" si="12"/>
        <v>0</v>
      </c>
      <c r="CN23" s="1375">
        <f t="shared" si="12"/>
        <v>0</v>
      </c>
      <c r="CO23" s="1375">
        <f t="shared" si="12"/>
        <v>0</v>
      </c>
      <c r="CP23" s="1375">
        <f t="shared" si="12"/>
        <v>0</v>
      </c>
      <c r="CQ23" s="1375">
        <f t="shared" si="12"/>
        <v>0</v>
      </c>
      <c r="CR23" s="1375">
        <f t="shared" si="12"/>
        <v>0</v>
      </c>
      <c r="CS23" s="1374">
        <f t="shared" si="12"/>
        <v>2450000</v>
      </c>
      <c r="CT23" s="1377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0</v>
      </c>
      <c r="CO24" s="1375">
        <f t="shared" si="12"/>
        <v>0</v>
      </c>
      <c r="CP24" s="1375">
        <f t="shared" si="12"/>
        <v>0</v>
      </c>
      <c r="CQ24" s="1375">
        <f t="shared" si="12"/>
        <v>0</v>
      </c>
      <c r="CR24" s="1375">
        <f t="shared" si="12"/>
        <v>0</v>
      </c>
      <c r="CS24" s="1374">
        <f t="shared" si="12"/>
        <v>0</v>
      </c>
      <c r="CT24" s="1377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0</v>
      </c>
      <c r="CP27" s="1375">
        <f t="shared" si="12"/>
        <v>0</v>
      </c>
      <c r="CQ27" s="1375">
        <f t="shared" si="12"/>
        <v>0</v>
      </c>
      <c r="CR27" s="1375">
        <f t="shared" si="12"/>
        <v>0</v>
      </c>
      <c r="CS27" s="1374">
        <f t="shared" si="12"/>
        <v>0</v>
      </c>
      <c r="CT27" s="1377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0</v>
      </c>
      <c r="CM31" s="1376">
        <f t="shared" si="117"/>
        <v>0</v>
      </c>
      <c r="CN31" s="1375">
        <f t="shared" si="117"/>
        <v>0</v>
      </c>
      <c r="CO31" s="1375">
        <f t="shared" si="117"/>
        <v>0</v>
      </c>
      <c r="CP31" s="1375">
        <f t="shared" si="117"/>
        <v>0</v>
      </c>
      <c r="CQ31" s="1375">
        <f t="shared" si="117"/>
        <v>0</v>
      </c>
      <c r="CR31" s="1375">
        <f t="shared" si="117"/>
        <v>0</v>
      </c>
      <c r="CS31" s="1374">
        <f t="shared" si="117"/>
        <v>201336.76</v>
      </c>
      <c r="CT31" s="1377">
        <f t="shared" si="118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0</v>
      </c>
      <c r="CM33" s="1376">
        <f t="shared" si="117"/>
        <v>0</v>
      </c>
      <c r="CN33" s="1375">
        <f t="shared" si="117"/>
        <v>0</v>
      </c>
      <c r="CO33" s="1375">
        <f t="shared" si="117"/>
        <v>0</v>
      </c>
      <c r="CP33" s="1375">
        <f t="shared" si="117"/>
        <v>0</v>
      </c>
      <c r="CQ33" s="1375">
        <f t="shared" si="117"/>
        <v>0</v>
      </c>
      <c r="CR33" s="1375">
        <f t="shared" si="117"/>
        <v>0</v>
      </c>
      <c r="CS33" s="1374">
        <f t="shared" si="117"/>
        <v>19688.759999999998</v>
      </c>
      <c r="CT33" s="1377">
        <f t="shared" si="118"/>
        <v>34860.03645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0</v>
      </c>
      <c r="CM34" s="1376">
        <f t="shared" si="117"/>
        <v>0</v>
      </c>
      <c r="CN34" s="1375">
        <f t="shared" si="117"/>
        <v>0</v>
      </c>
      <c r="CO34" s="1375">
        <f t="shared" si="117"/>
        <v>0</v>
      </c>
      <c r="CP34" s="1375">
        <f t="shared" si="117"/>
        <v>0</v>
      </c>
      <c r="CQ34" s="1375">
        <f t="shared" si="117"/>
        <v>0</v>
      </c>
      <c r="CR34" s="1375">
        <f t="shared" si="117"/>
        <v>0</v>
      </c>
      <c r="CS34" s="1374">
        <f t="shared" si="117"/>
        <v>2400</v>
      </c>
      <c r="CT34" s="1377">
        <f t="shared" si="118"/>
        <v>1500451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20448</v>
      </c>
      <c r="CT35" s="1377">
        <f t="shared" si="118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0</v>
      </c>
      <c r="CM36" s="1376">
        <f t="shared" si="117"/>
        <v>0</v>
      </c>
      <c r="CN36" s="1375">
        <f t="shared" si="117"/>
        <v>0</v>
      </c>
      <c r="CO36" s="1375">
        <f t="shared" si="117"/>
        <v>0</v>
      </c>
      <c r="CP36" s="1375">
        <f t="shared" si="117"/>
        <v>0</v>
      </c>
      <c r="CQ36" s="1375">
        <f t="shared" si="117"/>
        <v>0</v>
      </c>
      <c r="CR36" s="1375">
        <f t="shared" si="117"/>
        <v>0</v>
      </c>
      <c r="CS36" s="1374">
        <f t="shared" si="117"/>
        <v>131800</v>
      </c>
      <c r="CT36" s="1377">
        <f t="shared" si="118"/>
        <v>80622000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0</v>
      </c>
      <c r="CM37" s="1376">
        <f t="shared" si="117"/>
        <v>0</v>
      </c>
      <c r="CN37" s="1375">
        <f t="shared" si="117"/>
        <v>0</v>
      </c>
      <c r="CO37" s="1375">
        <f t="shared" si="117"/>
        <v>0</v>
      </c>
      <c r="CP37" s="1375">
        <f t="shared" si="117"/>
        <v>0</v>
      </c>
      <c r="CQ37" s="1375">
        <f t="shared" si="117"/>
        <v>0</v>
      </c>
      <c r="CR37" s="1375">
        <f t="shared" si="117"/>
        <v>0</v>
      </c>
      <c r="CS37" s="1374">
        <f t="shared" si="117"/>
        <v>2400</v>
      </c>
      <c r="CT37" s="1377">
        <f t="shared" si="118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0</v>
      </c>
      <c r="CP38" s="1375">
        <f t="shared" si="117"/>
        <v>0</v>
      </c>
      <c r="CQ38" s="1375">
        <f t="shared" si="117"/>
        <v>0</v>
      </c>
      <c r="CR38" s="1375">
        <f t="shared" si="117"/>
        <v>0</v>
      </c>
      <c r="CS38" s="1374">
        <f t="shared" si="117"/>
        <v>0</v>
      </c>
      <c r="CT38" s="1377">
        <f t="shared" si="118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0</v>
      </c>
      <c r="CM39" s="1376">
        <f t="shared" si="117"/>
        <v>0</v>
      </c>
      <c r="CN39" s="1375">
        <f t="shared" si="117"/>
        <v>0</v>
      </c>
      <c r="CO39" s="1375">
        <f t="shared" si="117"/>
        <v>0</v>
      </c>
      <c r="CP39" s="1375">
        <f t="shared" si="117"/>
        <v>0</v>
      </c>
      <c r="CQ39" s="1375">
        <f t="shared" si="117"/>
        <v>0</v>
      </c>
      <c r="CR39" s="1375">
        <f t="shared" si="117"/>
        <v>0</v>
      </c>
      <c r="CS39" s="1374">
        <f t="shared" si="117"/>
        <v>6000</v>
      </c>
      <c r="CT39" s="1377">
        <f t="shared" si="118"/>
        <v>1990000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0</v>
      </c>
      <c r="CO40" s="1375">
        <f t="shared" si="117"/>
        <v>0</v>
      </c>
      <c r="CP40" s="1375">
        <f t="shared" si="117"/>
        <v>0</v>
      </c>
      <c r="CQ40" s="1375">
        <f t="shared" si="117"/>
        <v>0</v>
      </c>
      <c r="CR40" s="1375">
        <f t="shared" si="117"/>
        <v>0</v>
      </c>
      <c r="CS40" s="1374">
        <f t="shared" si="117"/>
        <v>15000</v>
      </c>
      <c r="CT40" s="1377">
        <f t="shared" si="118"/>
        <v>6000000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0</v>
      </c>
      <c r="CM41" s="1376">
        <f t="shared" si="117"/>
        <v>0</v>
      </c>
      <c r="CN41" s="1375">
        <f t="shared" si="117"/>
        <v>0</v>
      </c>
      <c r="CO41" s="1375">
        <f t="shared" si="117"/>
        <v>0</v>
      </c>
      <c r="CP41" s="1375">
        <f t="shared" si="117"/>
        <v>0</v>
      </c>
      <c r="CQ41" s="1375">
        <f t="shared" si="117"/>
        <v>0</v>
      </c>
      <c r="CR41" s="1375">
        <f t="shared" si="117"/>
        <v>0</v>
      </c>
      <c r="CS41" s="1374">
        <f t="shared" si="117"/>
        <v>3600</v>
      </c>
      <c r="CT41" s="1377">
        <f t="shared" si="118"/>
        <v>3002000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 t="str">
        <f t="shared" si="117"/>
        <v/>
      </c>
      <c r="CI42" s="1375" t="str">
        <f t="shared" si="117"/>
        <v/>
      </c>
      <c r="CJ42" s="1375" t="str">
        <f t="shared" si="117"/>
        <v/>
      </c>
      <c r="CK42" s="1376" t="str">
        <f t="shared" si="117"/>
        <v/>
      </c>
      <c r="CL42" s="1376">
        <f t="shared" si="117"/>
        <v>0</v>
      </c>
      <c r="CM42" s="1376">
        <f t="shared" si="117"/>
        <v>0</v>
      </c>
      <c r="CN42" s="1375" t="str">
        <f t="shared" si="117"/>
        <v/>
      </c>
      <c r="CO42" s="1375" t="str">
        <f t="shared" si="117"/>
        <v/>
      </c>
      <c r="CP42" s="1375" t="str">
        <f t="shared" si="117"/>
        <v/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10355</v>
      </c>
      <c r="BX43" s="549">
        <f>BX20-BX31</f>
        <v>0</v>
      </c>
      <c r="BY43" s="549">
        <f>BY20-BY31</f>
        <v>148245020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0</v>
      </c>
      <c r="CM43" s="1376">
        <f t="shared" si="117"/>
        <v>0</v>
      </c>
      <c r="CN43" s="1375">
        <f t="shared" si="117"/>
        <v>0</v>
      </c>
      <c r="CO43" s="1375">
        <f t="shared" si="117"/>
        <v>0</v>
      </c>
      <c r="CP43" s="1375">
        <f t="shared" si="117"/>
        <v>0</v>
      </c>
      <c r="CQ43" s="1375">
        <f t="shared" si="117"/>
        <v>0</v>
      </c>
      <c r="CR43" s="1375">
        <f t="shared" si="117"/>
        <v>0</v>
      </c>
      <c r="CS43" s="1374">
        <f t="shared" si="117"/>
        <v>2637463.2400000002</v>
      </c>
      <c r="CT43" s="1377">
        <f t="shared" si="118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4" t="str">
        <f t="shared" si="184"/>
        <v/>
      </c>
      <c r="CE67" s="1325" t="str">
        <f t="shared" si="185"/>
        <v/>
      </c>
      <c r="CF67" s="1326" t="str">
        <f t="shared" si="186"/>
        <v/>
      </c>
      <c r="CG67" s="1326" t="str">
        <f t="shared" si="187"/>
        <v/>
      </c>
      <c r="CH67" s="1326" t="str">
        <f t="shared" si="188"/>
        <v/>
      </c>
      <c r="CI67" s="1326" t="str">
        <f t="shared" si="189"/>
        <v/>
      </c>
      <c r="CJ67" s="1326" t="str">
        <f t="shared" si="190"/>
        <v/>
      </c>
      <c r="CK67" s="1327" t="str">
        <f t="shared" si="191"/>
        <v/>
      </c>
      <c r="CL67" s="1327" t="str">
        <f t="shared" si="192"/>
        <v/>
      </c>
      <c r="CM67" s="1327" t="str">
        <f t="shared" si="193"/>
        <v/>
      </c>
      <c r="CN67" s="1326" t="str">
        <f t="shared" si="194"/>
        <v/>
      </c>
      <c r="CO67" s="1326" t="str">
        <f t="shared" si="195"/>
        <v/>
      </c>
      <c r="CP67" s="1326" t="str">
        <f t="shared" si="196"/>
        <v/>
      </c>
      <c r="CQ67" s="1326" t="str">
        <f t="shared" si="197"/>
        <v/>
      </c>
      <c r="CR67" s="1326" t="str">
        <f t="shared" si="198"/>
        <v/>
      </c>
      <c r="CS67" s="1325" t="str">
        <f t="shared" si="199"/>
        <v/>
      </c>
      <c r="CT67" s="1328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4" t="str">
        <f t="shared" si="184"/>
        <v/>
      </c>
      <c r="CE68" s="1325" t="str">
        <f t="shared" si="185"/>
        <v/>
      </c>
      <c r="CF68" s="1326" t="str">
        <f t="shared" si="186"/>
        <v/>
      </c>
      <c r="CG68" s="1326" t="str">
        <f t="shared" si="187"/>
        <v/>
      </c>
      <c r="CH68" s="1326" t="str">
        <f t="shared" si="188"/>
        <v/>
      </c>
      <c r="CI68" s="1326" t="str">
        <f t="shared" si="189"/>
        <v/>
      </c>
      <c r="CJ68" s="1326" t="str">
        <f t="shared" si="190"/>
        <v/>
      </c>
      <c r="CK68" s="1327" t="str">
        <f t="shared" si="191"/>
        <v/>
      </c>
      <c r="CL68" s="1327" t="str">
        <f t="shared" si="192"/>
        <v/>
      </c>
      <c r="CM68" s="1327" t="str">
        <f t="shared" si="193"/>
        <v/>
      </c>
      <c r="CN68" s="1326" t="str">
        <f t="shared" si="194"/>
        <v/>
      </c>
      <c r="CO68" s="1326" t="str">
        <f t="shared" si="195"/>
        <v/>
      </c>
      <c r="CP68" s="1326" t="str">
        <f t="shared" si="196"/>
        <v/>
      </c>
      <c r="CQ68" s="1326" t="str">
        <f t="shared" si="197"/>
        <v/>
      </c>
      <c r="CR68" s="1326" t="str">
        <f t="shared" si="198"/>
        <v/>
      </c>
      <c r="CS68" s="1325" t="str">
        <f t="shared" si="199"/>
        <v/>
      </c>
      <c r="CT68" s="1328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4" t="str">
        <f t="shared" si="184"/>
        <v/>
      </c>
      <c r="CE69" s="1325" t="str">
        <f t="shared" si="185"/>
        <v/>
      </c>
      <c r="CF69" s="1326" t="str">
        <f t="shared" si="186"/>
        <v/>
      </c>
      <c r="CG69" s="1326" t="str">
        <f t="shared" si="187"/>
        <v/>
      </c>
      <c r="CH69" s="1326" t="str">
        <f t="shared" si="188"/>
        <v/>
      </c>
      <c r="CI69" s="1326" t="str">
        <f t="shared" si="189"/>
        <v/>
      </c>
      <c r="CJ69" s="1326" t="str">
        <f t="shared" si="190"/>
        <v/>
      </c>
      <c r="CK69" s="1327" t="str">
        <f t="shared" si="191"/>
        <v/>
      </c>
      <c r="CL69" s="1327" t="str">
        <f t="shared" si="192"/>
        <v/>
      </c>
      <c r="CM69" s="1327" t="str">
        <f t="shared" si="193"/>
        <v/>
      </c>
      <c r="CN69" s="1326" t="str">
        <f t="shared" si="194"/>
        <v/>
      </c>
      <c r="CO69" s="1326" t="str">
        <f t="shared" si="195"/>
        <v/>
      </c>
      <c r="CP69" s="1326" t="str">
        <f t="shared" si="196"/>
        <v/>
      </c>
      <c r="CQ69" s="1326" t="str">
        <f t="shared" si="197"/>
        <v/>
      </c>
      <c r="CR69" s="1326" t="str">
        <f t="shared" si="198"/>
        <v/>
      </c>
      <c r="CS69" s="1325" t="str">
        <f t="shared" si="199"/>
        <v/>
      </c>
      <c r="CT69" s="1328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4" t="str">
        <f t="shared" si="184"/>
        <v/>
      </c>
      <c r="CE70" s="1325" t="str">
        <f t="shared" si="185"/>
        <v/>
      </c>
      <c r="CF70" s="1326" t="str">
        <f t="shared" si="186"/>
        <v/>
      </c>
      <c r="CG70" s="1326" t="str">
        <f t="shared" si="187"/>
        <v/>
      </c>
      <c r="CH70" s="1326" t="str">
        <f t="shared" si="188"/>
        <v/>
      </c>
      <c r="CI70" s="1326" t="str">
        <f t="shared" si="189"/>
        <v/>
      </c>
      <c r="CJ70" s="1326" t="str">
        <f t="shared" si="190"/>
        <v/>
      </c>
      <c r="CK70" s="1327" t="str">
        <f t="shared" si="191"/>
        <v/>
      </c>
      <c r="CL70" s="1327" t="str">
        <f t="shared" si="192"/>
        <v/>
      </c>
      <c r="CM70" s="1327" t="str">
        <f t="shared" si="193"/>
        <v/>
      </c>
      <c r="CN70" s="1326" t="str">
        <f t="shared" si="194"/>
        <v/>
      </c>
      <c r="CO70" s="1326" t="str">
        <f t="shared" si="195"/>
        <v/>
      </c>
      <c r="CP70" s="1326" t="str">
        <f t="shared" si="196"/>
        <v/>
      </c>
      <c r="CQ70" s="1326" t="str">
        <f t="shared" si="197"/>
        <v/>
      </c>
      <c r="CR70" s="1326" t="str">
        <f t="shared" si="198"/>
        <v/>
      </c>
      <c r="CS70" s="1325" t="str">
        <f t="shared" si="199"/>
        <v/>
      </c>
      <c r="CT70" s="1328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4" t="str">
        <f t="shared" si="184"/>
        <v/>
      </c>
      <c r="CE71" s="1325" t="str">
        <f t="shared" si="185"/>
        <v/>
      </c>
      <c r="CF71" s="1326" t="str">
        <f t="shared" si="186"/>
        <v/>
      </c>
      <c r="CG71" s="1326" t="str">
        <f t="shared" si="187"/>
        <v/>
      </c>
      <c r="CH71" s="1326" t="str">
        <f t="shared" si="188"/>
        <v/>
      </c>
      <c r="CI71" s="1326" t="str">
        <f t="shared" si="189"/>
        <v/>
      </c>
      <c r="CJ71" s="1326" t="str">
        <f t="shared" si="190"/>
        <v/>
      </c>
      <c r="CK71" s="1327" t="str">
        <f t="shared" si="191"/>
        <v/>
      </c>
      <c r="CL71" s="1327" t="str">
        <f t="shared" si="192"/>
        <v/>
      </c>
      <c r="CM71" s="1327" t="str">
        <f t="shared" si="193"/>
        <v/>
      </c>
      <c r="CN71" s="1326" t="str">
        <f t="shared" si="194"/>
        <v/>
      </c>
      <c r="CO71" s="1326" t="str">
        <f t="shared" si="195"/>
        <v/>
      </c>
      <c r="CP71" s="1326" t="str">
        <f t="shared" si="196"/>
        <v/>
      </c>
      <c r="CQ71" s="1326" t="str">
        <f t="shared" si="197"/>
        <v/>
      </c>
      <c r="CR71" s="1326" t="str">
        <f t="shared" si="198"/>
        <v/>
      </c>
      <c r="CS71" s="1325" t="str">
        <f t="shared" si="199"/>
        <v/>
      </c>
      <c r="CT71" s="1328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4" t="str">
        <f t="shared" si="184"/>
        <v/>
      </c>
      <c r="CE72" s="1325" t="str">
        <f t="shared" si="185"/>
        <v/>
      </c>
      <c r="CF72" s="1326" t="str">
        <f t="shared" si="186"/>
        <v/>
      </c>
      <c r="CG72" s="1326" t="str">
        <f t="shared" si="187"/>
        <v/>
      </c>
      <c r="CH72" s="1326" t="str">
        <f t="shared" si="188"/>
        <v/>
      </c>
      <c r="CI72" s="1326" t="str">
        <f t="shared" si="189"/>
        <v/>
      </c>
      <c r="CJ72" s="1326" t="str">
        <f t="shared" si="190"/>
        <v/>
      </c>
      <c r="CK72" s="1327" t="str">
        <f t="shared" si="191"/>
        <v/>
      </c>
      <c r="CL72" s="1327" t="str">
        <f t="shared" si="192"/>
        <v/>
      </c>
      <c r="CM72" s="1327" t="str">
        <f t="shared" si="193"/>
        <v/>
      </c>
      <c r="CN72" s="1326" t="str">
        <f t="shared" si="194"/>
        <v/>
      </c>
      <c r="CO72" s="1326" t="str">
        <f t="shared" si="195"/>
        <v/>
      </c>
      <c r="CP72" s="1326" t="str">
        <f t="shared" si="196"/>
        <v/>
      </c>
      <c r="CQ72" s="1326" t="str">
        <f t="shared" si="197"/>
        <v/>
      </c>
      <c r="CR72" s="1326" t="str">
        <f t="shared" si="198"/>
        <v/>
      </c>
      <c r="CS72" s="1325" t="str">
        <f t="shared" si="199"/>
        <v/>
      </c>
      <c r="CT72" s="1328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4" t="str">
        <f t="shared" si="184"/>
        <v/>
      </c>
      <c r="CE73" s="1325" t="str">
        <f t="shared" si="185"/>
        <v/>
      </c>
      <c r="CF73" s="1326" t="str">
        <f t="shared" si="186"/>
        <v/>
      </c>
      <c r="CG73" s="1326" t="str">
        <f t="shared" si="187"/>
        <v/>
      </c>
      <c r="CH73" s="1326" t="str">
        <f t="shared" si="188"/>
        <v/>
      </c>
      <c r="CI73" s="1326" t="str">
        <f t="shared" si="189"/>
        <v/>
      </c>
      <c r="CJ73" s="1326" t="str">
        <f t="shared" si="190"/>
        <v/>
      </c>
      <c r="CK73" s="1327" t="str">
        <f t="shared" si="191"/>
        <v/>
      </c>
      <c r="CL73" s="1327" t="str">
        <f t="shared" si="192"/>
        <v/>
      </c>
      <c r="CM73" s="1327" t="str">
        <f t="shared" si="193"/>
        <v/>
      </c>
      <c r="CN73" s="1326" t="str">
        <f t="shared" si="194"/>
        <v/>
      </c>
      <c r="CO73" s="1326" t="str">
        <f t="shared" si="195"/>
        <v/>
      </c>
      <c r="CP73" s="1326" t="str">
        <f t="shared" si="196"/>
        <v/>
      </c>
      <c r="CQ73" s="1326" t="str">
        <f t="shared" si="197"/>
        <v/>
      </c>
      <c r="CR73" s="1326" t="str">
        <f t="shared" si="198"/>
        <v/>
      </c>
      <c r="CS73" s="1325" t="str">
        <f t="shared" si="199"/>
        <v/>
      </c>
      <c r="CT73" s="1328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4" t="str">
        <f t="shared" si="184"/>
        <v/>
      </c>
      <c r="CE74" s="1325" t="str">
        <f t="shared" si="185"/>
        <v/>
      </c>
      <c r="CF74" s="1326" t="str">
        <f t="shared" si="186"/>
        <v/>
      </c>
      <c r="CG74" s="1326" t="str">
        <f t="shared" si="187"/>
        <v/>
      </c>
      <c r="CH74" s="1326" t="str">
        <f t="shared" si="188"/>
        <v/>
      </c>
      <c r="CI74" s="1326" t="str">
        <f t="shared" si="189"/>
        <v/>
      </c>
      <c r="CJ74" s="1326" t="str">
        <f t="shared" si="190"/>
        <v/>
      </c>
      <c r="CK74" s="1327" t="str">
        <f t="shared" si="191"/>
        <v/>
      </c>
      <c r="CL74" s="1327" t="str">
        <f t="shared" si="192"/>
        <v/>
      </c>
      <c r="CM74" s="1327" t="str">
        <f t="shared" si="193"/>
        <v/>
      </c>
      <c r="CN74" s="1326" t="str">
        <f t="shared" si="194"/>
        <v/>
      </c>
      <c r="CO74" s="1326" t="str">
        <f t="shared" si="195"/>
        <v/>
      </c>
      <c r="CP74" s="1326" t="str">
        <f t="shared" si="196"/>
        <v/>
      </c>
      <c r="CQ74" s="1326" t="str">
        <f t="shared" si="197"/>
        <v/>
      </c>
      <c r="CR74" s="1326" t="str">
        <f t="shared" si="198"/>
        <v/>
      </c>
      <c r="CS74" s="1325" t="str">
        <f t="shared" si="199"/>
        <v/>
      </c>
      <c r="CT74" s="1328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4" t="str">
        <f t="shared" si="184"/>
        <v/>
      </c>
      <c r="CE75" s="1325" t="str">
        <f t="shared" si="185"/>
        <v/>
      </c>
      <c r="CF75" s="1326" t="str">
        <f t="shared" si="186"/>
        <v/>
      </c>
      <c r="CG75" s="1326" t="str">
        <f t="shared" si="187"/>
        <v/>
      </c>
      <c r="CH75" s="1326" t="str">
        <f t="shared" si="188"/>
        <v/>
      </c>
      <c r="CI75" s="1326" t="str">
        <f t="shared" si="189"/>
        <v/>
      </c>
      <c r="CJ75" s="1326" t="str">
        <f t="shared" si="190"/>
        <v/>
      </c>
      <c r="CK75" s="1327" t="str">
        <f t="shared" si="191"/>
        <v/>
      </c>
      <c r="CL75" s="1327" t="str">
        <f t="shared" si="192"/>
        <v/>
      </c>
      <c r="CM75" s="1327" t="str">
        <f t="shared" si="193"/>
        <v/>
      </c>
      <c r="CN75" s="1326" t="str">
        <f t="shared" si="194"/>
        <v/>
      </c>
      <c r="CO75" s="1326" t="str">
        <f t="shared" si="195"/>
        <v/>
      </c>
      <c r="CP75" s="1326" t="str">
        <f t="shared" si="196"/>
        <v/>
      </c>
      <c r="CQ75" s="1326" t="str">
        <f t="shared" si="197"/>
        <v/>
      </c>
      <c r="CR75" s="1326" t="str">
        <f t="shared" si="198"/>
        <v/>
      </c>
      <c r="CS75" s="1325" t="str">
        <f t="shared" si="199"/>
        <v/>
      </c>
      <c r="CT75" s="1328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4" t="str">
        <f t="shared" si="184"/>
        <v/>
      </c>
      <c r="CE76" s="1325" t="str">
        <f t="shared" si="185"/>
        <v/>
      </c>
      <c r="CF76" s="1326" t="str">
        <f t="shared" si="186"/>
        <v/>
      </c>
      <c r="CG76" s="1326" t="str">
        <f t="shared" si="187"/>
        <v/>
      </c>
      <c r="CH76" s="1326" t="str">
        <f t="shared" si="188"/>
        <v/>
      </c>
      <c r="CI76" s="1326" t="str">
        <f t="shared" si="189"/>
        <v/>
      </c>
      <c r="CJ76" s="1326" t="str">
        <f t="shared" si="190"/>
        <v/>
      </c>
      <c r="CK76" s="1327" t="str">
        <f t="shared" si="191"/>
        <v/>
      </c>
      <c r="CL76" s="1327" t="str">
        <f t="shared" si="192"/>
        <v/>
      </c>
      <c r="CM76" s="1327" t="str">
        <f t="shared" si="193"/>
        <v/>
      </c>
      <c r="CN76" s="1326" t="str">
        <f t="shared" si="194"/>
        <v/>
      </c>
      <c r="CO76" s="1326" t="str">
        <f t="shared" si="195"/>
        <v/>
      </c>
      <c r="CP76" s="1326" t="str">
        <f t="shared" si="196"/>
        <v/>
      </c>
      <c r="CQ76" s="1326" t="str">
        <f t="shared" si="197"/>
        <v/>
      </c>
      <c r="CR76" s="1326" t="str">
        <f t="shared" si="198"/>
        <v/>
      </c>
      <c r="CS76" s="1325" t="str">
        <f t="shared" si="199"/>
        <v/>
      </c>
      <c r="CT76" s="1328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4" t="str">
        <f t="shared" si="184"/>
        <v/>
      </c>
      <c r="CE77" s="1325" t="str">
        <f t="shared" si="185"/>
        <v/>
      </c>
      <c r="CF77" s="1326" t="str">
        <f t="shared" si="186"/>
        <v/>
      </c>
      <c r="CG77" s="1326" t="str">
        <f t="shared" si="187"/>
        <v/>
      </c>
      <c r="CH77" s="1326" t="str">
        <f t="shared" si="188"/>
        <v/>
      </c>
      <c r="CI77" s="1326" t="str">
        <f t="shared" si="189"/>
        <v/>
      </c>
      <c r="CJ77" s="1326" t="str">
        <f t="shared" si="190"/>
        <v/>
      </c>
      <c r="CK77" s="1327" t="str">
        <f t="shared" si="191"/>
        <v/>
      </c>
      <c r="CL77" s="1327" t="str">
        <f t="shared" si="192"/>
        <v/>
      </c>
      <c r="CM77" s="1327" t="str">
        <f t="shared" si="193"/>
        <v/>
      </c>
      <c r="CN77" s="1326" t="str">
        <f t="shared" si="194"/>
        <v/>
      </c>
      <c r="CO77" s="1326" t="str">
        <f t="shared" si="195"/>
        <v/>
      </c>
      <c r="CP77" s="1326" t="str">
        <f t="shared" si="196"/>
        <v/>
      </c>
      <c r="CQ77" s="1326" t="str">
        <f t="shared" si="197"/>
        <v/>
      </c>
      <c r="CR77" s="1326" t="str">
        <f t="shared" si="198"/>
        <v/>
      </c>
      <c r="CS77" s="1325" t="str">
        <f t="shared" si="199"/>
        <v/>
      </c>
      <c r="CT77" s="1328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4" t="str">
        <f t="shared" si="184"/>
        <v/>
      </c>
      <c r="CE78" s="1325" t="str">
        <f t="shared" si="185"/>
        <v/>
      </c>
      <c r="CF78" s="1326" t="str">
        <f t="shared" si="186"/>
        <v/>
      </c>
      <c r="CG78" s="1326" t="str">
        <f t="shared" si="187"/>
        <v/>
      </c>
      <c r="CH78" s="1326" t="str">
        <f t="shared" si="188"/>
        <v/>
      </c>
      <c r="CI78" s="1326" t="str">
        <f t="shared" si="189"/>
        <v/>
      </c>
      <c r="CJ78" s="1326" t="str">
        <f t="shared" si="190"/>
        <v/>
      </c>
      <c r="CK78" s="1327" t="str">
        <f t="shared" si="191"/>
        <v/>
      </c>
      <c r="CL78" s="1327" t="str">
        <f t="shared" si="192"/>
        <v/>
      </c>
      <c r="CM78" s="1327" t="str">
        <f t="shared" si="193"/>
        <v/>
      </c>
      <c r="CN78" s="1326" t="str">
        <f t="shared" si="194"/>
        <v/>
      </c>
      <c r="CO78" s="1326" t="str">
        <f t="shared" si="195"/>
        <v/>
      </c>
      <c r="CP78" s="1326" t="str">
        <f t="shared" si="196"/>
        <v/>
      </c>
      <c r="CQ78" s="1326" t="str">
        <f t="shared" si="197"/>
        <v/>
      </c>
      <c r="CR78" s="1326" t="str">
        <f t="shared" si="198"/>
        <v/>
      </c>
      <c r="CS78" s="1325" t="str">
        <f t="shared" si="199"/>
        <v/>
      </c>
      <c r="CT78" s="1328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4" t="str">
        <f t="shared" si="184"/>
        <v/>
      </c>
      <c r="CE79" s="1325" t="str">
        <f t="shared" si="185"/>
        <v/>
      </c>
      <c r="CF79" s="1326" t="str">
        <f t="shared" si="186"/>
        <v/>
      </c>
      <c r="CG79" s="1326" t="str">
        <f t="shared" si="187"/>
        <v/>
      </c>
      <c r="CH79" s="1326" t="str">
        <f t="shared" si="188"/>
        <v/>
      </c>
      <c r="CI79" s="1326" t="str">
        <f t="shared" si="189"/>
        <v/>
      </c>
      <c r="CJ79" s="1326" t="str">
        <f t="shared" si="190"/>
        <v/>
      </c>
      <c r="CK79" s="1327" t="str">
        <f t="shared" si="191"/>
        <v/>
      </c>
      <c r="CL79" s="1327" t="str">
        <f t="shared" si="192"/>
        <v/>
      </c>
      <c r="CM79" s="1327" t="str">
        <f t="shared" si="193"/>
        <v/>
      </c>
      <c r="CN79" s="1326" t="str">
        <f t="shared" si="194"/>
        <v/>
      </c>
      <c r="CO79" s="1326" t="str">
        <f t="shared" si="195"/>
        <v/>
      </c>
      <c r="CP79" s="1326" t="str">
        <f t="shared" si="196"/>
        <v/>
      </c>
      <c r="CQ79" s="1326" t="str">
        <f t="shared" si="197"/>
        <v/>
      </c>
      <c r="CR79" s="1326" t="str">
        <f t="shared" si="198"/>
        <v/>
      </c>
      <c r="CS79" s="1325" t="str">
        <f t="shared" si="199"/>
        <v/>
      </c>
      <c r="CT79" s="1328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4" t="str">
        <f t="shared" si="184"/>
        <v/>
      </c>
      <c r="CE80" s="1325" t="str">
        <f t="shared" si="185"/>
        <v/>
      </c>
      <c r="CF80" s="1326" t="str">
        <f t="shared" si="186"/>
        <v/>
      </c>
      <c r="CG80" s="1326" t="str">
        <f t="shared" si="187"/>
        <v/>
      </c>
      <c r="CH80" s="1326" t="str">
        <f t="shared" si="188"/>
        <v/>
      </c>
      <c r="CI80" s="1326" t="str">
        <f t="shared" si="189"/>
        <v/>
      </c>
      <c r="CJ80" s="1326" t="str">
        <f t="shared" si="190"/>
        <v/>
      </c>
      <c r="CK80" s="1327" t="str">
        <f t="shared" si="191"/>
        <v/>
      </c>
      <c r="CL80" s="1327" t="str">
        <f t="shared" si="192"/>
        <v/>
      </c>
      <c r="CM80" s="1327" t="str">
        <f t="shared" si="193"/>
        <v/>
      </c>
      <c r="CN80" s="1326" t="str">
        <f t="shared" si="194"/>
        <v/>
      </c>
      <c r="CO80" s="1326" t="str">
        <f t="shared" si="195"/>
        <v/>
      </c>
      <c r="CP80" s="1326" t="str">
        <f t="shared" si="196"/>
        <v/>
      </c>
      <c r="CQ80" s="1326" t="str">
        <f t="shared" si="197"/>
        <v/>
      </c>
      <c r="CR80" s="1326" t="str">
        <f t="shared" si="198"/>
        <v/>
      </c>
      <c r="CS80" s="1325" t="str">
        <f t="shared" si="199"/>
        <v/>
      </c>
      <c r="CT80" s="1328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4">
        <f t="shared" si="184"/>
        <v>1</v>
      </c>
      <c r="CE81" s="1325">
        <f t="shared" si="185"/>
        <v>1</v>
      </c>
      <c r="CF81" s="1326">
        <f t="shared" si="186"/>
        <v>1</v>
      </c>
      <c r="CG81" s="1326">
        <f t="shared" si="187"/>
        <v>1</v>
      </c>
      <c r="CH81" s="1326">
        <f t="shared" si="188"/>
        <v>1</v>
      </c>
      <c r="CI81" s="1326">
        <f t="shared" si="189"/>
        <v>1</v>
      </c>
      <c r="CJ81" s="1326">
        <f t="shared" si="190"/>
        <v>1</v>
      </c>
      <c r="CK81" s="1327">
        <f t="shared" si="191"/>
        <v>1</v>
      </c>
      <c r="CL81" s="1327">
        <f t="shared" si="192"/>
        <v>1</v>
      </c>
      <c r="CM81" s="1327">
        <f t="shared" si="193"/>
        <v>1</v>
      </c>
      <c r="CN81" s="1326">
        <f t="shared" si="194"/>
        <v>1</v>
      </c>
      <c r="CO81" s="1326">
        <f t="shared" si="195"/>
        <v>1</v>
      </c>
      <c r="CP81" s="1326">
        <f t="shared" si="196"/>
        <v>1</v>
      </c>
      <c r="CQ81" s="1326">
        <f t="shared" si="197"/>
        <v>1</v>
      </c>
      <c r="CR81" s="1326">
        <f t="shared" si="198"/>
        <v>1</v>
      </c>
      <c r="CS81" s="1325">
        <f t="shared" si="199"/>
        <v>1</v>
      </c>
      <c r="CT81" s="1328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4" t="str">
        <f t="shared" si="184"/>
        <v/>
      </c>
      <c r="CE82" s="1325" t="str">
        <f t="shared" si="185"/>
        <v/>
      </c>
      <c r="CF82" s="1326" t="str">
        <f t="shared" si="186"/>
        <v/>
      </c>
      <c r="CG82" s="1326" t="str">
        <f t="shared" si="187"/>
        <v/>
      </c>
      <c r="CH82" s="1326" t="str">
        <f t="shared" si="188"/>
        <v/>
      </c>
      <c r="CI82" s="1326" t="str">
        <f t="shared" si="189"/>
        <v/>
      </c>
      <c r="CJ82" s="1326" t="str">
        <f t="shared" si="190"/>
        <v/>
      </c>
      <c r="CK82" s="1327" t="str">
        <f t="shared" si="191"/>
        <v/>
      </c>
      <c r="CL82" s="1327" t="str">
        <f t="shared" si="192"/>
        <v/>
      </c>
      <c r="CM82" s="1327" t="str">
        <f t="shared" si="193"/>
        <v/>
      </c>
      <c r="CN82" s="1326" t="str">
        <f t="shared" si="194"/>
        <v/>
      </c>
      <c r="CO82" s="1326" t="str">
        <f t="shared" si="195"/>
        <v/>
      </c>
      <c r="CP82" s="1326" t="str">
        <f t="shared" si="196"/>
        <v/>
      </c>
      <c r="CQ82" s="1326" t="str">
        <f t="shared" si="197"/>
        <v/>
      </c>
      <c r="CR82" s="1326" t="str">
        <f t="shared" si="198"/>
        <v/>
      </c>
      <c r="CS82" s="1325" t="str">
        <f t="shared" si="199"/>
        <v/>
      </c>
      <c r="CT82" s="1328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3" t="str">
        <f t="shared" si="184"/>
        <v/>
      </c>
      <c r="CE83" s="1344" t="str">
        <f t="shared" si="185"/>
        <v/>
      </c>
      <c r="CF83" s="1345" t="str">
        <f t="shared" si="186"/>
        <v/>
      </c>
      <c r="CG83" s="1345" t="str">
        <f t="shared" si="187"/>
        <v/>
      </c>
      <c r="CH83" s="1345" t="str">
        <f t="shared" si="188"/>
        <v/>
      </c>
      <c r="CI83" s="1345" t="str">
        <f t="shared" si="189"/>
        <v/>
      </c>
      <c r="CJ83" s="1345" t="str">
        <f t="shared" si="190"/>
        <v/>
      </c>
      <c r="CK83" s="1346" t="str">
        <f t="shared" si="191"/>
        <v/>
      </c>
      <c r="CL83" s="1346" t="str">
        <f t="shared" si="192"/>
        <v/>
      </c>
      <c r="CM83" s="1346" t="str">
        <f t="shared" si="193"/>
        <v/>
      </c>
      <c r="CN83" s="1345" t="str">
        <f t="shared" si="194"/>
        <v/>
      </c>
      <c r="CO83" s="1345" t="str">
        <f t="shared" si="195"/>
        <v/>
      </c>
      <c r="CP83" s="1345" t="str">
        <f t="shared" si="196"/>
        <v/>
      </c>
      <c r="CQ83" s="1345" t="str">
        <f t="shared" si="197"/>
        <v/>
      </c>
      <c r="CR83" s="1345" t="str">
        <f t="shared" si="198"/>
        <v/>
      </c>
      <c r="CS83" s="1344" t="str">
        <f t="shared" si="199"/>
        <v/>
      </c>
      <c r="CT83" s="1347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4" t="str">
        <f t="shared" si="184"/>
        <v/>
      </c>
      <c r="CE84" s="1325" t="str">
        <f t="shared" si="185"/>
        <v/>
      </c>
      <c r="CF84" s="1326" t="str">
        <f t="shared" si="186"/>
        <v/>
      </c>
      <c r="CG84" s="1326" t="str">
        <f t="shared" si="187"/>
        <v/>
      </c>
      <c r="CH84" s="1326" t="str">
        <f t="shared" si="188"/>
        <v/>
      </c>
      <c r="CI84" s="1326" t="str">
        <f t="shared" si="189"/>
        <v/>
      </c>
      <c r="CJ84" s="1326" t="str">
        <f t="shared" si="190"/>
        <v/>
      </c>
      <c r="CK84" s="1327" t="str">
        <f t="shared" si="191"/>
        <v/>
      </c>
      <c r="CL84" s="1327" t="str">
        <f t="shared" si="192"/>
        <v/>
      </c>
      <c r="CM84" s="1327" t="str">
        <f t="shared" si="193"/>
        <v/>
      </c>
      <c r="CN84" s="1326" t="str">
        <f t="shared" si="194"/>
        <v/>
      </c>
      <c r="CO84" s="1326" t="str">
        <f t="shared" si="195"/>
        <v/>
      </c>
      <c r="CP84" s="1326" t="str">
        <f t="shared" si="196"/>
        <v/>
      </c>
      <c r="CQ84" s="1326" t="str">
        <f t="shared" si="197"/>
        <v/>
      </c>
      <c r="CR84" s="1326" t="str">
        <f t="shared" si="198"/>
        <v/>
      </c>
      <c r="CS84" s="1325" t="str">
        <f t="shared" si="199"/>
        <v/>
      </c>
      <c r="CT84" s="1328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4" t="str">
        <f t="shared" si="184"/>
        <v/>
      </c>
      <c r="CE85" s="1325" t="str">
        <f t="shared" si="185"/>
        <v/>
      </c>
      <c r="CF85" s="1326" t="str">
        <f t="shared" si="186"/>
        <v/>
      </c>
      <c r="CG85" s="1326" t="str">
        <f t="shared" si="187"/>
        <v/>
      </c>
      <c r="CH85" s="1326" t="str">
        <f t="shared" si="188"/>
        <v/>
      </c>
      <c r="CI85" s="1326" t="str">
        <f t="shared" si="189"/>
        <v/>
      </c>
      <c r="CJ85" s="1326" t="str">
        <f t="shared" si="190"/>
        <v/>
      </c>
      <c r="CK85" s="1327" t="str">
        <f t="shared" si="191"/>
        <v/>
      </c>
      <c r="CL85" s="1327" t="str">
        <f t="shared" si="192"/>
        <v/>
      </c>
      <c r="CM85" s="1327" t="str">
        <f t="shared" si="193"/>
        <v/>
      </c>
      <c r="CN85" s="1326" t="str">
        <f t="shared" si="194"/>
        <v/>
      </c>
      <c r="CO85" s="1326" t="str">
        <f t="shared" si="195"/>
        <v/>
      </c>
      <c r="CP85" s="1326" t="str">
        <f t="shared" si="196"/>
        <v/>
      </c>
      <c r="CQ85" s="1326" t="str">
        <f t="shared" si="197"/>
        <v/>
      </c>
      <c r="CR85" s="1326" t="str">
        <f t="shared" si="198"/>
        <v/>
      </c>
      <c r="CS85" s="1325" t="str">
        <f t="shared" si="199"/>
        <v/>
      </c>
      <c r="CT85" s="1328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4" t="str">
        <f t="shared" si="184"/>
        <v/>
      </c>
      <c r="CE86" s="1325" t="str">
        <f t="shared" si="185"/>
        <v/>
      </c>
      <c r="CF86" s="1326" t="str">
        <f t="shared" si="186"/>
        <v/>
      </c>
      <c r="CG86" s="1326" t="str">
        <f t="shared" si="187"/>
        <v/>
      </c>
      <c r="CH86" s="1326" t="str">
        <f t="shared" si="188"/>
        <v/>
      </c>
      <c r="CI86" s="1326" t="str">
        <f t="shared" si="189"/>
        <v/>
      </c>
      <c r="CJ86" s="1326" t="str">
        <f t="shared" si="190"/>
        <v/>
      </c>
      <c r="CK86" s="1327" t="str">
        <f t="shared" si="191"/>
        <v/>
      </c>
      <c r="CL86" s="1327">
        <f t="shared" si="192"/>
        <v>1549</v>
      </c>
      <c r="CM86" s="1327" t="str">
        <f t="shared" si="193"/>
        <v/>
      </c>
      <c r="CN86" s="1326" t="str">
        <f t="shared" si="194"/>
        <v/>
      </c>
      <c r="CO86" s="1326" t="str">
        <f t="shared" si="195"/>
        <v/>
      </c>
      <c r="CP86" s="1326" t="str">
        <f t="shared" si="196"/>
        <v/>
      </c>
      <c r="CQ86" s="1326" t="str">
        <f t="shared" si="197"/>
        <v/>
      </c>
      <c r="CR86" s="1326" t="str">
        <f t="shared" si="198"/>
        <v/>
      </c>
      <c r="CS86" s="1325" t="str">
        <f t="shared" si="199"/>
        <v/>
      </c>
      <c r="CT86" s="1328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4" t="str">
        <f t="shared" si="184"/>
        <v/>
      </c>
      <c r="CE87" s="1325" t="str">
        <f t="shared" si="185"/>
        <v/>
      </c>
      <c r="CF87" s="1326" t="str">
        <f t="shared" si="186"/>
        <v/>
      </c>
      <c r="CG87" s="1326" t="str">
        <f t="shared" si="187"/>
        <v/>
      </c>
      <c r="CH87" s="1326" t="str">
        <f t="shared" si="188"/>
        <v/>
      </c>
      <c r="CI87" s="1326" t="str">
        <f t="shared" si="189"/>
        <v/>
      </c>
      <c r="CJ87" s="1326" t="str">
        <f t="shared" si="190"/>
        <v/>
      </c>
      <c r="CK87" s="1327" t="str">
        <f t="shared" si="191"/>
        <v/>
      </c>
      <c r="CL87" s="1327" t="str">
        <f t="shared" si="192"/>
        <v/>
      </c>
      <c r="CM87" s="1327" t="str">
        <f t="shared" si="193"/>
        <v/>
      </c>
      <c r="CN87" s="1326" t="str">
        <f t="shared" si="194"/>
        <v/>
      </c>
      <c r="CO87" s="1326" t="str">
        <f t="shared" si="195"/>
        <v/>
      </c>
      <c r="CP87" s="1326" t="str">
        <f t="shared" si="196"/>
        <v/>
      </c>
      <c r="CQ87" s="1326" t="str">
        <f t="shared" si="197"/>
        <v/>
      </c>
      <c r="CR87" s="1326" t="str">
        <f t="shared" si="198"/>
        <v/>
      </c>
      <c r="CS87" s="1325" t="str">
        <f t="shared" si="199"/>
        <v/>
      </c>
      <c r="CT87" s="1328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4" t="str">
        <f t="shared" si="184"/>
        <v/>
      </c>
      <c r="CE88" s="1325" t="str">
        <f t="shared" si="185"/>
        <v/>
      </c>
      <c r="CF88" s="1326" t="str">
        <f t="shared" si="186"/>
        <v/>
      </c>
      <c r="CG88" s="1326" t="str">
        <f t="shared" si="187"/>
        <v/>
      </c>
      <c r="CH88" s="1326" t="str">
        <f t="shared" si="188"/>
        <v/>
      </c>
      <c r="CI88" s="1326" t="str">
        <f t="shared" si="189"/>
        <v/>
      </c>
      <c r="CJ88" s="1326" t="str">
        <f t="shared" si="190"/>
        <v/>
      </c>
      <c r="CK88" s="1327" t="str">
        <f t="shared" si="191"/>
        <v/>
      </c>
      <c r="CL88" s="1327">
        <f t="shared" si="192"/>
        <v>0</v>
      </c>
      <c r="CM88" s="1327" t="str">
        <f t="shared" si="193"/>
        <v/>
      </c>
      <c r="CN88" s="1326" t="str">
        <f t="shared" si="194"/>
        <v/>
      </c>
      <c r="CO88" s="1326" t="str">
        <f t="shared" si="195"/>
        <v/>
      </c>
      <c r="CP88" s="1326" t="str">
        <f t="shared" si="196"/>
        <v/>
      </c>
      <c r="CQ88" s="1326" t="str">
        <f t="shared" si="197"/>
        <v/>
      </c>
      <c r="CR88" s="1326" t="str">
        <f t="shared" si="198"/>
        <v/>
      </c>
      <c r="CS88" s="1325" t="str">
        <f t="shared" si="199"/>
        <v/>
      </c>
      <c r="CT88" s="1328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3" t="str">
        <f t="shared" si="184"/>
        <v/>
      </c>
      <c r="CE89" s="1344" t="str">
        <f t="shared" si="185"/>
        <v/>
      </c>
      <c r="CF89" s="1345" t="str">
        <f t="shared" si="186"/>
        <v/>
      </c>
      <c r="CG89" s="1345" t="str">
        <f t="shared" si="187"/>
        <v/>
      </c>
      <c r="CH89" s="1345" t="str">
        <f t="shared" si="188"/>
        <v/>
      </c>
      <c r="CI89" s="1345" t="str">
        <f t="shared" si="189"/>
        <v/>
      </c>
      <c r="CJ89" s="1345" t="str">
        <f t="shared" si="190"/>
        <v/>
      </c>
      <c r="CK89" s="1346" t="str">
        <f t="shared" si="191"/>
        <v/>
      </c>
      <c r="CL89" s="1346" t="str">
        <f t="shared" si="192"/>
        <v/>
      </c>
      <c r="CM89" s="1346" t="str">
        <f t="shared" si="193"/>
        <v/>
      </c>
      <c r="CN89" s="1345" t="str">
        <f t="shared" si="194"/>
        <v/>
      </c>
      <c r="CO89" s="1345" t="str">
        <f t="shared" si="195"/>
        <v/>
      </c>
      <c r="CP89" s="1345" t="str">
        <f t="shared" si="196"/>
        <v/>
      </c>
      <c r="CQ89" s="1345" t="str">
        <f t="shared" si="197"/>
        <v/>
      </c>
      <c r="CR89" s="1345" t="str">
        <f t="shared" si="198"/>
        <v/>
      </c>
      <c r="CS89" s="1344" t="str">
        <f t="shared" si="199"/>
        <v/>
      </c>
      <c r="CT89" s="1347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3" t="str">
        <f t="shared" si="184"/>
        <v/>
      </c>
      <c r="CE90" s="1344" t="str">
        <f t="shared" si="185"/>
        <v/>
      </c>
      <c r="CF90" s="1345" t="str">
        <f t="shared" si="186"/>
        <v/>
      </c>
      <c r="CG90" s="1345" t="str">
        <f t="shared" si="187"/>
        <v/>
      </c>
      <c r="CH90" s="1345" t="str">
        <f t="shared" si="188"/>
        <v/>
      </c>
      <c r="CI90" s="1345" t="str">
        <f t="shared" si="189"/>
        <v/>
      </c>
      <c r="CJ90" s="1345" t="str">
        <f t="shared" si="190"/>
        <v/>
      </c>
      <c r="CK90" s="1346" t="str">
        <f t="shared" si="191"/>
        <v/>
      </c>
      <c r="CL90" s="1346" t="str">
        <f t="shared" si="192"/>
        <v/>
      </c>
      <c r="CM90" s="1346" t="str">
        <f t="shared" si="193"/>
        <v/>
      </c>
      <c r="CN90" s="1345" t="str">
        <f t="shared" si="194"/>
        <v/>
      </c>
      <c r="CO90" s="1345" t="str">
        <f t="shared" si="195"/>
        <v/>
      </c>
      <c r="CP90" s="1345" t="str">
        <f t="shared" si="196"/>
        <v/>
      </c>
      <c r="CQ90" s="1345" t="str">
        <f t="shared" si="197"/>
        <v/>
      </c>
      <c r="CR90" s="1345" t="str">
        <f t="shared" si="198"/>
        <v/>
      </c>
      <c r="CS90" s="1344" t="str">
        <f t="shared" si="199"/>
        <v/>
      </c>
      <c r="CT90" s="1347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3" t="str">
        <f t="shared" si="184"/>
        <v/>
      </c>
      <c r="CE91" s="1344" t="str">
        <f t="shared" si="185"/>
        <v/>
      </c>
      <c r="CF91" s="1345" t="str">
        <f t="shared" si="186"/>
        <v/>
      </c>
      <c r="CG91" s="1345" t="str">
        <f t="shared" si="187"/>
        <v/>
      </c>
      <c r="CH91" s="1345" t="str">
        <f t="shared" si="188"/>
        <v/>
      </c>
      <c r="CI91" s="1345" t="str">
        <f t="shared" si="189"/>
        <v/>
      </c>
      <c r="CJ91" s="1345" t="str">
        <f t="shared" si="190"/>
        <v/>
      </c>
      <c r="CK91" s="1346" t="str">
        <f t="shared" si="191"/>
        <v/>
      </c>
      <c r="CL91" s="1346" t="str">
        <f t="shared" si="192"/>
        <v/>
      </c>
      <c r="CM91" s="1346" t="str">
        <f t="shared" si="193"/>
        <v/>
      </c>
      <c r="CN91" s="1345" t="str">
        <f t="shared" si="194"/>
        <v/>
      </c>
      <c r="CO91" s="1345" t="str">
        <f t="shared" si="195"/>
        <v/>
      </c>
      <c r="CP91" s="1345" t="str">
        <f t="shared" si="196"/>
        <v/>
      </c>
      <c r="CQ91" s="1345" t="str">
        <f t="shared" si="197"/>
        <v/>
      </c>
      <c r="CR91" s="1345" t="str">
        <f t="shared" si="198"/>
        <v/>
      </c>
      <c r="CS91" s="1344" t="str">
        <f t="shared" si="199"/>
        <v/>
      </c>
      <c r="CT91" s="1347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0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4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4"/>
        <v>0</v>
      </c>
      <c r="CF93" s="1326">
        <f t="shared" si="254"/>
        <v>0</v>
      </c>
      <c r="CG93" s="1326">
        <f t="shared" si="254"/>
        <v>0</v>
      </c>
      <c r="CH93" s="1326">
        <f t="shared" si="254"/>
        <v>0</v>
      </c>
      <c r="CI93" s="1326">
        <f t="shared" si="254"/>
        <v>0</v>
      </c>
      <c r="CJ93" s="1326">
        <f t="shared" si="254"/>
        <v>0</v>
      </c>
      <c r="CK93" s="1327">
        <f t="shared" si="254"/>
        <v>0</v>
      </c>
      <c r="CL93" s="1327">
        <f t="shared" si="254"/>
        <v>60</v>
      </c>
      <c r="CM93" s="1327">
        <f t="shared" si="254"/>
        <v>100</v>
      </c>
      <c r="CN93" s="1326">
        <f t="shared" si="254"/>
        <v>150</v>
      </c>
      <c r="CO93" s="1326">
        <f t="shared" si="254"/>
        <v>150</v>
      </c>
      <c r="CP93" s="1326">
        <f t="shared" si="254"/>
        <v>190</v>
      </c>
      <c r="CQ93" s="1326">
        <f t="shared" si="254"/>
        <v>240</v>
      </c>
      <c r="CR93" s="1326">
        <f t="shared" si="254"/>
        <v>396</v>
      </c>
      <c r="CS93" s="1325">
        <f t="shared" si="254"/>
        <v>700</v>
      </c>
      <c r="CT93" s="1328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4"/>
        <v>90</v>
      </c>
      <c r="CF94" s="1326">
        <f t="shared" si="254"/>
        <v>90</v>
      </c>
      <c r="CG94" s="1326">
        <f t="shared" si="254"/>
        <v>90</v>
      </c>
      <c r="CH94" s="1326">
        <f t="shared" si="254"/>
        <v>90</v>
      </c>
      <c r="CI94" s="1326">
        <f t="shared" si="254"/>
        <v>90</v>
      </c>
      <c r="CJ94" s="1326">
        <f t="shared" si="254"/>
        <v>90</v>
      </c>
      <c r="CK94" s="1327">
        <f t="shared" si="254"/>
        <v>90</v>
      </c>
      <c r="CL94" s="1327">
        <f t="shared" si="254"/>
        <v>90</v>
      </c>
      <c r="CM94" s="1327">
        <f t="shared" si="254"/>
        <v>90</v>
      </c>
      <c r="CN94" s="1326">
        <f t="shared" si="254"/>
        <v>90</v>
      </c>
      <c r="CO94" s="1326">
        <f t="shared" si="254"/>
        <v>90</v>
      </c>
      <c r="CP94" s="1326">
        <f t="shared" si="254"/>
        <v>90</v>
      </c>
      <c r="CQ94" s="1326">
        <f t="shared" si="254"/>
        <v>90</v>
      </c>
      <c r="CR94" s="1326">
        <f t="shared" si="254"/>
        <v>90</v>
      </c>
      <c r="CS94" s="1325">
        <f t="shared" si="254"/>
        <v>90</v>
      </c>
      <c r="CT94" s="1328">
        <f t="shared" si="255"/>
        <v>90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4" t="str">
        <f t="shared" si="254"/>
        <v/>
      </c>
      <c r="CE95" s="1325" t="str">
        <f t="shared" si="254"/>
        <v/>
      </c>
      <c r="CF95" s="1326" t="str">
        <f t="shared" si="254"/>
        <v/>
      </c>
      <c r="CG95" s="1326" t="str">
        <f t="shared" si="254"/>
        <v/>
      </c>
      <c r="CH95" s="1326" t="str">
        <f t="shared" si="254"/>
        <v/>
      </c>
      <c r="CI95" s="1326" t="str">
        <f t="shared" si="254"/>
        <v/>
      </c>
      <c r="CJ95" s="1326" t="str">
        <f t="shared" si="254"/>
        <v/>
      </c>
      <c r="CK95" s="1327" t="str">
        <f t="shared" si="254"/>
        <v/>
      </c>
      <c r="CL95" s="1327" t="str">
        <f t="shared" si="254"/>
        <v/>
      </c>
      <c r="CM95" s="1327" t="str">
        <f t="shared" si="254"/>
        <v/>
      </c>
      <c r="CN95" s="1326" t="str">
        <f t="shared" si="254"/>
        <v/>
      </c>
      <c r="CO95" s="1326" t="str">
        <f t="shared" si="254"/>
        <v/>
      </c>
      <c r="CP95" s="1326" t="str">
        <f t="shared" si="254"/>
        <v/>
      </c>
      <c r="CQ95" s="1326" t="str">
        <f t="shared" si="254"/>
        <v/>
      </c>
      <c r="CR95" s="1326" t="str">
        <f t="shared" si="254"/>
        <v/>
      </c>
      <c r="CS95" s="1325" t="str">
        <f t="shared" si="254"/>
        <v/>
      </c>
      <c r="CT95" s="1328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4" t="str">
        <f t="shared" si="254"/>
        <v/>
      </c>
      <c r="CE96" s="1325" t="str">
        <f t="shared" si="254"/>
        <v/>
      </c>
      <c r="CF96" s="1326" t="str">
        <f t="shared" si="254"/>
        <v/>
      </c>
      <c r="CG96" s="1326" t="str">
        <f t="shared" si="254"/>
        <v/>
      </c>
      <c r="CH96" s="1326" t="str">
        <f t="shared" si="254"/>
        <v/>
      </c>
      <c r="CI96" s="1326" t="str">
        <f t="shared" si="254"/>
        <v/>
      </c>
      <c r="CJ96" s="1326" t="str">
        <f t="shared" si="254"/>
        <v/>
      </c>
      <c r="CK96" s="1327" t="str">
        <f t="shared" si="254"/>
        <v/>
      </c>
      <c r="CL96" s="1327" t="str">
        <f t="shared" si="254"/>
        <v/>
      </c>
      <c r="CM96" s="1327" t="str">
        <f t="shared" si="254"/>
        <v/>
      </c>
      <c r="CN96" s="1326" t="str">
        <f t="shared" si="254"/>
        <v/>
      </c>
      <c r="CO96" s="1326" t="str">
        <f t="shared" si="254"/>
        <v/>
      </c>
      <c r="CP96" s="1326" t="str">
        <f t="shared" si="254"/>
        <v/>
      </c>
      <c r="CQ96" s="1326" t="str">
        <f t="shared" si="254"/>
        <v/>
      </c>
      <c r="CR96" s="1326" t="str">
        <f t="shared" si="254"/>
        <v/>
      </c>
      <c r="CS96" s="1325" t="str">
        <f t="shared" si="254"/>
        <v/>
      </c>
      <c r="CT96" s="1328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4" t="str">
        <f t="shared" si="254"/>
        <v/>
      </c>
      <c r="CE97" s="1325" t="str">
        <f t="shared" si="254"/>
        <v/>
      </c>
      <c r="CF97" s="1326" t="str">
        <f t="shared" si="254"/>
        <v/>
      </c>
      <c r="CG97" s="1326" t="str">
        <f t="shared" si="254"/>
        <v/>
      </c>
      <c r="CH97" s="1326" t="str">
        <f t="shared" si="254"/>
        <v/>
      </c>
      <c r="CI97" s="1326" t="str">
        <f t="shared" si="254"/>
        <v/>
      </c>
      <c r="CJ97" s="1326" t="str">
        <f t="shared" si="254"/>
        <v/>
      </c>
      <c r="CK97" s="1327" t="str">
        <f t="shared" si="254"/>
        <v/>
      </c>
      <c r="CL97" s="1327" t="str">
        <f t="shared" si="254"/>
        <v/>
      </c>
      <c r="CM97" s="1327" t="str">
        <f t="shared" si="254"/>
        <v/>
      </c>
      <c r="CN97" s="1326" t="str">
        <f t="shared" si="254"/>
        <v/>
      </c>
      <c r="CO97" s="1326" t="str">
        <f t="shared" si="254"/>
        <v/>
      </c>
      <c r="CP97" s="1326" t="str">
        <f t="shared" si="254"/>
        <v/>
      </c>
      <c r="CQ97" s="1326" t="str">
        <f t="shared" si="254"/>
        <v/>
      </c>
      <c r="CR97" s="1326" t="str">
        <f t="shared" si="254"/>
        <v/>
      </c>
      <c r="CS97" s="1325" t="str">
        <f t="shared" si="254"/>
        <v/>
      </c>
      <c r="CT97" s="1328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4" t="str">
        <f t="shared" si="254"/>
        <v/>
      </c>
      <c r="CE98" s="1325" t="str">
        <f t="shared" si="254"/>
        <v/>
      </c>
      <c r="CF98" s="1326" t="str">
        <f t="shared" si="254"/>
        <v/>
      </c>
      <c r="CG98" s="1326" t="str">
        <f t="shared" si="254"/>
        <v/>
      </c>
      <c r="CH98" s="1326" t="str">
        <f t="shared" si="254"/>
        <v/>
      </c>
      <c r="CI98" s="1326" t="str">
        <f t="shared" si="254"/>
        <v/>
      </c>
      <c r="CJ98" s="1326" t="str">
        <f t="shared" si="254"/>
        <v/>
      </c>
      <c r="CK98" s="1327" t="str">
        <f t="shared" si="254"/>
        <v/>
      </c>
      <c r="CL98" s="1327" t="str">
        <f t="shared" si="254"/>
        <v/>
      </c>
      <c r="CM98" s="1327" t="str">
        <f t="shared" si="254"/>
        <v/>
      </c>
      <c r="CN98" s="1326" t="str">
        <f t="shared" si="254"/>
        <v/>
      </c>
      <c r="CO98" s="1326" t="str">
        <f t="shared" si="254"/>
        <v/>
      </c>
      <c r="CP98" s="1326" t="str">
        <f t="shared" si="254"/>
        <v/>
      </c>
      <c r="CQ98" s="1326" t="str">
        <f t="shared" si="254"/>
        <v/>
      </c>
      <c r="CR98" s="1326" t="str">
        <f t="shared" si="254"/>
        <v/>
      </c>
      <c r="CS98" s="1325" t="str">
        <f t="shared" si="254"/>
        <v/>
      </c>
      <c r="CT98" s="1328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4" t="str">
        <f t="shared" si="254"/>
        <v/>
      </c>
      <c r="CE99" s="1325" t="str">
        <f t="shared" si="254"/>
        <v/>
      </c>
      <c r="CF99" s="1326" t="str">
        <f t="shared" si="254"/>
        <v/>
      </c>
      <c r="CG99" s="1326" t="str">
        <f t="shared" si="254"/>
        <v/>
      </c>
      <c r="CH99" s="1326" t="str">
        <f t="shared" si="254"/>
        <v/>
      </c>
      <c r="CI99" s="1326" t="str">
        <f t="shared" si="254"/>
        <v/>
      </c>
      <c r="CJ99" s="1326" t="str">
        <f t="shared" si="254"/>
        <v/>
      </c>
      <c r="CK99" s="1327" t="str">
        <f t="shared" si="254"/>
        <v/>
      </c>
      <c r="CL99" s="1327" t="str">
        <f t="shared" si="254"/>
        <v/>
      </c>
      <c r="CM99" s="1327" t="str">
        <f t="shared" si="254"/>
        <v/>
      </c>
      <c r="CN99" s="1326" t="str">
        <f t="shared" si="254"/>
        <v/>
      </c>
      <c r="CO99" s="1326" t="str">
        <f t="shared" si="254"/>
        <v/>
      </c>
      <c r="CP99" s="1326" t="str">
        <f t="shared" si="254"/>
        <v/>
      </c>
      <c r="CQ99" s="1326" t="str">
        <f t="shared" si="254"/>
        <v/>
      </c>
      <c r="CR99" s="1326" t="str">
        <f t="shared" si="254"/>
        <v/>
      </c>
      <c r="CS99" s="1325" t="str">
        <f t="shared" si="254"/>
        <v/>
      </c>
      <c r="CT99" s="1328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4">
        <f t="shared" si="254"/>
        <v>1</v>
      </c>
      <c r="CE100" s="1325">
        <f t="shared" si="254"/>
        <v>1</v>
      </c>
      <c r="CF100" s="1326">
        <f t="shared" si="254"/>
        <v>1</v>
      </c>
      <c r="CG100" s="1326">
        <f t="shared" si="254"/>
        <v>1</v>
      </c>
      <c r="CH100" s="1326">
        <f t="shared" si="254"/>
        <v>1</v>
      </c>
      <c r="CI100" s="1326">
        <f t="shared" si="254"/>
        <v>1</v>
      </c>
      <c r="CJ100" s="1326">
        <f t="shared" si="254"/>
        <v>1</v>
      </c>
      <c r="CK100" s="1327">
        <f t="shared" si="254"/>
        <v>1</v>
      </c>
      <c r="CL100" s="1327">
        <f t="shared" si="254"/>
        <v>1</v>
      </c>
      <c r="CM100" s="1327">
        <f t="shared" si="254"/>
        <v>1</v>
      </c>
      <c r="CN100" s="1326">
        <f t="shared" si="254"/>
        <v>1</v>
      </c>
      <c r="CO100" s="1326">
        <f t="shared" si="254"/>
        <v>1</v>
      </c>
      <c r="CP100" s="1326">
        <f t="shared" si="254"/>
        <v>1</v>
      </c>
      <c r="CQ100" s="1326">
        <f t="shared" si="254"/>
        <v>1</v>
      </c>
      <c r="CR100" s="1326">
        <f t="shared" si="254"/>
        <v>1</v>
      </c>
      <c r="CS100" s="1325">
        <f t="shared" si="254"/>
        <v>1</v>
      </c>
      <c r="CT100" s="1328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4" t="str">
        <f t="shared" si="254"/>
        <v/>
      </c>
      <c r="CE101" s="1325" t="str">
        <f t="shared" si="254"/>
        <v/>
      </c>
      <c r="CF101" s="1326" t="str">
        <f t="shared" si="254"/>
        <v/>
      </c>
      <c r="CG101" s="1326" t="str">
        <f t="shared" si="254"/>
        <v/>
      </c>
      <c r="CH101" s="1326" t="str">
        <f t="shared" si="254"/>
        <v/>
      </c>
      <c r="CI101" s="1326" t="str">
        <f t="shared" si="254"/>
        <v/>
      </c>
      <c r="CJ101" s="1326" t="str">
        <f t="shared" si="254"/>
        <v/>
      </c>
      <c r="CK101" s="1327" t="str">
        <f t="shared" si="254"/>
        <v/>
      </c>
      <c r="CL101" s="1327" t="str">
        <f t="shared" si="254"/>
        <v/>
      </c>
      <c r="CM101" s="1327" t="str">
        <f t="shared" si="254"/>
        <v/>
      </c>
      <c r="CN101" s="1326" t="str">
        <f t="shared" si="254"/>
        <v/>
      </c>
      <c r="CO101" s="1326" t="str">
        <f t="shared" si="254"/>
        <v/>
      </c>
      <c r="CP101" s="1326" t="str">
        <f t="shared" si="254"/>
        <v/>
      </c>
      <c r="CQ101" s="1326" t="str">
        <f t="shared" si="254"/>
        <v/>
      </c>
      <c r="CR101" s="1326" t="str">
        <f t="shared" si="254"/>
        <v/>
      </c>
      <c r="CS101" s="1325" t="str">
        <f t="shared" si="254"/>
        <v/>
      </c>
      <c r="CT101" s="1328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4">
        <f t="shared" si="254"/>
        <v>90</v>
      </c>
      <c r="CE102" s="1325">
        <f t="shared" si="254"/>
        <v>90</v>
      </c>
      <c r="CF102" s="1326">
        <f t="shared" si="254"/>
        <v>90</v>
      </c>
      <c r="CG102" s="1326">
        <f t="shared" si="254"/>
        <v>90</v>
      </c>
      <c r="CH102" s="1326">
        <f t="shared" si="254"/>
        <v>90</v>
      </c>
      <c r="CI102" s="1326">
        <f t="shared" si="254"/>
        <v>90</v>
      </c>
      <c r="CJ102" s="1326">
        <f t="shared" si="254"/>
        <v>90</v>
      </c>
      <c r="CK102" s="1327">
        <f t="shared" si="254"/>
        <v>90</v>
      </c>
      <c r="CL102" s="1327">
        <f t="shared" si="254"/>
        <v>90</v>
      </c>
      <c r="CM102" s="1327">
        <f t="shared" si="254"/>
        <v>90</v>
      </c>
      <c r="CN102" s="1326">
        <f t="shared" si="254"/>
        <v>90</v>
      </c>
      <c r="CO102" s="1326">
        <f t="shared" si="254"/>
        <v>90</v>
      </c>
      <c r="CP102" s="1326">
        <f t="shared" si="254"/>
        <v>90</v>
      </c>
      <c r="CQ102" s="1326">
        <f t="shared" si="254"/>
        <v>90</v>
      </c>
      <c r="CR102" s="1326">
        <f t="shared" si="254"/>
        <v>90</v>
      </c>
      <c r="CS102" s="1325">
        <f t="shared" si="254"/>
        <v>90</v>
      </c>
      <c r="CT102" s="1328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4" t="str">
        <f t="shared" si="254"/>
        <v/>
      </c>
      <c r="CE103" s="1325" t="str">
        <f t="shared" si="254"/>
        <v/>
      </c>
      <c r="CF103" s="1326" t="str">
        <f t="shared" si="254"/>
        <v/>
      </c>
      <c r="CG103" s="1326" t="str">
        <f t="shared" si="254"/>
        <v/>
      </c>
      <c r="CH103" s="1326" t="str">
        <f t="shared" si="254"/>
        <v/>
      </c>
      <c r="CI103" s="1326" t="str">
        <f t="shared" si="254"/>
        <v/>
      </c>
      <c r="CJ103" s="1326" t="str">
        <f t="shared" si="254"/>
        <v/>
      </c>
      <c r="CK103" s="1327" t="str">
        <f t="shared" si="254"/>
        <v/>
      </c>
      <c r="CL103" s="1327" t="str">
        <f t="shared" si="254"/>
        <v/>
      </c>
      <c r="CM103" s="1327" t="str">
        <f t="shared" si="254"/>
        <v/>
      </c>
      <c r="CN103" s="1326" t="str">
        <f t="shared" si="254"/>
        <v/>
      </c>
      <c r="CO103" s="1326" t="str">
        <f t="shared" si="254"/>
        <v/>
      </c>
      <c r="CP103" s="1326" t="str">
        <f t="shared" si="254"/>
        <v/>
      </c>
      <c r="CQ103" s="1326" t="str">
        <f t="shared" si="254"/>
        <v/>
      </c>
      <c r="CR103" s="1326" t="str">
        <f t="shared" si="254"/>
        <v/>
      </c>
      <c r="CS103" s="1325" t="str">
        <f t="shared" si="254"/>
        <v/>
      </c>
      <c r="CT103" s="1328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46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4" t="str">
        <f t="shared" si="254"/>
        <v/>
      </c>
      <c r="CE104" s="1325" t="str">
        <f t="shared" si="254"/>
        <v/>
      </c>
      <c r="CF104" s="1326" t="str">
        <f t="shared" si="254"/>
        <v/>
      </c>
      <c r="CG104" s="1326" t="str">
        <f t="shared" si="254"/>
        <v/>
      </c>
      <c r="CH104" s="1326" t="str">
        <f t="shared" si="254"/>
        <v/>
      </c>
      <c r="CI104" s="1326" t="str">
        <f t="shared" si="254"/>
        <v/>
      </c>
      <c r="CJ104" s="1326" t="str">
        <f t="shared" si="254"/>
        <v/>
      </c>
      <c r="CK104" s="1327" t="str">
        <f t="shared" si="254"/>
        <v/>
      </c>
      <c r="CL104" s="1327" t="str">
        <f t="shared" si="254"/>
        <v/>
      </c>
      <c r="CM104" s="1327" t="str">
        <f t="shared" si="254"/>
        <v/>
      </c>
      <c r="CN104" s="1326" t="str">
        <f t="shared" si="254"/>
        <v/>
      </c>
      <c r="CO104" s="1326" t="str">
        <f t="shared" si="254"/>
        <v/>
      </c>
      <c r="CP104" s="1326" t="str">
        <f t="shared" si="254"/>
        <v/>
      </c>
      <c r="CQ104" s="1326" t="str">
        <f t="shared" si="254"/>
        <v/>
      </c>
      <c r="CR104" s="1326" t="str">
        <f t="shared" si="254"/>
        <v/>
      </c>
      <c r="CS104" s="1325" t="str">
        <f t="shared" si="254"/>
        <v/>
      </c>
      <c r="CT104" s="1328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4" t="str">
        <f t="shared" si="254"/>
        <v/>
      </c>
      <c r="CE105" s="1325" t="str">
        <f t="shared" si="254"/>
        <v/>
      </c>
      <c r="CF105" s="1326" t="str">
        <f t="shared" si="254"/>
        <v/>
      </c>
      <c r="CG105" s="1326" t="str">
        <f t="shared" si="254"/>
        <v/>
      </c>
      <c r="CH105" s="1326" t="str">
        <f t="shared" si="254"/>
        <v/>
      </c>
      <c r="CI105" s="1326" t="str">
        <f t="shared" si="254"/>
        <v/>
      </c>
      <c r="CJ105" s="1326" t="str">
        <f t="shared" si="254"/>
        <v/>
      </c>
      <c r="CK105" s="1327" t="str">
        <f t="shared" si="254"/>
        <v/>
      </c>
      <c r="CL105" s="1327" t="str">
        <f t="shared" si="254"/>
        <v/>
      </c>
      <c r="CM105" s="1327" t="str">
        <f t="shared" si="254"/>
        <v/>
      </c>
      <c r="CN105" s="1326" t="str">
        <f t="shared" si="254"/>
        <v/>
      </c>
      <c r="CO105" s="1326" t="str">
        <f t="shared" si="254"/>
        <v/>
      </c>
      <c r="CP105" s="1326" t="str">
        <f t="shared" si="254"/>
        <v/>
      </c>
      <c r="CQ105" s="1326" t="str">
        <f t="shared" si="254"/>
        <v/>
      </c>
      <c r="CR105" s="1326" t="str">
        <f t="shared" si="254"/>
        <v/>
      </c>
      <c r="CS105" s="1325" t="str">
        <f t="shared" si="254"/>
        <v/>
      </c>
      <c r="CT105" s="1328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4" t="str">
        <f t="shared" si="254"/>
        <v/>
      </c>
      <c r="CE106" s="1325" t="str">
        <f t="shared" si="254"/>
        <v/>
      </c>
      <c r="CF106" s="1326" t="str">
        <f t="shared" si="254"/>
        <v/>
      </c>
      <c r="CG106" s="1326" t="str">
        <f t="shared" si="254"/>
        <v/>
      </c>
      <c r="CH106" s="1326" t="str">
        <f t="shared" si="254"/>
        <v/>
      </c>
      <c r="CI106" s="1326" t="str">
        <f t="shared" si="254"/>
        <v/>
      </c>
      <c r="CJ106" s="1326" t="str">
        <f t="shared" si="254"/>
        <v/>
      </c>
      <c r="CK106" s="1327" t="str">
        <f t="shared" si="254"/>
        <v/>
      </c>
      <c r="CL106" s="1327" t="str">
        <f t="shared" si="254"/>
        <v/>
      </c>
      <c r="CM106" s="1327" t="str">
        <f t="shared" si="254"/>
        <v/>
      </c>
      <c r="CN106" s="1326" t="str">
        <f t="shared" si="254"/>
        <v/>
      </c>
      <c r="CO106" s="1326" t="str">
        <f t="shared" si="254"/>
        <v/>
      </c>
      <c r="CP106" s="1326" t="str">
        <f t="shared" si="254"/>
        <v/>
      </c>
      <c r="CQ106" s="1326" t="str">
        <f t="shared" si="254"/>
        <v/>
      </c>
      <c r="CR106" s="1326" t="str">
        <f t="shared" si="254"/>
        <v/>
      </c>
      <c r="CS106" s="1325" t="str">
        <f t="shared" si="254"/>
        <v/>
      </c>
      <c r="CT106" s="1328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4" t="str">
        <f t="shared" si="254"/>
        <v/>
      </c>
      <c r="CE107" s="1325" t="str">
        <f t="shared" si="254"/>
        <v/>
      </c>
      <c r="CF107" s="1326" t="str">
        <f t="shared" si="254"/>
        <v/>
      </c>
      <c r="CG107" s="1326" t="str">
        <f t="shared" si="254"/>
        <v/>
      </c>
      <c r="CH107" s="1326" t="str">
        <f t="shared" si="254"/>
        <v/>
      </c>
      <c r="CI107" s="1326" t="str">
        <f t="shared" si="254"/>
        <v/>
      </c>
      <c r="CJ107" s="1326" t="str">
        <f t="shared" si="254"/>
        <v/>
      </c>
      <c r="CK107" s="1327" t="str">
        <f t="shared" si="254"/>
        <v/>
      </c>
      <c r="CL107" s="1327" t="str">
        <f t="shared" si="254"/>
        <v/>
      </c>
      <c r="CM107" s="1327" t="str">
        <f t="shared" si="254"/>
        <v/>
      </c>
      <c r="CN107" s="1326" t="str">
        <f t="shared" si="254"/>
        <v/>
      </c>
      <c r="CO107" s="1326" t="str">
        <f t="shared" si="254"/>
        <v/>
      </c>
      <c r="CP107" s="1326" t="str">
        <f t="shared" si="254"/>
        <v/>
      </c>
      <c r="CQ107" s="1326" t="str">
        <f t="shared" si="254"/>
        <v/>
      </c>
      <c r="CR107" s="1326" t="str">
        <f t="shared" si="254"/>
        <v/>
      </c>
      <c r="CS107" s="1325" t="str">
        <f t="shared" si="254"/>
        <v/>
      </c>
      <c r="CT107" s="1328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4">
        <f t="shared" si="254"/>
        <v>1</v>
      </c>
      <c r="CE108" s="1325">
        <f t="shared" si="254"/>
        <v>1</v>
      </c>
      <c r="CF108" s="1326">
        <f t="shared" si="254"/>
        <v>1</v>
      </c>
      <c r="CG108" s="1326">
        <f t="shared" si="254"/>
        <v>1</v>
      </c>
      <c r="CH108" s="1326">
        <f t="shared" si="254"/>
        <v>1</v>
      </c>
      <c r="CI108" s="1326">
        <f t="shared" si="254"/>
        <v>1</v>
      </c>
      <c r="CJ108" s="1326">
        <f t="shared" si="254"/>
        <v>1</v>
      </c>
      <c r="CK108" s="1327">
        <f t="shared" si="254"/>
        <v>1</v>
      </c>
      <c r="CL108" s="1327">
        <f t="shared" si="254"/>
        <v>1</v>
      </c>
      <c r="CM108" s="1327">
        <f t="shared" si="254"/>
        <v>1</v>
      </c>
      <c r="CN108" s="1326">
        <f t="shared" si="254"/>
        <v>1</v>
      </c>
      <c r="CO108" s="1326">
        <f t="shared" si="254"/>
        <v>1</v>
      </c>
      <c r="CP108" s="1326">
        <f t="shared" si="254"/>
        <v>1</v>
      </c>
      <c r="CQ108" s="1326">
        <f t="shared" si="254"/>
        <v>1</v>
      </c>
      <c r="CR108" s="1326">
        <f t="shared" si="254"/>
        <v>1</v>
      </c>
      <c r="CS108" s="1325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4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7"/>
        <v/>
      </c>
      <c r="CF109" s="1326" t="str">
        <f t="shared" si="297"/>
        <v/>
      </c>
      <c r="CG109" s="1326" t="str">
        <f t="shared" si="297"/>
        <v/>
      </c>
      <c r="CH109" s="1326" t="str">
        <f t="shared" si="297"/>
        <v/>
      </c>
      <c r="CI109" s="1326" t="str">
        <f t="shared" si="297"/>
        <v/>
      </c>
      <c r="CJ109" s="1326" t="str">
        <f t="shared" si="297"/>
        <v/>
      </c>
      <c r="CK109" s="1327" t="str">
        <f t="shared" si="297"/>
        <v/>
      </c>
      <c r="CL109" s="1327" t="str">
        <f t="shared" si="297"/>
        <v/>
      </c>
      <c r="CM109" s="1327" t="str">
        <f t="shared" si="297"/>
        <v/>
      </c>
      <c r="CN109" s="1326" t="str">
        <f t="shared" si="297"/>
        <v/>
      </c>
      <c r="CO109" s="1326" t="str">
        <f t="shared" si="297"/>
        <v/>
      </c>
      <c r="CP109" s="1326" t="str">
        <f t="shared" si="297"/>
        <v/>
      </c>
      <c r="CQ109" s="1326" t="str">
        <f t="shared" si="297"/>
        <v/>
      </c>
      <c r="CR109" s="1326" t="str">
        <f t="shared" si="297"/>
        <v/>
      </c>
      <c r="CS109" s="1325" t="str">
        <f t="shared" si="297"/>
        <v/>
      </c>
      <c r="CT109" s="1328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29" t="str">
        <f t="shared" si="298"/>
        <v/>
      </c>
      <c r="CE110" s="1330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3"/>
        <v/>
      </c>
      <c r="CG110" s="1331" t="str">
        <f t="shared" si="303"/>
        <v/>
      </c>
      <c r="CH110" s="1331" t="str">
        <f t="shared" si="303"/>
        <v/>
      </c>
      <c r="CI110" s="1331" t="str">
        <f t="shared" si="303"/>
        <v/>
      </c>
      <c r="CJ110" s="1331" t="str">
        <f t="shared" si="303"/>
        <v/>
      </c>
      <c r="CK110" s="1332" t="str">
        <f t="shared" si="303"/>
        <v/>
      </c>
      <c r="CL110" s="1332" t="str">
        <f t="shared" si="303"/>
        <v/>
      </c>
      <c r="CM110" s="1332" t="str">
        <f t="shared" si="303"/>
        <v/>
      </c>
      <c r="CN110" s="1331" t="str">
        <f t="shared" si="303"/>
        <v/>
      </c>
      <c r="CO110" s="1331" t="str">
        <f t="shared" si="303"/>
        <v/>
      </c>
      <c r="CP110" s="1331" t="str">
        <f t="shared" si="303"/>
        <v/>
      </c>
      <c r="CQ110" s="1331" t="str">
        <f t="shared" si="303"/>
        <v/>
      </c>
      <c r="CR110" s="1331" t="str">
        <f t="shared" si="303"/>
        <v/>
      </c>
      <c r="CS110" s="1330" t="str">
        <f t="shared" si="303"/>
        <v/>
      </c>
      <c r="CT110" s="1333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29" t="str">
        <f t="shared" si="298"/>
        <v/>
      </c>
      <c r="CE111" s="1330" t="str">
        <f t="shared" si="304"/>
        <v/>
      </c>
      <c r="CF111" s="1331" t="str">
        <f t="shared" si="304"/>
        <v/>
      </c>
      <c r="CG111" s="1331" t="str">
        <f t="shared" si="304"/>
        <v/>
      </c>
      <c r="CH111" s="1331" t="str">
        <f t="shared" si="304"/>
        <v/>
      </c>
      <c r="CI111" s="1331" t="str">
        <f t="shared" si="304"/>
        <v/>
      </c>
      <c r="CJ111" s="1331" t="str">
        <f t="shared" si="304"/>
        <v/>
      </c>
      <c r="CK111" s="1332" t="str">
        <f t="shared" si="304"/>
        <v/>
      </c>
      <c r="CL111" s="1332" t="str">
        <f t="shared" si="304"/>
        <v/>
      </c>
      <c r="CM111" s="1332" t="str">
        <f t="shared" si="304"/>
        <v/>
      </c>
      <c r="CN111" s="1331" t="str">
        <f t="shared" si="304"/>
        <v/>
      </c>
      <c r="CO111" s="1331" t="str">
        <f t="shared" si="304"/>
        <v/>
      </c>
      <c r="CP111" s="1331" t="str">
        <f t="shared" si="304"/>
        <v/>
      </c>
      <c r="CQ111" s="1331" t="str">
        <f t="shared" si="304"/>
        <v/>
      </c>
      <c r="CR111" s="1331" t="str">
        <f t="shared" si="304"/>
        <v/>
      </c>
      <c r="CS111" s="1330" t="str">
        <f t="shared" si="304"/>
        <v/>
      </c>
      <c r="CT111" s="1333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29" t="str">
        <f t="shared" si="298"/>
        <v/>
      </c>
      <c r="CE112" s="1330" t="str">
        <f t="shared" si="304"/>
        <v/>
      </c>
      <c r="CF112" s="1331" t="str">
        <f t="shared" si="304"/>
        <v/>
      </c>
      <c r="CG112" s="1331" t="str">
        <f t="shared" si="304"/>
        <v/>
      </c>
      <c r="CH112" s="1331" t="str">
        <f t="shared" si="304"/>
        <v/>
      </c>
      <c r="CI112" s="1331" t="str">
        <f t="shared" si="304"/>
        <v/>
      </c>
      <c r="CJ112" s="1331" t="str">
        <f t="shared" si="304"/>
        <v/>
      </c>
      <c r="CK112" s="1332" t="str">
        <f t="shared" si="304"/>
        <v/>
      </c>
      <c r="CL112" s="1332" t="str">
        <f t="shared" si="304"/>
        <v/>
      </c>
      <c r="CM112" s="1332" t="str">
        <f t="shared" si="304"/>
        <v/>
      </c>
      <c r="CN112" s="1331" t="str">
        <f t="shared" si="304"/>
        <v/>
      </c>
      <c r="CO112" s="1331" t="str">
        <f t="shared" si="304"/>
        <v/>
      </c>
      <c r="CP112" s="1331" t="str">
        <f t="shared" si="304"/>
        <v/>
      </c>
      <c r="CQ112" s="1331" t="str">
        <f t="shared" si="304"/>
        <v/>
      </c>
      <c r="CR112" s="1331" t="str">
        <f t="shared" si="304"/>
        <v/>
      </c>
      <c r="CS112" s="1330" t="str">
        <f t="shared" si="304"/>
        <v/>
      </c>
      <c r="CT112" s="1333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29" t="str">
        <f t="shared" si="298"/>
        <v/>
      </c>
      <c r="CE113" s="1330" t="str">
        <f t="shared" si="304"/>
        <v/>
      </c>
      <c r="CF113" s="1331" t="str">
        <f t="shared" si="304"/>
        <v/>
      </c>
      <c r="CG113" s="1331" t="str">
        <f t="shared" si="304"/>
        <v/>
      </c>
      <c r="CH113" s="1331" t="str">
        <f t="shared" si="304"/>
        <v/>
      </c>
      <c r="CI113" s="1331" t="str">
        <f t="shared" si="304"/>
        <v/>
      </c>
      <c r="CJ113" s="1331" t="str">
        <f t="shared" si="304"/>
        <v/>
      </c>
      <c r="CK113" s="1332" t="str">
        <f t="shared" si="304"/>
        <v/>
      </c>
      <c r="CL113" s="1332" t="str">
        <f t="shared" si="304"/>
        <v/>
      </c>
      <c r="CM113" s="1332" t="str">
        <f t="shared" si="304"/>
        <v/>
      </c>
      <c r="CN113" s="1331" t="str">
        <f t="shared" si="304"/>
        <v/>
      </c>
      <c r="CO113" s="1331" t="str">
        <f t="shared" si="304"/>
        <v/>
      </c>
      <c r="CP113" s="1331" t="str">
        <f t="shared" si="304"/>
        <v/>
      </c>
      <c r="CQ113" s="1331" t="str">
        <f t="shared" si="304"/>
        <v/>
      </c>
      <c r="CR113" s="1331" t="str">
        <f t="shared" si="304"/>
        <v/>
      </c>
      <c r="CS113" s="1330" t="str">
        <f t="shared" si="304"/>
        <v/>
      </c>
      <c r="CT113" s="1333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29" t="str">
        <f t="shared" si="298"/>
        <v/>
      </c>
      <c r="CE114" s="1330" t="str">
        <f t="shared" si="304"/>
        <v/>
      </c>
      <c r="CF114" s="1331" t="str">
        <f t="shared" si="304"/>
        <v/>
      </c>
      <c r="CG114" s="1331" t="str">
        <f t="shared" si="304"/>
        <v/>
      </c>
      <c r="CH114" s="1331" t="str">
        <f t="shared" si="304"/>
        <v/>
      </c>
      <c r="CI114" s="1331" t="str">
        <f t="shared" si="304"/>
        <v/>
      </c>
      <c r="CJ114" s="1331" t="str">
        <f t="shared" si="304"/>
        <v/>
      </c>
      <c r="CK114" s="1332" t="str">
        <f t="shared" si="304"/>
        <v/>
      </c>
      <c r="CL114" s="1332" t="str">
        <f t="shared" si="304"/>
        <v/>
      </c>
      <c r="CM114" s="1332" t="str">
        <f t="shared" si="304"/>
        <v/>
      </c>
      <c r="CN114" s="1331" t="str">
        <f t="shared" si="304"/>
        <v/>
      </c>
      <c r="CO114" s="1331" t="str">
        <f t="shared" si="304"/>
        <v/>
      </c>
      <c r="CP114" s="1331" t="str">
        <f t="shared" si="304"/>
        <v/>
      </c>
      <c r="CQ114" s="1331" t="str">
        <f t="shared" si="304"/>
        <v/>
      </c>
      <c r="CR114" s="1331" t="str">
        <f t="shared" si="304"/>
        <v/>
      </c>
      <c r="CS114" s="1330" t="str">
        <f t="shared" si="304"/>
        <v/>
      </c>
      <c r="CT114" s="1333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29" t="str">
        <f t="shared" si="298"/>
        <v/>
      </c>
      <c r="CE115" s="1330" t="str">
        <f t="shared" si="304"/>
        <v/>
      </c>
      <c r="CF115" s="1331" t="str">
        <f t="shared" si="304"/>
        <v/>
      </c>
      <c r="CG115" s="1331" t="str">
        <f t="shared" si="304"/>
        <v/>
      </c>
      <c r="CH115" s="1331" t="str">
        <f t="shared" si="304"/>
        <v/>
      </c>
      <c r="CI115" s="1331" t="str">
        <f t="shared" si="304"/>
        <v/>
      </c>
      <c r="CJ115" s="1331" t="str">
        <f t="shared" si="304"/>
        <v/>
      </c>
      <c r="CK115" s="1332" t="str">
        <f t="shared" si="304"/>
        <v/>
      </c>
      <c r="CL115" s="1332" t="str">
        <f t="shared" si="304"/>
        <v/>
      </c>
      <c r="CM115" s="1332" t="str">
        <f t="shared" si="304"/>
        <v/>
      </c>
      <c r="CN115" s="1331" t="str">
        <f t="shared" si="304"/>
        <v/>
      </c>
      <c r="CO115" s="1331" t="str">
        <f t="shared" si="304"/>
        <v/>
      </c>
      <c r="CP115" s="1331" t="str">
        <f t="shared" si="304"/>
        <v/>
      </c>
      <c r="CQ115" s="1331" t="str">
        <f t="shared" si="304"/>
        <v/>
      </c>
      <c r="CR115" s="1331" t="str">
        <f t="shared" si="304"/>
        <v/>
      </c>
      <c r="CS115" s="1330" t="str">
        <f t="shared" si="304"/>
        <v/>
      </c>
      <c r="CT115" s="1333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29" t="str">
        <f t="shared" si="298"/>
        <v/>
      </c>
      <c r="CE116" s="1330" t="str">
        <f t="shared" si="304"/>
        <v/>
      </c>
      <c r="CF116" s="1331" t="str">
        <f t="shared" si="304"/>
        <v/>
      </c>
      <c r="CG116" s="1331" t="str">
        <f t="shared" si="304"/>
        <v/>
      </c>
      <c r="CH116" s="1331" t="str">
        <f t="shared" si="304"/>
        <v/>
      </c>
      <c r="CI116" s="1331" t="str">
        <f t="shared" si="304"/>
        <v/>
      </c>
      <c r="CJ116" s="1331" t="str">
        <f t="shared" si="304"/>
        <v/>
      </c>
      <c r="CK116" s="1332" t="str">
        <f t="shared" si="304"/>
        <v/>
      </c>
      <c r="CL116" s="1332" t="str">
        <f t="shared" si="304"/>
        <v/>
      </c>
      <c r="CM116" s="1332" t="str">
        <f t="shared" si="304"/>
        <v/>
      </c>
      <c r="CN116" s="1331" t="str">
        <f t="shared" si="304"/>
        <v/>
      </c>
      <c r="CO116" s="1331" t="str">
        <f t="shared" si="304"/>
        <v/>
      </c>
      <c r="CP116" s="1331" t="str">
        <f t="shared" si="304"/>
        <v/>
      </c>
      <c r="CQ116" s="1331" t="str">
        <f t="shared" si="304"/>
        <v/>
      </c>
      <c r="CR116" s="1331" t="str">
        <f t="shared" si="304"/>
        <v/>
      </c>
      <c r="CS116" s="1330" t="str">
        <f t="shared" si="304"/>
        <v/>
      </c>
      <c r="CT116" s="1333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29" t="str">
        <f t="shared" si="298"/>
        <v/>
      </c>
      <c r="CE117" s="1330" t="str">
        <f t="shared" si="304"/>
        <v/>
      </c>
      <c r="CF117" s="1331" t="str">
        <f t="shared" si="304"/>
        <v/>
      </c>
      <c r="CG117" s="1331" t="str">
        <f t="shared" si="304"/>
        <v/>
      </c>
      <c r="CH117" s="1331" t="str">
        <f t="shared" si="304"/>
        <v/>
      </c>
      <c r="CI117" s="1331" t="str">
        <f t="shared" si="304"/>
        <v/>
      </c>
      <c r="CJ117" s="1331" t="str">
        <f t="shared" si="304"/>
        <v/>
      </c>
      <c r="CK117" s="1332" t="str">
        <f t="shared" si="304"/>
        <v/>
      </c>
      <c r="CL117" s="1332" t="str">
        <f t="shared" si="304"/>
        <v/>
      </c>
      <c r="CM117" s="1332" t="str">
        <f t="shared" si="304"/>
        <v/>
      </c>
      <c r="CN117" s="1331" t="str">
        <f t="shared" si="304"/>
        <v/>
      </c>
      <c r="CO117" s="1331" t="str">
        <f t="shared" si="304"/>
        <v/>
      </c>
      <c r="CP117" s="1331" t="str">
        <f t="shared" si="304"/>
        <v/>
      </c>
      <c r="CQ117" s="1331" t="str">
        <f t="shared" si="304"/>
        <v/>
      </c>
      <c r="CR117" s="1331" t="str">
        <f t="shared" si="304"/>
        <v/>
      </c>
      <c r="CS117" s="1330" t="str">
        <f t="shared" si="304"/>
        <v/>
      </c>
      <c r="CT117" s="1333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29" t="str">
        <f t="shared" si="298"/>
        <v/>
      </c>
      <c r="CE118" s="1330" t="str">
        <f t="shared" si="304"/>
        <v/>
      </c>
      <c r="CF118" s="1331" t="str">
        <f t="shared" si="304"/>
        <v/>
      </c>
      <c r="CG118" s="1331" t="str">
        <f t="shared" si="304"/>
        <v/>
      </c>
      <c r="CH118" s="1331" t="str">
        <f t="shared" si="304"/>
        <v/>
      </c>
      <c r="CI118" s="1331" t="str">
        <f t="shared" si="304"/>
        <v/>
      </c>
      <c r="CJ118" s="1331" t="str">
        <f t="shared" si="304"/>
        <v/>
      </c>
      <c r="CK118" s="1332" t="str">
        <f t="shared" si="304"/>
        <v/>
      </c>
      <c r="CL118" s="1332" t="str">
        <f t="shared" si="304"/>
        <v/>
      </c>
      <c r="CM118" s="1332" t="str">
        <f t="shared" si="304"/>
        <v/>
      </c>
      <c r="CN118" s="1331" t="str">
        <f t="shared" si="304"/>
        <v/>
      </c>
      <c r="CO118" s="1331" t="str">
        <f t="shared" si="304"/>
        <v/>
      </c>
      <c r="CP118" s="1331" t="str">
        <f t="shared" si="304"/>
        <v/>
      </c>
      <c r="CQ118" s="1331" t="str">
        <f t="shared" si="304"/>
        <v/>
      </c>
      <c r="CR118" s="1331" t="str">
        <f t="shared" si="304"/>
        <v/>
      </c>
      <c r="CS118" s="1330" t="str">
        <f t="shared" si="304"/>
        <v/>
      </c>
      <c r="CT118" s="1333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5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5">
        <f t="shared" si="319"/>
        <v>45</v>
      </c>
      <c r="CE121" s="1356">
        <f t="shared" si="320"/>
        <v>45</v>
      </c>
      <c r="CF121" s="1357">
        <f t="shared" si="321"/>
        <v>45</v>
      </c>
      <c r="CG121" s="1357">
        <f t="shared" si="322"/>
        <v>45</v>
      </c>
      <c r="CH121" s="1357">
        <f t="shared" si="323"/>
        <v>45</v>
      </c>
      <c r="CI121" s="1357">
        <f t="shared" si="324"/>
        <v>45</v>
      </c>
      <c r="CJ121" s="1357">
        <f t="shared" si="325"/>
        <v>45</v>
      </c>
      <c r="CK121" s="1358">
        <f t="shared" si="326"/>
        <v>45</v>
      </c>
      <c r="CL121" s="1358">
        <f t="shared" si="327"/>
        <v>45</v>
      </c>
      <c r="CM121" s="1358">
        <f t="shared" si="328"/>
        <v>45</v>
      </c>
      <c r="CN121" s="1357">
        <f t="shared" si="329"/>
        <v>45</v>
      </c>
      <c r="CO121" s="1357">
        <f t="shared" si="330"/>
        <v>45</v>
      </c>
      <c r="CP121" s="1357">
        <f t="shared" si="331"/>
        <v>45</v>
      </c>
      <c r="CQ121" s="1357">
        <f t="shared" si="332"/>
        <v>45</v>
      </c>
      <c r="CR121" s="1357">
        <f t="shared" si="333"/>
        <v>45</v>
      </c>
      <c r="CS121" s="1356">
        <f t="shared" si="334"/>
        <v>45</v>
      </c>
      <c r="CT121" s="1359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5" t="str">
        <f t="shared" si="319"/>
        <v/>
      </c>
      <c r="CE122" s="1356" t="str">
        <f t="shared" si="320"/>
        <v/>
      </c>
      <c r="CF122" s="1357" t="str">
        <f t="shared" si="321"/>
        <v/>
      </c>
      <c r="CG122" s="1357" t="str">
        <f t="shared" si="322"/>
        <v/>
      </c>
      <c r="CH122" s="1357" t="str">
        <f t="shared" si="323"/>
        <v/>
      </c>
      <c r="CI122" s="1357" t="str">
        <f t="shared" si="324"/>
        <v/>
      </c>
      <c r="CJ122" s="1357" t="str">
        <f t="shared" si="325"/>
        <v/>
      </c>
      <c r="CK122" s="1358" t="str">
        <f t="shared" si="326"/>
        <v/>
      </c>
      <c r="CL122" s="1358" t="str">
        <f t="shared" si="327"/>
        <v/>
      </c>
      <c r="CM122" s="1358" t="str">
        <f t="shared" si="328"/>
        <v/>
      </c>
      <c r="CN122" s="1357" t="str">
        <f t="shared" si="329"/>
        <v/>
      </c>
      <c r="CO122" s="1357" t="str">
        <f t="shared" si="330"/>
        <v/>
      </c>
      <c r="CP122" s="1357" t="str">
        <f t="shared" si="331"/>
        <v/>
      </c>
      <c r="CQ122" s="1357" t="str">
        <f t="shared" si="332"/>
        <v/>
      </c>
      <c r="CR122" s="1357" t="str">
        <f t="shared" si="333"/>
        <v/>
      </c>
      <c r="CS122" s="1356" t="str">
        <f t="shared" si="334"/>
        <v/>
      </c>
      <c r="CT122" s="1359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5" t="str">
        <f t="shared" si="319"/>
        <v/>
      </c>
      <c r="CE123" s="1356" t="str">
        <f t="shared" si="320"/>
        <v/>
      </c>
      <c r="CF123" s="1357" t="str">
        <f t="shared" si="321"/>
        <v/>
      </c>
      <c r="CG123" s="1357" t="str">
        <f t="shared" si="322"/>
        <v/>
      </c>
      <c r="CH123" s="1357" t="str">
        <f t="shared" si="323"/>
        <v/>
      </c>
      <c r="CI123" s="1357" t="str">
        <f t="shared" si="324"/>
        <v/>
      </c>
      <c r="CJ123" s="1357" t="str">
        <f t="shared" si="325"/>
        <v/>
      </c>
      <c r="CK123" s="1358" t="str">
        <f t="shared" si="326"/>
        <v/>
      </c>
      <c r="CL123" s="1358" t="str">
        <f t="shared" si="327"/>
        <v/>
      </c>
      <c r="CM123" s="1358" t="str">
        <f t="shared" si="328"/>
        <v/>
      </c>
      <c r="CN123" s="1357" t="str">
        <f t="shared" si="329"/>
        <v/>
      </c>
      <c r="CO123" s="1357" t="str">
        <f t="shared" si="330"/>
        <v/>
      </c>
      <c r="CP123" s="1357" t="str">
        <f t="shared" si="331"/>
        <v/>
      </c>
      <c r="CQ123" s="1357" t="str">
        <f t="shared" si="332"/>
        <v/>
      </c>
      <c r="CR123" s="1357" t="str">
        <f t="shared" si="333"/>
        <v/>
      </c>
      <c r="CS123" s="1356" t="str">
        <f t="shared" si="334"/>
        <v/>
      </c>
      <c r="CT123" s="1359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5" t="str">
        <f t="shared" si="319"/>
        <v/>
      </c>
      <c r="CE124" s="1356" t="str">
        <f t="shared" si="320"/>
        <v/>
      </c>
      <c r="CF124" s="1357" t="str">
        <f t="shared" si="321"/>
        <v/>
      </c>
      <c r="CG124" s="1357" t="str">
        <f t="shared" si="322"/>
        <v/>
      </c>
      <c r="CH124" s="1357" t="str">
        <f t="shared" si="323"/>
        <v/>
      </c>
      <c r="CI124" s="1357" t="str">
        <f t="shared" si="324"/>
        <v/>
      </c>
      <c r="CJ124" s="1357" t="str">
        <f t="shared" si="325"/>
        <v/>
      </c>
      <c r="CK124" s="1358" t="str">
        <f t="shared" si="326"/>
        <v/>
      </c>
      <c r="CL124" s="1358" t="str">
        <f t="shared" si="327"/>
        <v/>
      </c>
      <c r="CM124" s="1358" t="str">
        <f t="shared" si="328"/>
        <v/>
      </c>
      <c r="CN124" s="1357" t="str">
        <f t="shared" si="329"/>
        <v/>
      </c>
      <c r="CO124" s="1357" t="str">
        <f t="shared" si="330"/>
        <v/>
      </c>
      <c r="CP124" s="1357" t="str">
        <f t="shared" si="331"/>
        <v/>
      </c>
      <c r="CQ124" s="1357" t="str">
        <f t="shared" si="332"/>
        <v/>
      </c>
      <c r="CR124" s="1357" t="str">
        <f t="shared" si="333"/>
        <v/>
      </c>
      <c r="CS124" s="1356" t="str">
        <f t="shared" si="334"/>
        <v/>
      </c>
      <c r="CT124" s="1359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5" t="str">
        <f t="shared" si="319"/>
        <v/>
      </c>
      <c r="CE125" s="1356" t="str">
        <f t="shared" si="320"/>
        <v/>
      </c>
      <c r="CF125" s="1357" t="str">
        <f t="shared" si="321"/>
        <v/>
      </c>
      <c r="CG125" s="1357" t="str">
        <f t="shared" si="322"/>
        <v/>
      </c>
      <c r="CH125" s="1357" t="str">
        <f t="shared" si="323"/>
        <v/>
      </c>
      <c r="CI125" s="1357" t="str">
        <f t="shared" si="324"/>
        <v/>
      </c>
      <c r="CJ125" s="1357" t="str">
        <f t="shared" si="325"/>
        <v/>
      </c>
      <c r="CK125" s="1358" t="str">
        <f t="shared" si="326"/>
        <v/>
      </c>
      <c r="CL125" s="1358" t="str">
        <f t="shared" si="327"/>
        <v/>
      </c>
      <c r="CM125" s="1358" t="str">
        <f t="shared" si="328"/>
        <v/>
      </c>
      <c r="CN125" s="1357" t="str">
        <f t="shared" si="329"/>
        <v/>
      </c>
      <c r="CO125" s="1357" t="str">
        <f t="shared" si="330"/>
        <v/>
      </c>
      <c r="CP125" s="1357" t="str">
        <f t="shared" si="331"/>
        <v/>
      </c>
      <c r="CQ125" s="1357" t="str">
        <f t="shared" si="332"/>
        <v/>
      </c>
      <c r="CR125" s="1357" t="str">
        <f t="shared" si="333"/>
        <v/>
      </c>
      <c r="CS125" s="1356" t="str">
        <f t="shared" si="334"/>
        <v/>
      </c>
      <c r="CT125" s="1359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5" t="str">
        <f t="shared" si="319"/>
        <v/>
      </c>
      <c r="CE126" s="1356" t="str">
        <f t="shared" si="320"/>
        <v/>
      </c>
      <c r="CF126" s="1357" t="str">
        <f t="shared" si="321"/>
        <v/>
      </c>
      <c r="CG126" s="1357" t="str">
        <f t="shared" si="322"/>
        <v/>
      </c>
      <c r="CH126" s="1357" t="str">
        <f t="shared" si="323"/>
        <v/>
      </c>
      <c r="CI126" s="1357" t="str">
        <f t="shared" si="324"/>
        <v/>
      </c>
      <c r="CJ126" s="1357" t="str">
        <f t="shared" si="325"/>
        <v/>
      </c>
      <c r="CK126" s="1358" t="str">
        <f t="shared" si="326"/>
        <v/>
      </c>
      <c r="CL126" s="1358" t="str">
        <f t="shared" si="327"/>
        <v/>
      </c>
      <c r="CM126" s="1358" t="str">
        <f t="shared" si="328"/>
        <v/>
      </c>
      <c r="CN126" s="1357" t="str">
        <f t="shared" si="329"/>
        <v/>
      </c>
      <c r="CO126" s="1357" t="str">
        <f t="shared" si="330"/>
        <v/>
      </c>
      <c r="CP126" s="1357" t="str">
        <f t="shared" si="331"/>
        <v/>
      </c>
      <c r="CQ126" s="1357" t="str">
        <f t="shared" si="332"/>
        <v/>
      </c>
      <c r="CR126" s="1357" t="str">
        <f t="shared" si="333"/>
        <v/>
      </c>
      <c r="CS126" s="1356" t="str">
        <f t="shared" si="334"/>
        <v/>
      </c>
      <c r="CT126" s="1359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5">
        <f t="shared" si="319"/>
        <v>1</v>
      </c>
      <c r="CE127" s="1356">
        <f t="shared" si="320"/>
        <v>1</v>
      </c>
      <c r="CF127" s="1357">
        <f t="shared" si="321"/>
        <v>1</v>
      </c>
      <c r="CG127" s="1357">
        <f t="shared" si="322"/>
        <v>1</v>
      </c>
      <c r="CH127" s="1357">
        <f t="shared" si="323"/>
        <v>1</v>
      </c>
      <c r="CI127" s="1357">
        <f t="shared" si="324"/>
        <v>1</v>
      </c>
      <c r="CJ127" s="1357">
        <f t="shared" si="325"/>
        <v>1</v>
      </c>
      <c r="CK127" s="1358">
        <f t="shared" si="326"/>
        <v>1</v>
      </c>
      <c r="CL127" s="1358">
        <f t="shared" si="327"/>
        <v>1</v>
      </c>
      <c r="CM127" s="1358">
        <f t="shared" si="328"/>
        <v>1</v>
      </c>
      <c r="CN127" s="1357">
        <f t="shared" si="329"/>
        <v>1</v>
      </c>
      <c r="CO127" s="1357">
        <f t="shared" si="330"/>
        <v>1</v>
      </c>
      <c r="CP127" s="1357">
        <f t="shared" si="331"/>
        <v>1</v>
      </c>
      <c r="CQ127" s="1357">
        <f t="shared" si="332"/>
        <v>1</v>
      </c>
      <c r="CR127" s="1357">
        <f t="shared" si="333"/>
        <v>1</v>
      </c>
      <c r="CS127" s="1356">
        <f t="shared" si="334"/>
        <v>1</v>
      </c>
      <c r="CT127" s="1359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5" t="str">
        <f t="shared" si="319"/>
        <v/>
      </c>
      <c r="CE128" s="1356" t="str">
        <f t="shared" si="320"/>
        <v/>
      </c>
      <c r="CF128" s="1357" t="str">
        <f t="shared" si="321"/>
        <v/>
      </c>
      <c r="CG128" s="1357" t="str">
        <f t="shared" si="322"/>
        <v/>
      </c>
      <c r="CH128" s="1357" t="str">
        <f t="shared" si="323"/>
        <v/>
      </c>
      <c r="CI128" s="1357" t="str">
        <f t="shared" si="324"/>
        <v/>
      </c>
      <c r="CJ128" s="1357" t="str">
        <f t="shared" si="325"/>
        <v/>
      </c>
      <c r="CK128" s="1358" t="str">
        <f t="shared" si="326"/>
        <v/>
      </c>
      <c r="CL128" s="1358" t="str">
        <f t="shared" si="327"/>
        <v/>
      </c>
      <c r="CM128" s="1358" t="str">
        <f t="shared" si="328"/>
        <v/>
      </c>
      <c r="CN128" s="1357" t="str">
        <f t="shared" si="329"/>
        <v/>
      </c>
      <c r="CO128" s="1357" t="str">
        <f t="shared" si="330"/>
        <v/>
      </c>
      <c r="CP128" s="1357" t="str">
        <f t="shared" si="331"/>
        <v/>
      </c>
      <c r="CQ128" s="1357" t="str">
        <f t="shared" si="332"/>
        <v/>
      </c>
      <c r="CR128" s="1357" t="str">
        <f t="shared" si="333"/>
        <v/>
      </c>
      <c r="CS128" s="1356" t="str">
        <f t="shared" si="334"/>
        <v/>
      </c>
      <c r="CT128" s="1359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5" t="str">
        <f t="shared" si="319"/>
        <v/>
      </c>
      <c r="CE129" s="1356" t="str">
        <f t="shared" si="320"/>
        <v/>
      </c>
      <c r="CF129" s="1357" t="str">
        <f t="shared" si="321"/>
        <v/>
      </c>
      <c r="CG129" s="1357" t="str">
        <f t="shared" si="322"/>
        <v/>
      </c>
      <c r="CH129" s="1357" t="str">
        <f t="shared" si="323"/>
        <v/>
      </c>
      <c r="CI129" s="1357" t="str">
        <f t="shared" si="324"/>
        <v/>
      </c>
      <c r="CJ129" s="1357" t="str">
        <f t="shared" si="325"/>
        <v/>
      </c>
      <c r="CK129" s="1358" t="str">
        <f t="shared" si="326"/>
        <v/>
      </c>
      <c r="CL129" s="1358" t="str">
        <f t="shared" si="327"/>
        <v/>
      </c>
      <c r="CM129" s="1358" t="str">
        <f t="shared" si="328"/>
        <v/>
      </c>
      <c r="CN129" s="1357" t="str">
        <f t="shared" si="329"/>
        <v/>
      </c>
      <c r="CO129" s="1357" t="str">
        <f t="shared" si="330"/>
        <v/>
      </c>
      <c r="CP129" s="1357" t="str">
        <f t="shared" si="331"/>
        <v/>
      </c>
      <c r="CQ129" s="1357" t="str">
        <f t="shared" si="332"/>
        <v/>
      </c>
      <c r="CR129" s="1357" t="str">
        <f t="shared" si="333"/>
        <v/>
      </c>
      <c r="CS129" s="1356" t="str">
        <f t="shared" si="334"/>
        <v/>
      </c>
      <c r="CT129" s="1359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5">
        <f t="shared" si="319"/>
        <v>45</v>
      </c>
      <c r="CE130" s="1356">
        <f t="shared" si="320"/>
        <v>45</v>
      </c>
      <c r="CF130" s="1357">
        <f t="shared" si="321"/>
        <v>45</v>
      </c>
      <c r="CG130" s="1357">
        <f t="shared" si="322"/>
        <v>45</v>
      </c>
      <c r="CH130" s="1357">
        <f t="shared" si="323"/>
        <v>45</v>
      </c>
      <c r="CI130" s="1357">
        <f t="shared" si="324"/>
        <v>45</v>
      </c>
      <c r="CJ130" s="1357">
        <f t="shared" si="325"/>
        <v>45</v>
      </c>
      <c r="CK130" s="1358">
        <f t="shared" si="326"/>
        <v>45</v>
      </c>
      <c r="CL130" s="1358">
        <f t="shared" si="327"/>
        <v>45</v>
      </c>
      <c r="CM130" s="1358">
        <f t="shared" si="328"/>
        <v>45</v>
      </c>
      <c r="CN130" s="1357">
        <f t="shared" si="329"/>
        <v>45</v>
      </c>
      <c r="CO130" s="1357">
        <f t="shared" si="330"/>
        <v>45</v>
      </c>
      <c r="CP130" s="1357">
        <f t="shared" si="331"/>
        <v>45</v>
      </c>
      <c r="CQ130" s="1357">
        <f t="shared" si="332"/>
        <v>45</v>
      </c>
      <c r="CR130" s="1357">
        <f t="shared" si="333"/>
        <v>45</v>
      </c>
      <c r="CS130" s="1356">
        <f t="shared" si="334"/>
        <v>45</v>
      </c>
      <c r="CT130" s="1359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5" t="str">
        <f t="shared" si="319"/>
        <v/>
      </c>
      <c r="CE131" s="1356" t="str">
        <f t="shared" si="320"/>
        <v/>
      </c>
      <c r="CF131" s="1357" t="str">
        <f t="shared" si="321"/>
        <v/>
      </c>
      <c r="CG131" s="1357" t="str">
        <f t="shared" si="322"/>
        <v/>
      </c>
      <c r="CH131" s="1357" t="str">
        <f t="shared" si="323"/>
        <v/>
      </c>
      <c r="CI131" s="1357" t="str">
        <f t="shared" si="324"/>
        <v/>
      </c>
      <c r="CJ131" s="1357" t="str">
        <f t="shared" si="325"/>
        <v/>
      </c>
      <c r="CK131" s="1358" t="str">
        <f t="shared" si="326"/>
        <v/>
      </c>
      <c r="CL131" s="1358" t="str">
        <f t="shared" si="327"/>
        <v/>
      </c>
      <c r="CM131" s="1358" t="str">
        <f t="shared" si="328"/>
        <v/>
      </c>
      <c r="CN131" s="1357" t="str">
        <f t="shared" si="329"/>
        <v/>
      </c>
      <c r="CO131" s="1357" t="str">
        <f t="shared" si="330"/>
        <v/>
      </c>
      <c r="CP131" s="1357" t="str">
        <f t="shared" si="331"/>
        <v/>
      </c>
      <c r="CQ131" s="1357" t="str">
        <f t="shared" si="332"/>
        <v/>
      </c>
      <c r="CR131" s="1357" t="str">
        <f t="shared" si="333"/>
        <v/>
      </c>
      <c r="CS131" s="1356" t="str">
        <f t="shared" si="334"/>
        <v/>
      </c>
      <c r="CT131" s="1359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5" t="str">
        <f t="shared" si="319"/>
        <v/>
      </c>
      <c r="CE132" s="1356" t="str">
        <f t="shared" si="320"/>
        <v/>
      </c>
      <c r="CF132" s="1357" t="str">
        <f t="shared" si="321"/>
        <v/>
      </c>
      <c r="CG132" s="1357" t="str">
        <f t="shared" si="322"/>
        <v/>
      </c>
      <c r="CH132" s="1357" t="str">
        <f t="shared" si="323"/>
        <v/>
      </c>
      <c r="CI132" s="1357" t="str">
        <f t="shared" si="324"/>
        <v/>
      </c>
      <c r="CJ132" s="1357" t="str">
        <f t="shared" si="325"/>
        <v/>
      </c>
      <c r="CK132" s="1358" t="str">
        <f t="shared" si="326"/>
        <v/>
      </c>
      <c r="CL132" s="1358" t="str">
        <f t="shared" si="327"/>
        <v/>
      </c>
      <c r="CM132" s="1358" t="str">
        <f t="shared" si="328"/>
        <v/>
      </c>
      <c r="CN132" s="1357" t="str">
        <f t="shared" si="329"/>
        <v/>
      </c>
      <c r="CO132" s="1357" t="str">
        <f t="shared" si="330"/>
        <v/>
      </c>
      <c r="CP132" s="1357" t="str">
        <f t="shared" si="331"/>
        <v/>
      </c>
      <c r="CQ132" s="1357" t="str">
        <f t="shared" si="332"/>
        <v/>
      </c>
      <c r="CR132" s="1357" t="str">
        <f t="shared" si="333"/>
        <v/>
      </c>
      <c r="CS132" s="1356" t="str">
        <f t="shared" si="334"/>
        <v/>
      </c>
      <c r="CT132" s="1359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5" t="str">
        <f t="shared" si="319"/>
        <v/>
      </c>
      <c r="CE133" s="1356" t="str">
        <f t="shared" si="320"/>
        <v/>
      </c>
      <c r="CF133" s="1357" t="str">
        <f t="shared" si="321"/>
        <v/>
      </c>
      <c r="CG133" s="1357" t="str">
        <f t="shared" si="322"/>
        <v/>
      </c>
      <c r="CH133" s="1357" t="str">
        <f t="shared" si="323"/>
        <v/>
      </c>
      <c r="CI133" s="1357" t="str">
        <f t="shared" si="324"/>
        <v/>
      </c>
      <c r="CJ133" s="1357" t="str">
        <f t="shared" si="325"/>
        <v/>
      </c>
      <c r="CK133" s="1358" t="str">
        <f t="shared" si="326"/>
        <v/>
      </c>
      <c r="CL133" s="1358" t="str">
        <f t="shared" si="327"/>
        <v/>
      </c>
      <c r="CM133" s="1358" t="str">
        <f t="shared" si="328"/>
        <v/>
      </c>
      <c r="CN133" s="1357" t="str">
        <f t="shared" si="329"/>
        <v/>
      </c>
      <c r="CO133" s="1357" t="str">
        <f t="shared" si="330"/>
        <v/>
      </c>
      <c r="CP133" s="1357" t="str">
        <f t="shared" si="331"/>
        <v/>
      </c>
      <c r="CQ133" s="1357" t="str">
        <f t="shared" si="332"/>
        <v/>
      </c>
      <c r="CR133" s="1357" t="str">
        <f t="shared" si="333"/>
        <v/>
      </c>
      <c r="CS133" s="1356" t="str">
        <f t="shared" si="334"/>
        <v/>
      </c>
      <c r="CT133" s="1359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5" t="str">
        <f t="shared" si="319"/>
        <v/>
      </c>
      <c r="CE134" s="1356" t="str">
        <f t="shared" si="320"/>
        <v/>
      </c>
      <c r="CF134" s="1357" t="str">
        <f t="shared" si="321"/>
        <v/>
      </c>
      <c r="CG134" s="1357" t="str">
        <f t="shared" si="322"/>
        <v/>
      </c>
      <c r="CH134" s="1357" t="str">
        <f t="shared" si="323"/>
        <v/>
      </c>
      <c r="CI134" s="1357" t="str">
        <f t="shared" si="324"/>
        <v/>
      </c>
      <c r="CJ134" s="1357" t="str">
        <f t="shared" si="325"/>
        <v/>
      </c>
      <c r="CK134" s="1358" t="str">
        <f t="shared" si="326"/>
        <v/>
      </c>
      <c r="CL134" s="1358" t="str">
        <f t="shared" si="327"/>
        <v/>
      </c>
      <c r="CM134" s="1358" t="str">
        <f t="shared" si="328"/>
        <v/>
      </c>
      <c r="CN134" s="1357" t="str">
        <f t="shared" si="329"/>
        <v/>
      </c>
      <c r="CO134" s="1357" t="str">
        <f t="shared" si="330"/>
        <v/>
      </c>
      <c r="CP134" s="1357" t="str">
        <f t="shared" si="331"/>
        <v/>
      </c>
      <c r="CQ134" s="1357" t="str">
        <f t="shared" si="332"/>
        <v/>
      </c>
      <c r="CR134" s="1357" t="str">
        <f t="shared" si="333"/>
        <v/>
      </c>
      <c r="CS134" s="1356" t="str">
        <f t="shared" si="334"/>
        <v/>
      </c>
      <c r="CT134" s="1359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5" t="str">
        <f t="shared" si="319"/>
        <v/>
      </c>
      <c r="CE135" s="1356" t="str">
        <f t="shared" si="320"/>
        <v/>
      </c>
      <c r="CF135" s="1357" t="str">
        <f t="shared" si="321"/>
        <v/>
      </c>
      <c r="CG135" s="1357" t="str">
        <f t="shared" si="322"/>
        <v/>
      </c>
      <c r="CH135" s="1357" t="str">
        <f t="shared" si="323"/>
        <v/>
      </c>
      <c r="CI135" s="1357" t="str">
        <f t="shared" si="324"/>
        <v/>
      </c>
      <c r="CJ135" s="1357" t="str">
        <f t="shared" si="325"/>
        <v/>
      </c>
      <c r="CK135" s="1358" t="str">
        <f t="shared" si="326"/>
        <v/>
      </c>
      <c r="CL135" s="1358" t="str">
        <f t="shared" si="327"/>
        <v/>
      </c>
      <c r="CM135" s="1358" t="str">
        <f t="shared" si="328"/>
        <v/>
      </c>
      <c r="CN135" s="1357" t="str">
        <f t="shared" si="329"/>
        <v/>
      </c>
      <c r="CO135" s="1357" t="str">
        <f t="shared" si="330"/>
        <v/>
      </c>
      <c r="CP135" s="1357" t="str">
        <f t="shared" si="331"/>
        <v/>
      </c>
      <c r="CQ135" s="1357" t="str">
        <f t="shared" si="332"/>
        <v/>
      </c>
      <c r="CR135" s="1357" t="str">
        <f t="shared" si="333"/>
        <v/>
      </c>
      <c r="CS135" s="1356" t="str">
        <f t="shared" si="334"/>
        <v/>
      </c>
      <c r="CT135" s="1359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5">
        <f t="shared" si="319"/>
        <v>1</v>
      </c>
      <c r="CE136" s="1356">
        <f t="shared" si="320"/>
        <v>1</v>
      </c>
      <c r="CF136" s="1357">
        <f t="shared" si="321"/>
        <v>1</v>
      </c>
      <c r="CG136" s="1357">
        <f t="shared" si="322"/>
        <v>1</v>
      </c>
      <c r="CH136" s="1357">
        <f t="shared" si="323"/>
        <v>1</v>
      </c>
      <c r="CI136" s="1357">
        <f t="shared" si="324"/>
        <v>1</v>
      </c>
      <c r="CJ136" s="1357">
        <f t="shared" si="325"/>
        <v>1</v>
      </c>
      <c r="CK136" s="1358">
        <f t="shared" si="326"/>
        <v>1</v>
      </c>
      <c r="CL136" s="1358">
        <f t="shared" si="327"/>
        <v>1</v>
      </c>
      <c r="CM136" s="1358">
        <f t="shared" si="328"/>
        <v>1</v>
      </c>
      <c r="CN136" s="1357">
        <f t="shared" si="329"/>
        <v>1</v>
      </c>
      <c r="CO136" s="1357">
        <f t="shared" si="330"/>
        <v>1</v>
      </c>
      <c r="CP136" s="1357">
        <f t="shared" si="331"/>
        <v>1</v>
      </c>
      <c r="CQ136" s="1357">
        <f t="shared" si="332"/>
        <v>1</v>
      </c>
      <c r="CR136" s="1357">
        <f t="shared" si="333"/>
        <v>1</v>
      </c>
      <c r="CS136" s="1356">
        <f t="shared" si="334"/>
        <v>1</v>
      </c>
      <c r="CT136" s="1359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5" t="str">
        <f t="shared" si="319"/>
        <v/>
      </c>
      <c r="CE137" s="1356" t="str">
        <f t="shared" si="320"/>
        <v/>
      </c>
      <c r="CF137" s="1357" t="str">
        <f t="shared" si="321"/>
        <v/>
      </c>
      <c r="CG137" s="1357" t="str">
        <f t="shared" si="322"/>
        <v/>
      </c>
      <c r="CH137" s="1357" t="str">
        <f t="shared" si="323"/>
        <v/>
      </c>
      <c r="CI137" s="1357" t="str">
        <f t="shared" si="324"/>
        <v/>
      </c>
      <c r="CJ137" s="1357" t="str">
        <f t="shared" si="325"/>
        <v/>
      </c>
      <c r="CK137" s="1358" t="str">
        <f t="shared" si="326"/>
        <v/>
      </c>
      <c r="CL137" s="1358" t="str">
        <f t="shared" si="327"/>
        <v/>
      </c>
      <c r="CM137" s="1358" t="str">
        <f t="shared" si="328"/>
        <v/>
      </c>
      <c r="CN137" s="1357" t="str">
        <f t="shared" si="329"/>
        <v/>
      </c>
      <c r="CO137" s="1357" t="str">
        <f t="shared" si="330"/>
        <v/>
      </c>
      <c r="CP137" s="1357" t="str">
        <f t="shared" si="331"/>
        <v/>
      </c>
      <c r="CQ137" s="1357" t="str">
        <f t="shared" si="332"/>
        <v/>
      </c>
      <c r="CR137" s="1357" t="str">
        <f t="shared" si="333"/>
        <v/>
      </c>
      <c r="CS137" s="1356" t="str">
        <f t="shared" si="334"/>
        <v/>
      </c>
      <c r="CT137" s="1359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3" t="str">
        <f t="shared" si="319"/>
        <v/>
      </c>
      <c r="CE138" s="1344" t="str">
        <f t="shared" si="320"/>
        <v/>
      </c>
      <c r="CF138" s="1345" t="str">
        <f t="shared" si="321"/>
        <v/>
      </c>
      <c r="CG138" s="1345" t="str">
        <f t="shared" si="322"/>
        <v/>
      </c>
      <c r="CH138" s="1345" t="str">
        <f t="shared" si="323"/>
        <v/>
      </c>
      <c r="CI138" s="1345" t="str">
        <f t="shared" si="324"/>
        <v/>
      </c>
      <c r="CJ138" s="1345" t="str">
        <f t="shared" si="325"/>
        <v/>
      </c>
      <c r="CK138" s="1346" t="str">
        <f t="shared" si="326"/>
        <v/>
      </c>
      <c r="CL138" s="1346" t="str">
        <f t="shared" si="327"/>
        <v/>
      </c>
      <c r="CM138" s="1346" t="str">
        <f t="shared" si="328"/>
        <v/>
      </c>
      <c r="CN138" s="1345" t="str">
        <f t="shared" si="329"/>
        <v/>
      </c>
      <c r="CO138" s="1345" t="str">
        <f t="shared" si="330"/>
        <v/>
      </c>
      <c r="CP138" s="1345" t="str">
        <f t="shared" si="331"/>
        <v/>
      </c>
      <c r="CQ138" s="1345" t="str">
        <f t="shared" si="332"/>
        <v/>
      </c>
      <c r="CR138" s="1345" t="str">
        <f t="shared" si="333"/>
        <v/>
      </c>
      <c r="CS138" s="1344" t="str">
        <f t="shared" si="334"/>
        <v/>
      </c>
      <c r="CT138" s="1347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5" t="str">
        <f t="shared" si="319"/>
        <v/>
      </c>
      <c r="CE139" s="1356" t="str">
        <f t="shared" si="320"/>
        <v/>
      </c>
      <c r="CF139" s="1357" t="str">
        <f t="shared" si="321"/>
        <v/>
      </c>
      <c r="CG139" s="1357" t="str">
        <f t="shared" si="322"/>
        <v/>
      </c>
      <c r="CH139" s="1357" t="str">
        <f t="shared" si="323"/>
        <v/>
      </c>
      <c r="CI139" s="1357" t="str">
        <f t="shared" si="324"/>
        <v/>
      </c>
      <c r="CJ139" s="1357" t="str">
        <f t="shared" si="325"/>
        <v/>
      </c>
      <c r="CK139" s="1358" t="str">
        <f t="shared" si="326"/>
        <v/>
      </c>
      <c r="CL139" s="1358" t="str">
        <f t="shared" si="327"/>
        <v/>
      </c>
      <c r="CM139" s="1358" t="str">
        <f t="shared" si="328"/>
        <v/>
      </c>
      <c r="CN139" s="1357" t="str">
        <f t="shared" si="329"/>
        <v/>
      </c>
      <c r="CO139" s="1357" t="str">
        <f t="shared" si="330"/>
        <v/>
      </c>
      <c r="CP139" s="1357" t="str">
        <f t="shared" si="331"/>
        <v/>
      </c>
      <c r="CQ139" s="1357" t="str">
        <f t="shared" si="332"/>
        <v/>
      </c>
      <c r="CR139" s="1357" t="str">
        <f t="shared" si="333"/>
        <v/>
      </c>
      <c r="CS139" s="1356" t="str">
        <f t="shared" si="334"/>
        <v/>
      </c>
      <c r="CT139" s="1359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5" t="str">
        <f t="shared" si="319"/>
        <v/>
      </c>
      <c r="CE140" s="1356" t="str">
        <f t="shared" si="320"/>
        <v/>
      </c>
      <c r="CF140" s="1357" t="str">
        <f t="shared" si="321"/>
        <v/>
      </c>
      <c r="CG140" s="1357" t="str">
        <f t="shared" si="322"/>
        <v/>
      </c>
      <c r="CH140" s="1357" t="str">
        <f t="shared" si="323"/>
        <v/>
      </c>
      <c r="CI140" s="1357" t="str">
        <f t="shared" si="324"/>
        <v/>
      </c>
      <c r="CJ140" s="1357" t="str">
        <f t="shared" si="325"/>
        <v/>
      </c>
      <c r="CK140" s="1358" t="str">
        <f t="shared" si="326"/>
        <v/>
      </c>
      <c r="CL140" s="1358" t="str">
        <f t="shared" si="327"/>
        <v/>
      </c>
      <c r="CM140" s="1358" t="str">
        <f t="shared" si="328"/>
        <v/>
      </c>
      <c r="CN140" s="1357" t="str">
        <f t="shared" si="329"/>
        <v/>
      </c>
      <c r="CO140" s="1357" t="str">
        <f t="shared" si="330"/>
        <v/>
      </c>
      <c r="CP140" s="1357" t="str">
        <f t="shared" si="331"/>
        <v/>
      </c>
      <c r="CQ140" s="1357" t="str">
        <f t="shared" si="332"/>
        <v/>
      </c>
      <c r="CR140" s="1357" t="str">
        <f t="shared" si="333"/>
        <v/>
      </c>
      <c r="CS140" s="1356" t="str">
        <f t="shared" si="334"/>
        <v/>
      </c>
      <c r="CT140" s="1359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5" t="str">
        <f t="shared" si="319"/>
        <v/>
      </c>
      <c r="CE141" s="1356" t="str">
        <f t="shared" si="320"/>
        <v/>
      </c>
      <c r="CF141" s="1357" t="str">
        <f t="shared" si="321"/>
        <v/>
      </c>
      <c r="CG141" s="1357" t="str">
        <f t="shared" si="322"/>
        <v/>
      </c>
      <c r="CH141" s="1357" t="str">
        <f t="shared" si="323"/>
        <v/>
      </c>
      <c r="CI141" s="1357" t="str">
        <f t="shared" si="324"/>
        <v/>
      </c>
      <c r="CJ141" s="1357" t="str">
        <f t="shared" si="325"/>
        <v/>
      </c>
      <c r="CK141" s="1358" t="str">
        <f t="shared" si="326"/>
        <v/>
      </c>
      <c r="CL141" s="1358" t="str">
        <f t="shared" si="327"/>
        <v/>
      </c>
      <c r="CM141" s="1358" t="str">
        <f t="shared" si="328"/>
        <v/>
      </c>
      <c r="CN141" s="1357" t="str">
        <f t="shared" si="329"/>
        <v/>
      </c>
      <c r="CO141" s="1357" t="str">
        <f t="shared" si="330"/>
        <v/>
      </c>
      <c r="CP141" s="1357" t="str">
        <f t="shared" si="331"/>
        <v/>
      </c>
      <c r="CQ141" s="1357" t="str">
        <f t="shared" si="332"/>
        <v/>
      </c>
      <c r="CR141" s="1357" t="str">
        <f t="shared" si="333"/>
        <v/>
      </c>
      <c r="CS141" s="1356" t="str">
        <f t="shared" si="334"/>
        <v/>
      </c>
      <c r="CT141" s="1359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5" t="str">
        <f t="shared" si="319"/>
        <v/>
      </c>
      <c r="CE142" s="1356" t="str">
        <f t="shared" si="320"/>
        <v/>
      </c>
      <c r="CF142" s="1357" t="str">
        <f t="shared" si="321"/>
        <v/>
      </c>
      <c r="CG142" s="1357" t="str">
        <f t="shared" si="322"/>
        <v/>
      </c>
      <c r="CH142" s="1357" t="str">
        <f t="shared" si="323"/>
        <v/>
      </c>
      <c r="CI142" s="1357" t="str">
        <f t="shared" si="324"/>
        <v/>
      </c>
      <c r="CJ142" s="1357" t="str">
        <f t="shared" si="325"/>
        <v/>
      </c>
      <c r="CK142" s="1358" t="str">
        <f t="shared" si="326"/>
        <v/>
      </c>
      <c r="CL142" s="1358" t="str">
        <f t="shared" si="327"/>
        <v/>
      </c>
      <c r="CM142" s="1358" t="str">
        <f t="shared" si="328"/>
        <v/>
      </c>
      <c r="CN142" s="1357" t="str">
        <f t="shared" si="329"/>
        <v/>
      </c>
      <c r="CO142" s="1357" t="str">
        <f t="shared" si="330"/>
        <v/>
      </c>
      <c r="CP142" s="1357" t="str">
        <f t="shared" si="331"/>
        <v/>
      </c>
      <c r="CQ142" s="1357" t="str">
        <f t="shared" si="332"/>
        <v/>
      </c>
      <c r="CR142" s="1357" t="str">
        <f t="shared" si="333"/>
        <v/>
      </c>
      <c r="CS142" s="1356" t="str">
        <f t="shared" si="334"/>
        <v/>
      </c>
      <c r="CT142" s="1359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5" t="str">
        <f t="shared" si="319"/>
        <v/>
      </c>
      <c r="CE143" s="1356" t="str">
        <f t="shared" si="320"/>
        <v/>
      </c>
      <c r="CF143" s="1357" t="str">
        <f t="shared" si="321"/>
        <v/>
      </c>
      <c r="CG143" s="1357" t="str">
        <f t="shared" si="322"/>
        <v/>
      </c>
      <c r="CH143" s="1357" t="str">
        <f t="shared" si="323"/>
        <v/>
      </c>
      <c r="CI143" s="1357" t="str">
        <f t="shared" si="324"/>
        <v/>
      </c>
      <c r="CJ143" s="1357" t="str">
        <f t="shared" si="325"/>
        <v/>
      </c>
      <c r="CK143" s="1358" t="str">
        <f t="shared" si="326"/>
        <v/>
      </c>
      <c r="CL143" s="1358" t="str">
        <f t="shared" si="327"/>
        <v/>
      </c>
      <c r="CM143" s="1358" t="str">
        <f t="shared" si="328"/>
        <v/>
      </c>
      <c r="CN143" s="1357" t="str">
        <f t="shared" si="329"/>
        <v/>
      </c>
      <c r="CO143" s="1357" t="str">
        <f t="shared" si="330"/>
        <v/>
      </c>
      <c r="CP143" s="1357" t="str">
        <f t="shared" si="331"/>
        <v/>
      </c>
      <c r="CQ143" s="1357" t="str">
        <f t="shared" si="332"/>
        <v/>
      </c>
      <c r="CR143" s="1357" t="str">
        <f t="shared" si="333"/>
        <v/>
      </c>
      <c r="CS143" s="1356" t="str">
        <f t="shared" si="334"/>
        <v/>
      </c>
      <c r="CT143" s="1359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3" t="str">
        <f t="shared" si="319"/>
        <v/>
      </c>
      <c r="CE144" s="1344" t="str">
        <f t="shared" si="320"/>
        <v/>
      </c>
      <c r="CF144" s="1345" t="str">
        <f t="shared" si="321"/>
        <v/>
      </c>
      <c r="CG144" s="1345" t="str">
        <f t="shared" si="322"/>
        <v/>
      </c>
      <c r="CH144" s="1345" t="str">
        <f t="shared" si="323"/>
        <v/>
      </c>
      <c r="CI144" s="1345" t="str">
        <f t="shared" si="324"/>
        <v/>
      </c>
      <c r="CJ144" s="1345" t="str">
        <f t="shared" si="325"/>
        <v/>
      </c>
      <c r="CK144" s="1346" t="str">
        <f t="shared" si="326"/>
        <v/>
      </c>
      <c r="CL144" s="1346" t="str">
        <f t="shared" si="327"/>
        <v/>
      </c>
      <c r="CM144" s="1346" t="str">
        <f t="shared" si="328"/>
        <v/>
      </c>
      <c r="CN144" s="1345" t="str">
        <f t="shared" si="329"/>
        <v/>
      </c>
      <c r="CO144" s="1345" t="str">
        <f t="shared" si="330"/>
        <v/>
      </c>
      <c r="CP144" s="1345" t="str">
        <f t="shared" si="331"/>
        <v/>
      </c>
      <c r="CQ144" s="1345" t="str">
        <f t="shared" si="332"/>
        <v/>
      </c>
      <c r="CR144" s="1345" t="str">
        <f t="shared" si="333"/>
        <v/>
      </c>
      <c r="CS144" s="1344" t="str">
        <f t="shared" si="334"/>
        <v/>
      </c>
      <c r="CT144" s="1347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3" t="str">
        <f t="shared" si="319"/>
        <v/>
      </c>
      <c r="CE145" s="1344" t="str">
        <f t="shared" si="320"/>
        <v/>
      </c>
      <c r="CF145" s="1345" t="str">
        <f t="shared" si="321"/>
        <v/>
      </c>
      <c r="CG145" s="1345" t="str">
        <f t="shared" si="322"/>
        <v/>
      </c>
      <c r="CH145" s="1345" t="str">
        <f t="shared" si="323"/>
        <v/>
      </c>
      <c r="CI145" s="1345" t="str">
        <f t="shared" si="324"/>
        <v/>
      </c>
      <c r="CJ145" s="1345" t="str">
        <f t="shared" si="325"/>
        <v/>
      </c>
      <c r="CK145" s="1346" t="str">
        <f t="shared" si="326"/>
        <v/>
      </c>
      <c r="CL145" s="1346" t="str">
        <f t="shared" si="327"/>
        <v/>
      </c>
      <c r="CM145" s="1346" t="str">
        <f t="shared" si="328"/>
        <v/>
      </c>
      <c r="CN145" s="1345" t="str">
        <f t="shared" si="329"/>
        <v/>
      </c>
      <c r="CO145" s="1345" t="str">
        <f t="shared" si="330"/>
        <v/>
      </c>
      <c r="CP145" s="1345" t="str">
        <f t="shared" si="331"/>
        <v/>
      </c>
      <c r="CQ145" s="1345" t="str">
        <f t="shared" si="332"/>
        <v/>
      </c>
      <c r="CR145" s="1345" t="str">
        <f t="shared" si="333"/>
        <v/>
      </c>
      <c r="CS145" s="1344" t="str">
        <f t="shared" si="334"/>
        <v/>
      </c>
      <c r="CT145" s="1347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3" t="str">
        <f t="shared" si="319"/>
        <v/>
      </c>
      <c r="CE146" s="1344" t="str">
        <f t="shared" si="320"/>
        <v/>
      </c>
      <c r="CF146" s="1345" t="str">
        <f t="shared" si="321"/>
        <v/>
      </c>
      <c r="CG146" s="1345" t="str">
        <f t="shared" si="322"/>
        <v/>
      </c>
      <c r="CH146" s="1345" t="str">
        <f t="shared" si="323"/>
        <v/>
      </c>
      <c r="CI146" s="1345" t="str">
        <f t="shared" si="324"/>
        <v/>
      </c>
      <c r="CJ146" s="1345" t="str">
        <f t="shared" si="325"/>
        <v/>
      </c>
      <c r="CK146" s="1346" t="str">
        <f t="shared" si="326"/>
        <v/>
      </c>
      <c r="CL146" s="1346" t="str">
        <f t="shared" si="327"/>
        <v/>
      </c>
      <c r="CM146" s="1346" t="str">
        <f t="shared" si="328"/>
        <v/>
      </c>
      <c r="CN146" s="1345" t="str">
        <f t="shared" si="329"/>
        <v/>
      </c>
      <c r="CO146" s="1345" t="str">
        <f t="shared" si="330"/>
        <v/>
      </c>
      <c r="CP146" s="1345" t="str">
        <f t="shared" si="331"/>
        <v/>
      </c>
      <c r="CQ146" s="1345" t="str">
        <f t="shared" si="332"/>
        <v/>
      </c>
      <c r="CR146" s="1345" t="str">
        <f t="shared" si="333"/>
        <v/>
      </c>
      <c r="CS146" s="1344" t="str">
        <f t="shared" si="334"/>
        <v/>
      </c>
      <c r="CT146" s="1347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5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7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7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7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6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9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5">
        <f t="shared" si="389"/>
        <v>45</v>
      </c>
      <c r="CE149" s="1356">
        <f t="shared" si="390"/>
        <v>45</v>
      </c>
      <c r="CF149" s="1357">
        <f t="shared" si="391"/>
        <v>45</v>
      </c>
      <c r="CG149" s="1357">
        <f t="shared" si="392"/>
        <v>45</v>
      </c>
      <c r="CH149" s="1357">
        <f t="shared" si="393"/>
        <v>45</v>
      </c>
      <c r="CI149" s="1357">
        <f t="shared" si="394"/>
        <v>45</v>
      </c>
      <c r="CJ149" s="1357">
        <f t="shared" si="395"/>
        <v>45</v>
      </c>
      <c r="CK149" s="1358">
        <f t="shared" si="396"/>
        <v>45</v>
      </c>
      <c r="CL149" s="1358">
        <f t="shared" si="397"/>
        <v>45</v>
      </c>
      <c r="CM149" s="1358">
        <f t="shared" si="398"/>
        <v>45</v>
      </c>
      <c r="CN149" s="1357">
        <f t="shared" si="399"/>
        <v>45</v>
      </c>
      <c r="CO149" s="1357">
        <f t="shared" si="400"/>
        <v>45</v>
      </c>
      <c r="CP149" s="1357">
        <f t="shared" si="401"/>
        <v>45</v>
      </c>
      <c r="CQ149" s="1357">
        <f t="shared" si="402"/>
        <v>45</v>
      </c>
      <c r="CR149" s="1357">
        <f t="shared" si="403"/>
        <v>45</v>
      </c>
      <c r="CS149" s="1356">
        <f t="shared" si="404"/>
        <v>45</v>
      </c>
      <c r="CT149" s="1359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5" t="str">
        <f t="shared" si="389"/>
        <v/>
      </c>
      <c r="CE150" s="1356" t="str">
        <f t="shared" si="390"/>
        <v/>
      </c>
      <c r="CF150" s="1357" t="str">
        <f t="shared" si="391"/>
        <v/>
      </c>
      <c r="CG150" s="1357" t="str">
        <f t="shared" si="392"/>
        <v/>
      </c>
      <c r="CH150" s="1357" t="str">
        <f t="shared" si="393"/>
        <v/>
      </c>
      <c r="CI150" s="1357" t="str">
        <f t="shared" si="394"/>
        <v/>
      </c>
      <c r="CJ150" s="1357" t="str">
        <f t="shared" si="395"/>
        <v/>
      </c>
      <c r="CK150" s="1358" t="str">
        <f t="shared" si="396"/>
        <v/>
      </c>
      <c r="CL150" s="1358" t="str">
        <f t="shared" si="397"/>
        <v/>
      </c>
      <c r="CM150" s="1358" t="str">
        <f t="shared" si="398"/>
        <v/>
      </c>
      <c r="CN150" s="1357" t="str">
        <f t="shared" si="399"/>
        <v/>
      </c>
      <c r="CO150" s="1357" t="str">
        <f t="shared" si="400"/>
        <v/>
      </c>
      <c r="CP150" s="1357" t="str">
        <f t="shared" si="401"/>
        <v/>
      </c>
      <c r="CQ150" s="1357" t="str">
        <f t="shared" si="402"/>
        <v/>
      </c>
      <c r="CR150" s="1357" t="str">
        <f t="shared" si="403"/>
        <v/>
      </c>
      <c r="CS150" s="1356" t="str">
        <f t="shared" si="404"/>
        <v/>
      </c>
      <c r="CT150" s="1359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5" t="str">
        <f t="shared" si="389"/>
        <v/>
      </c>
      <c r="CE151" s="1356" t="str">
        <f t="shared" si="390"/>
        <v/>
      </c>
      <c r="CF151" s="1357" t="str">
        <f t="shared" si="391"/>
        <v/>
      </c>
      <c r="CG151" s="1357" t="str">
        <f t="shared" si="392"/>
        <v/>
      </c>
      <c r="CH151" s="1357" t="str">
        <f t="shared" si="393"/>
        <v/>
      </c>
      <c r="CI151" s="1357" t="str">
        <f t="shared" si="394"/>
        <v/>
      </c>
      <c r="CJ151" s="1357" t="str">
        <f t="shared" si="395"/>
        <v/>
      </c>
      <c r="CK151" s="1358" t="str">
        <f t="shared" si="396"/>
        <v/>
      </c>
      <c r="CL151" s="1358" t="str">
        <f t="shared" si="397"/>
        <v/>
      </c>
      <c r="CM151" s="1358" t="str">
        <f t="shared" si="398"/>
        <v/>
      </c>
      <c r="CN151" s="1357" t="str">
        <f t="shared" si="399"/>
        <v/>
      </c>
      <c r="CO151" s="1357" t="str">
        <f t="shared" si="400"/>
        <v/>
      </c>
      <c r="CP151" s="1357" t="str">
        <f t="shared" si="401"/>
        <v/>
      </c>
      <c r="CQ151" s="1357" t="str">
        <f t="shared" si="402"/>
        <v/>
      </c>
      <c r="CR151" s="1357" t="str">
        <f t="shared" si="403"/>
        <v/>
      </c>
      <c r="CS151" s="1356" t="str">
        <f t="shared" si="404"/>
        <v/>
      </c>
      <c r="CT151" s="1359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5" t="str">
        <f t="shared" si="389"/>
        <v/>
      </c>
      <c r="CE152" s="1356" t="str">
        <f t="shared" si="390"/>
        <v/>
      </c>
      <c r="CF152" s="1357" t="str">
        <f t="shared" si="391"/>
        <v/>
      </c>
      <c r="CG152" s="1357" t="str">
        <f t="shared" si="392"/>
        <v/>
      </c>
      <c r="CH152" s="1357" t="str">
        <f t="shared" si="393"/>
        <v/>
      </c>
      <c r="CI152" s="1357" t="str">
        <f t="shared" si="394"/>
        <v/>
      </c>
      <c r="CJ152" s="1357" t="str">
        <f t="shared" si="395"/>
        <v/>
      </c>
      <c r="CK152" s="1358" t="str">
        <f t="shared" si="396"/>
        <v/>
      </c>
      <c r="CL152" s="1358" t="str">
        <f t="shared" si="397"/>
        <v/>
      </c>
      <c r="CM152" s="1358" t="str">
        <f t="shared" si="398"/>
        <v/>
      </c>
      <c r="CN152" s="1357" t="str">
        <f t="shared" si="399"/>
        <v/>
      </c>
      <c r="CO152" s="1357" t="str">
        <f t="shared" si="400"/>
        <v/>
      </c>
      <c r="CP152" s="1357" t="str">
        <f t="shared" si="401"/>
        <v/>
      </c>
      <c r="CQ152" s="1357" t="str">
        <f t="shared" si="402"/>
        <v/>
      </c>
      <c r="CR152" s="1357" t="str">
        <f t="shared" si="403"/>
        <v/>
      </c>
      <c r="CS152" s="1356" t="str">
        <f t="shared" si="404"/>
        <v/>
      </c>
      <c r="CT152" s="1359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5" t="str">
        <f t="shared" si="389"/>
        <v/>
      </c>
      <c r="CE153" s="1356" t="str">
        <f t="shared" si="390"/>
        <v/>
      </c>
      <c r="CF153" s="1357" t="str">
        <f t="shared" si="391"/>
        <v/>
      </c>
      <c r="CG153" s="1357" t="str">
        <f t="shared" si="392"/>
        <v/>
      </c>
      <c r="CH153" s="1357" t="str">
        <f t="shared" si="393"/>
        <v/>
      </c>
      <c r="CI153" s="1357" t="str">
        <f t="shared" si="394"/>
        <v/>
      </c>
      <c r="CJ153" s="1357" t="str">
        <f t="shared" si="395"/>
        <v/>
      </c>
      <c r="CK153" s="1358" t="str">
        <f t="shared" si="396"/>
        <v/>
      </c>
      <c r="CL153" s="1358" t="str">
        <f t="shared" si="397"/>
        <v/>
      </c>
      <c r="CM153" s="1358" t="str">
        <f t="shared" si="398"/>
        <v/>
      </c>
      <c r="CN153" s="1357" t="str">
        <f t="shared" si="399"/>
        <v/>
      </c>
      <c r="CO153" s="1357" t="str">
        <f t="shared" si="400"/>
        <v/>
      </c>
      <c r="CP153" s="1357" t="str">
        <f t="shared" si="401"/>
        <v/>
      </c>
      <c r="CQ153" s="1357" t="str">
        <f t="shared" si="402"/>
        <v/>
      </c>
      <c r="CR153" s="1357" t="str">
        <f t="shared" si="403"/>
        <v/>
      </c>
      <c r="CS153" s="1356" t="str">
        <f t="shared" si="404"/>
        <v/>
      </c>
      <c r="CT153" s="1359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5" t="str">
        <f t="shared" si="389"/>
        <v/>
      </c>
      <c r="CE154" s="1356" t="str">
        <f t="shared" si="390"/>
        <v/>
      </c>
      <c r="CF154" s="1357" t="str">
        <f t="shared" si="391"/>
        <v/>
      </c>
      <c r="CG154" s="1357" t="str">
        <f t="shared" si="392"/>
        <v/>
      </c>
      <c r="CH154" s="1357" t="str">
        <f t="shared" si="393"/>
        <v/>
      </c>
      <c r="CI154" s="1357" t="str">
        <f t="shared" si="394"/>
        <v/>
      </c>
      <c r="CJ154" s="1357" t="str">
        <f t="shared" si="395"/>
        <v/>
      </c>
      <c r="CK154" s="1358" t="str">
        <f t="shared" si="396"/>
        <v/>
      </c>
      <c r="CL154" s="1358" t="str">
        <f t="shared" si="397"/>
        <v/>
      </c>
      <c r="CM154" s="1358" t="str">
        <f t="shared" si="398"/>
        <v/>
      </c>
      <c r="CN154" s="1357" t="str">
        <f t="shared" si="399"/>
        <v/>
      </c>
      <c r="CO154" s="1357" t="str">
        <f t="shared" si="400"/>
        <v/>
      </c>
      <c r="CP154" s="1357" t="str">
        <f t="shared" si="401"/>
        <v/>
      </c>
      <c r="CQ154" s="1357" t="str">
        <f t="shared" si="402"/>
        <v/>
      </c>
      <c r="CR154" s="1357" t="str">
        <f t="shared" si="403"/>
        <v/>
      </c>
      <c r="CS154" s="1356" t="str">
        <f t="shared" si="404"/>
        <v/>
      </c>
      <c r="CT154" s="1359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5">
        <f t="shared" si="389"/>
        <v>1</v>
      </c>
      <c r="CE155" s="1356">
        <f t="shared" si="390"/>
        <v>1</v>
      </c>
      <c r="CF155" s="1357">
        <f t="shared" si="391"/>
        <v>1</v>
      </c>
      <c r="CG155" s="1357">
        <f t="shared" si="392"/>
        <v>1</v>
      </c>
      <c r="CH155" s="1357">
        <f t="shared" si="393"/>
        <v>1</v>
      </c>
      <c r="CI155" s="1357">
        <f t="shared" si="394"/>
        <v>1</v>
      </c>
      <c r="CJ155" s="1357">
        <f t="shared" si="395"/>
        <v>1</v>
      </c>
      <c r="CK155" s="1358">
        <f t="shared" si="396"/>
        <v>1</v>
      </c>
      <c r="CL155" s="1358">
        <f t="shared" si="397"/>
        <v>1</v>
      </c>
      <c r="CM155" s="1358">
        <f t="shared" si="398"/>
        <v>1</v>
      </c>
      <c r="CN155" s="1357">
        <f t="shared" si="399"/>
        <v>1</v>
      </c>
      <c r="CO155" s="1357">
        <f t="shared" si="400"/>
        <v>1</v>
      </c>
      <c r="CP155" s="1357">
        <f t="shared" si="401"/>
        <v>1</v>
      </c>
      <c r="CQ155" s="1357">
        <f t="shared" si="402"/>
        <v>1</v>
      </c>
      <c r="CR155" s="1357">
        <f t="shared" si="403"/>
        <v>1</v>
      </c>
      <c r="CS155" s="1356">
        <f t="shared" si="404"/>
        <v>1</v>
      </c>
      <c r="CT155" s="1359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5" t="str">
        <f t="shared" si="389"/>
        <v/>
      </c>
      <c r="CE156" s="1356" t="str">
        <f t="shared" si="390"/>
        <v/>
      </c>
      <c r="CF156" s="1357" t="str">
        <f t="shared" si="391"/>
        <v/>
      </c>
      <c r="CG156" s="1357" t="str">
        <f t="shared" si="392"/>
        <v/>
      </c>
      <c r="CH156" s="1357" t="str">
        <f t="shared" si="393"/>
        <v/>
      </c>
      <c r="CI156" s="1357" t="str">
        <f t="shared" si="394"/>
        <v/>
      </c>
      <c r="CJ156" s="1357" t="str">
        <f t="shared" si="395"/>
        <v/>
      </c>
      <c r="CK156" s="1358" t="str">
        <f t="shared" si="396"/>
        <v/>
      </c>
      <c r="CL156" s="1358" t="str">
        <f t="shared" si="397"/>
        <v/>
      </c>
      <c r="CM156" s="1358" t="str">
        <f t="shared" si="398"/>
        <v/>
      </c>
      <c r="CN156" s="1357" t="str">
        <f t="shared" si="399"/>
        <v/>
      </c>
      <c r="CO156" s="1357" t="str">
        <f t="shared" si="400"/>
        <v/>
      </c>
      <c r="CP156" s="1357" t="str">
        <f t="shared" si="401"/>
        <v/>
      </c>
      <c r="CQ156" s="1357" t="str">
        <f t="shared" si="402"/>
        <v/>
      </c>
      <c r="CR156" s="1357" t="str">
        <f t="shared" si="403"/>
        <v/>
      </c>
      <c r="CS156" s="1356" t="str">
        <f t="shared" si="404"/>
        <v/>
      </c>
      <c r="CT156" s="1359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5" t="str">
        <f t="shared" si="389"/>
        <v/>
      </c>
      <c r="CE157" s="1356" t="str">
        <f t="shared" si="390"/>
        <v/>
      </c>
      <c r="CF157" s="1357" t="str">
        <f t="shared" si="391"/>
        <v/>
      </c>
      <c r="CG157" s="1357" t="str">
        <f t="shared" si="392"/>
        <v/>
      </c>
      <c r="CH157" s="1357" t="str">
        <f t="shared" si="393"/>
        <v/>
      </c>
      <c r="CI157" s="1357" t="str">
        <f t="shared" si="394"/>
        <v/>
      </c>
      <c r="CJ157" s="1357" t="str">
        <f t="shared" si="395"/>
        <v/>
      </c>
      <c r="CK157" s="1358" t="str">
        <f t="shared" si="396"/>
        <v/>
      </c>
      <c r="CL157" s="1358" t="str">
        <f t="shared" si="397"/>
        <v/>
      </c>
      <c r="CM157" s="1358" t="str">
        <f t="shared" si="398"/>
        <v/>
      </c>
      <c r="CN157" s="1357" t="str">
        <f t="shared" si="399"/>
        <v/>
      </c>
      <c r="CO157" s="1357" t="str">
        <f t="shared" si="400"/>
        <v/>
      </c>
      <c r="CP157" s="1357" t="str">
        <f t="shared" si="401"/>
        <v/>
      </c>
      <c r="CQ157" s="1357" t="str">
        <f t="shared" si="402"/>
        <v/>
      </c>
      <c r="CR157" s="1357" t="str">
        <f t="shared" si="403"/>
        <v/>
      </c>
      <c r="CS157" s="1356" t="str">
        <f t="shared" si="404"/>
        <v/>
      </c>
      <c r="CT157" s="1359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5">
        <f t="shared" si="389"/>
        <v>45</v>
      </c>
      <c r="CE158" s="1356">
        <f t="shared" si="390"/>
        <v>45</v>
      </c>
      <c r="CF158" s="1357">
        <f t="shared" si="391"/>
        <v>45</v>
      </c>
      <c r="CG158" s="1357">
        <f t="shared" si="392"/>
        <v>45</v>
      </c>
      <c r="CH158" s="1357">
        <f t="shared" si="393"/>
        <v>45</v>
      </c>
      <c r="CI158" s="1357">
        <f t="shared" si="394"/>
        <v>45</v>
      </c>
      <c r="CJ158" s="1357">
        <f t="shared" si="395"/>
        <v>45</v>
      </c>
      <c r="CK158" s="1358">
        <f t="shared" si="396"/>
        <v>45</v>
      </c>
      <c r="CL158" s="1358">
        <f t="shared" si="397"/>
        <v>45</v>
      </c>
      <c r="CM158" s="1358">
        <f t="shared" si="398"/>
        <v>45</v>
      </c>
      <c r="CN158" s="1357">
        <f t="shared" si="399"/>
        <v>45</v>
      </c>
      <c r="CO158" s="1357">
        <f t="shared" si="400"/>
        <v>45</v>
      </c>
      <c r="CP158" s="1357">
        <f t="shared" si="401"/>
        <v>45</v>
      </c>
      <c r="CQ158" s="1357">
        <f t="shared" si="402"/>
        <v>45</v>
      </c>
      <c r="CR158" s="1357">
        <f t="shared" si="403"/>
        <v>45</v>
      </c>
      <c r="CS158" s="1356">
        <f t="shared" si="404"/>
        <v>45</v>
      </c>
      <c r="CT158" s="1359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5" t="str">
        <f t="shared" si="389"/>
        <v/>
      </c>
      <c r="CE159" s="1356" t="str">
        <f t="shared" si="390"/>
        <v/>
      </c>
      <c r="CF159" s="1357" t="str">
        <f t="shared" si="391"/>
        <v/>
      </c>
      <c r="CG159" s="1357" t="str">
        <f t="shared" si="392"/>
        <v/>
      </c>
      <c r="CH159" s="1357" t="str">
        <f t="shared" si="393"/>
        <v/>
      </c>
      <c r="CI159" s="1357" t="str">
        <f t="shared" si="394"/>
        <v/>
      </c>
      <c r="CJ159" s="1357" t="str">
        <f t="shared" si="395"/>
        <v/>
      </c>
      <c r="CK159" s="1358" t="str">
        <f t="shared" si="396"/>
        <v/>
      </c>
      <c r="CL159" s="1358" t="str">
        <f t="shared" si="397"/>
        <v/>
      </c>
      <c r="CM159" s="1358" t="str">
        <f t="shared" si="398"/>
        <v/>
      </c>
      <c r="CN159" s="1357" t="str">
        <f t="shared" si="399"/>
        <v/>
      </c>
      <c r="CO159" s="1357" t="str">
        <f t="shared" si="400"/>
        <v/>
      </c>
      <c r="CP159" s="1357" t="str">
        <f t="shared" si="401"/>
        <v/>
      </c>
      <c r="CQ159" s="1357" t="str">
        <f t="shared" si="402"/>
        <v/>
      </c>
      <c r="CR159" s="1357" t="str">
        <f t="shared" si="403"/>
        <v/>
      </c>
      <c r="CS159" s="1356" t="str">
        <f t="shared" si="404"/>
        <v/>
      </c>
      <c r="CT159" s="1359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5" t="str">
        <f t="shared" si="389"/>
        <v/>
      </c>
      <c r="CE160" s="1356" t="str">
        <f t="shared" si="390"/>
        <v/>
      </c>
      <c r="CF160" s="1357" t="str">
        <f t="shared" si="391"/>
        <v/>
      </c>
      <c r="CG160" s="1357" t="str">
        <f t="shared" si="392"/>
        <v/>
      </c>
      <c r="CH160" s="1357" t="str">
        <f t="shared" si="393"/>
        <v/>
      </c>
      <c r="CI160" s="1357" t="str">
        <f t="shared" si="394"/>
        <v/>
      </c>
      <c r="CJ160" s="1357" t="str">
        <f t="shared" si="395"/>
        <v/>
      </c>
      <c r="CK160" s="1358" t="str">
        <f t="shared" si="396"/>
        <v/>
      </c>
      <c r="CL160" s="1358" t="str">
        <f t="shared" si="397"/>
        <v/>
      </c>
      <c r="CM160" s="1358" t="str">
        <f t="shared" si="398"/>
        <v/>
      </c>
      <c r="CN160" s="1357" t="str">
        <f t="shared" si="399"/>
        <v/>
      </c>
      <c r="CO160" s="1357" t="str">
        <f t="shared" si="400"/>
        <v/>
      </c>
      <c r="CP160" s="1357" t="str">
        <f t="shared" si="401"/>
        <v/>
      </c>
      <c r="CQ160" s="1357" t="str">
        <f t="shared" si="402"/>
        <v/>
      </c>
      <c r="CR160" s="1357" t="str">
        <f t="shared" si="403"/>
        <v/>
      </c>
      <c r="CS160" s="1356" t="str">
        <f t="shared" si="404"/>
        <v/>
      </c>
      <c r="CT160" s="1359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5" t="str">
        <f t="shared" si="389"/>
        <v/>
      </c>
      <c r="CE161" s="1356" t="str">
        <f t="shared" si="390"/>
        <v/>
      </c>
      <c r="CF161" s="1357" t="str">
        <f t="shared" si="391"/>
        <v/>
      </c>
      <c r="CG161" s="1357" t="str">
        <f t="shared" si="392"/>
        <v/>
      </c>
      <c r="CH161" s="1357" t="str">
        <f t="shared" si="393"/>
        <v/>
      </c>
      <c r="CI161" s="1357" t="str">
        <f t="shared" si="394"/>
        <v/>
      </c>
      <c r="CJ161" s="1357" t="str">
        <f t="shared" si="395"/>
        <v/>
      </c>
      <c r="CK161" s="1358" t="str">
        <f t="shared" si="396"/>
        <v/>
      </c>
      <c r="CL161" s="1358" t="str">
        <f t="shared" si="397"/>
        <v/>
      </c>
      <c r="CM161" s="1358" t="str">
        <f t="shared" si="398"/>
        <v/>
      </c>
      <c r="CN161" s="1357" t="str">
        <f t="shared" si="399"/>
        <v/>
      </c>
      <c r="CO161" s="1357" t="str">
        <f t="shared" si="400"/>
        <v/>
      </c>
      <c r="CP161" s="1357" t="str">
        <f t="shared" si="401"/>
        <v/>
      </c>
      <c r="CQ161" s="1357" t="str">
        <f t="shared" si="402"/>
        <v/>
      </c>
      <c r="CR161" s="1357" t="str">
        <f t="shared" si="403"/>
        <v/>
      </c>
      <c r="CS161" s="1356" t="str">
        <f t="shared" si="404"/>
        <v/>
      </c>
      <c r="CT161" s="1359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5" t="str">
        <f t="shared" si="389"/>
        <v/>
      </c>
      <c r="CE162" s="1356" t="str">
        <f t="shared" si="390"/>
        <v/>
      </c>
      <c r="CF162" s="1357" t="str">
        <f t="shared" si="391"/>
        <v/>
      </c>
      <c r="CG162" s="1357" t="str">
        <f t="shared" si="392"/>
        <v/>
      </c>
      <c r="CH162" s="1357" t="str">
        <f t="shared" si="393"/>
        <v/>
      </c>
      <c r="CI162" s="1357" t="str">
        <f t="shared" si="394"/>
        <v/>
      </c>
      <c r="CJ162" s="1357" t="str">
        <f t="shared" si="395"/>
        <v/>
      </c>
      <c r="CK162" s="1358" t="str">
        <f t="shared" si="396"/>
        <v/>
      </c>
      <c r="CL162" s="1358" t="str">
        <f t="shared" si="397"/>
        <v/>
      </c>
      <c r="CM162" s="1358" t="str">
        <f t="shared" si="398"/>
        <v/>
      </c>
      <c r="CN162" s="1357" t="str">
        <f t="shared" si="399"/>
        <v/>
      </c>
      <c r="CO162" s="1357" t="str">
        <f t="shared" si="400"/>
        <v/>
      </c>
      <c r="CP162" s="1357" t="str">
        <f t="shared" si="401"/>
        <v/>
      </c>
      <c r="CQ162" s="1357" t="str">
        <f t="shared" si="402"/>
        <v/>
      </c>
      <c r="CR162" s="1357" t="str">
        <f t="shared" si="403"/>
        <v/>
      </c>
      <c r="CS162" s="1356" t="str">
        <f t="shared" si="404"/>
        <v/>
      </c>
      <c r="CT162" s="1359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5" t="str">
        <f t="shared" si="389"/>
        <v/>
      </c>
      <c r="CE163" s="1356" t="str">
        <f t="shared" si="390"/>
        <v/>
      </c>
      <c r="CF163" s="1357" t="str">
        <f t="shared" si="391"/>
        <v/>
      </c>
      <c r="CG163" s="1357" t="str">
        <f t="shared" si="392"/>
        <v/>
      </c>
      <c r="CH163" s="1357" t="str">
        <f t="shared" si="393"/>
        <v/>
      </c>
      <c r="CI163" s="1357" t="str">
        <f t="shared" si="394"/>
        <v/>
      </c>
      <c r="CJ163" s="1357" t="str">
        <f t="shared" si="395"/>
        <v/>
      </c>
      <c r="CK163" s="1358" t="str">
        <f t="shared" si="396"/>
        <v/>
      </c>
      <c r="CL163" s="1358" t="str">
        <f t="shared" si="397"/>
        <v/>
      </c>
      <c r="CM163" s="1358" t="str">
        <f t="shared" si="398"/>
        <v/>
      </c>
      <c r="CN163" s="1357" t="str">
        <f t="shared" si="399"/>
        <v/>
      </c>
      <c r="CO163" s="1357" t="str">
        <f t="shared" si="400"/>
        <v/>
      </c>
      <c r="CP163" s="1357" t="str">
        <f t="shared" si="401"/>
        <v/>
      </c>
      <c r="CQ163" s="1357" t="str">
        <f t="shared" si="402"/>
        <v/>
      </c>
      <c r="CR163" s="1357" t="str">
        <f t="shared" si="403"/>
        <v/>
      </c>
      <c r="CS163" s="1356" t="str">
        <f t="shared" si="404"/>
        <v/>
      </c>
      <c r="CT163" s="1359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5">
        <f t="shared" si="389"/>
        <v>1</v>
      </c>
      <c r="CE164" s="1356">
        <f t="shared" si="390"/>
        <v>1</v>
      </c>
      <c r="CF164" s="1357">
        <f t="shared" si="391"/>
        <v>1</v>
      </c>
      <c r="CG164" s="1357">
        <f t="shared" si="392"/>
        <v>1</v>
      </c>
      <c r="CH164" s="1357">
        <f t="shared" si="393"/>
        <v>1</v>
      </c>
      <c r="CI164" s="1357">
        <f t="shared" si="394"/>
        <v>1</v>
      </c>
      <c r="CJ164" s="1357">
        <f t="shared" si="395"/>
        <v>1</v>
      </c>
      <c r="CK164" s="1358">
        <f t="shared" si="396"/>
        <v>1</v>
      </c>
      <c r="CL164" s="1358">
        <f t="shared" si="397"/>
        <v>1</v>
      </c>
      <c r="CM164" s="1358">
        <f t="shared" si="398"/>
        <v>1</v>
      </c>
      <c r="CN164" s="1357">
        <f t="shared" si="399"/>
        <v>1</v>
      </c>
      <c r="CO164" s="1357">
        <f t="shared" si="400"/>
        <v>1</v>
      </c>
      <c r="CP164" s="1357">
        <f t="shared" si="401"/>
        <v>1</v>
      </c>
      <c r="CQ164" s="1357">
        <f t="shared" si="402"/>
        <v>1</v>
      </c>
      <c r="CR164" s="1357">
        <f t="shared" si="403"/>
        <v>1</v>
      </c>
      <c r="CS164" s="1356">
        <f t="shared" si="404"/>
        <v>1</v>
      </c>
      <c r="CT164" s="1359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5" t="str">
        <f t="shared" si="389"/>
        <v/>
      </c>
      <c r="CE165" s="1356" t="str">
        <f t="shared" si="390"/>
        <v/>
      </c>
      <c r="CF165" s="1357" t="str">
        <f t="shared" si="391"/>
        <v/>
      </c>
      <c r="CG165" s="1357" t="str">
        <f t="shared" si="392"/>
        <v/>
      </c>
      <c r="CH165" s="1357" t="str">
        <f t="shared" si="393"/>
        <v/>
      </c>
      <c r="CI165" s="1357" t="str">
        <f t="shared" si="394"/>
        <v/>
      </c>
      <c r="CJ165" s="1357" t="str">
        <f t="shared" si="395"/>
        <v/>
      </c>
      <c r="CK165" s="1358" t="str">
        <f t="shared" si="396"/>
        <v/>
      </c>
      <c r="CL165" s="1358" t="str">
        <f t="shared" si="397"/>
        <v/>
      </c>
      <c r="CM165" s="1358" t="str">
        <f t="shared" si="398"/>
        <v/>
      </c>
      <c r="CN165" s="1357" t="str">
        <f t="shared" si="399"/>
        <v/>
      </c>
      <c r="CO165" s="1357" t="str">
        <f t="shared" si="400"/>
        <v/>
      </c>
      <c r="CP165" s="1357" t="str">
        <f t="shared" si="401"/>
        <v/>
      </c>
      <c r="CQ165" s="1357" t="str">
        <f t="shared" si="402"/>
        <v/>
      </c>
      <c r="CR165" s="1357" t="str">
        <f t="shared" si="403"/>
        <v/>
      </c>
      <c r="CS165" s="1356" t="str">
        <f t="shared" si="404"/>
        <v/>
      </c>
      <c r="CT165" s="1359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3" t="str">
        <f t="shared" si="389"/>
        <v/>
      </c>
      <c r="CE166" s="1344" t="str">
        <f t="shared" si="390"/>
        <v/>
      </c>
      <c r="CF166" s="1345" t="str">
        <f t="shared" si="391"/>
        <v/>
      </c>
      <c r="CG166" s="1345" t="str">
        <f t="shared" si="392"/>
        <v/>
      </c>
      <c r="CH166" s="1345" t="str">
        <f t="shared" si="393"/>
        <v/>
      </c>
      <c r="CI166" s="1345" t="str">
        <f t="shared" si="394"/>
        <v/>
      </c>
      <c r="CJ166" s="1345" t="str">
        <f t="shared" si="395"/>
        <v/>
      </c>
      <c r="CK166" s="1346" t="str">
        <f t="shared" si="396"/>
        <v/>
      </c>
      <c r="CL166" s="1346" t="str">
        <f t="shared" si="397"/>
        <v/>
      </c>
      <c r="CM166" s="1346" t="str">
        <f t="shared" si="398"/>
        <v/>
      </c>
      <c r="CN166" s="1345" t="str">
        <f t="shared" si="399"/>
        <v/>
      </c>
      <c r="CO166" s="1345" t="str">
        <f t="shared" si="400"/>
        <v/>
      </c>
      <c r="CP166" s="1345" t="str">
        <f t="shared" si="401"/>
        <v/>
      </c>
      <c r="CQ166" s="1345" t="str">
        <f t="shared" si="402"/>
        <v/>
      </c>
      <c r="CR166" s="1345" t="str">
        <f t="shared" si="403"/>
        <v/>
      </c>
      <c r="CS166" s="1344" t="str">
        <f t="shared" si="404"/>
        <v/>
      </c>
      <c r="CT166" s="1347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5" t="str">
        <f t="shared" si="389"/>
        <v/>
      </c>
      <c r="CE167" s="1356" t="str">
        <f t="shared" si="390"/>
        <v/>
      </c>
      <c r="CF167" s="1357" t="str">
        <f t="shared" si="391"/>
        <v/>
      </c>
      <c r="CG167" s="1357" t="str">
        <f t="shared" si="392"/>
        <v/>
      </c>
      <c r="CH167" s="1357" t="str">
        <f t="shared" si="393"/>
        <v/>
      </c>
      <c r="CI167" s="1357" t="str">
        <f t="shared" si="394"/>
        <v/>
      </c>
      <c r="CJ167" s="1357" t="str">
        <f t="shared" si="395"/>
        <v/>
      </c>
      <c r="CK167" s="1358" t="str">
        <f t="shared" si="396"/>
        <v/>
      </c>
      <c r="CL167" s="1358" t="str">
        <f t="shared" si="397"/>
        <v/>
      </c>
      <c r="CM167" s="1358" t="str">
        <f t="shared" si="398"/>
        <v/>
      </c>
      <c r="CN167" s="1357" t="str">
        <f t="shared" si="399"/>
        <v/>
      </c>
      <c r="CO167" s="1357" t="str">
        <f t="shared" si="400"/>
        <v/>
      </c>
      <c r="CP167" s="1357" t="str">
        <f t="shared" si="401"/>
        <v/>
      </c>
      <c r="CQ167" s="1357" t="str">
        <f t="shared" si="402"/>
        <v/>
      </c>
      <c r="CR167" s="1357" t="str">
        <f t="shared" si="403"/>
        <v/>
      </c>
      <c r="CS167" s="1356" t="str">
        <f t="shared" si="404"/>
        <v/>
      </c>
      <c r="CT167" s="1359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5" t="str">
        <f t="shared" si="389"/>
        <v/>
      </c>
      <c r="CE168" s="1356" t="str">
        <f t="shared" si="390"/>
        <v/>
      </c>
      <c r="CF168" s="1357" t="str">
        <f t="shared" si="391"/>
        <v/>
      </c>
      <c r="CG168" s="1357" t="str">
        <f t="shared" si="392"/>
        <v/>
      </c>
      <c r="CH168" s="1357" t="str">
        <f t="shared" si="393"/>
        <v/>
      </c>
      <c r="CI168" s="1357" t="str">
        <f t="shared" si="394"/>
        <v/>
      </c>
      <c r="CJ168" s="1357" t="str">
        <f t="shared" si="395"/>
        <v/>
      </c>
      <c r="CK168" s="1358" t="str">
        <f t="shared" si="396"/>
        <v/>
      </c>
      <c r="CL168" s="1358" t="str">
        <f t="shared" si="397"/>
        <v/>
      </c>
      <c r="CM168" s="1358" t="str">
        <f t="shared" si="398"/>
        <v/>
      </c>
      <c r="CN168" s="1357" t="str">
        <f t="shared" si="399"/>
        <v/>
      </c>
      <c r="CO168" s="1357" t="str">
        <f t="shared" si="400"/>
        <v/>
      </c>
      <c r="CP168" s="1357" t="str">
        <f t="shared" si="401"/>
        <v/>
      </c>
      <c r="CQ168" s="1357" t="str">
        <f t="shared" si="402"/>
        <v/>
      </c>
      <c r="CR168" s="1357" t="str">
        <f t="shared" si="403"/>
        <v/>
      </c>
      <c r="CS168" s="1356" t="str">
        <f t="shared" si="404"/>
        <v/>
      </c>
      <c r="CT168" s="1359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5" t="str">
        <f t="shared" si="389"/>
        <v/>
      </c>
      <c r="CE169" s="1356" t="str">
        <f t="shared" si="390"/>
        <v/>
      </c>
      <c r="CF169" s="1357" t="str">
        <f t="shared" si="391"/>
        <v/>
      </c>
      <c r="CG169" s="1357" t="str">
        <f t="shared" si="392"/>
        <v/>
      </c>
      <c r="CH169" s="1357" t="str">
        <f t="shared" si="393"/>
        <v/>
      </c>
      <c r="CI169" s="1357" t="str">
        <f t="shared" si="394"/>
        <v/>
      </c>
      <c r="CJ169" s="1357" t="str">
        <f t="shared" si="395"/>
        <v/>
      </c>
      <c r="CK169" s="1358" t="str">
        <f t="shared" si="396"/>
        <v/>
      </c>
      <c r="CL169" s="1358" t="str">
        <f t="shared" si="397"/>
        <v/>
      </c>
      <c r="CM169" s="1358" t="str">
        <f t="shared" si="398"/>
        <v/>
      </c>
      <c r="CN169" s="1357" t="str">
        <f t="shared" si="399"/>
        <v/>
      </c>
      <c r="CO169" s="1357" t="str">
        <f t="shared" si="400"/>
        <v/>
      </c>
      <c r="CP169" s="1357" t="str">
        <f t="shared" si="401"/>
        <v/>
      </c>
      <c r="CQ169" s="1357" t="str">
        <f t="shared" si="402"/>
        <v/>
      </c>
      <c r="CR169" s="1357" t="str">
        <f t="shared" si="403"/>
        <v/>
      </c>
      <c r="CS169" s="1356" t="str">
        <f t="shared" si="404"/>
        <v/>
      </c>
      <c r="CT169" s="1359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5" t="str">
        <f t="shared" si="389"/>
        <v/>
      </c>
      <c r="CE170" s="1356" t="str">
        <f t="shared" si="390"/>
        <v/>
      </c>
      <c r="CF170" s="1357" t="str">
        <f t="shared" si="391"/>
        <v/>
      </c>
      <c r="CG170" s="1357" t="str">
        <f t="shared" si="392"/>
        <v/>
      </c>
      <c r="CH170" s="1357" t="str">
        <f t="shared" si="393"/>
        <v/>
      </c>
      <c r="CI170" s="1357" t="str">
        <f t="shared" si="394"/>
        <v/>
      </c>
      <c r="CJ170" s="1357" t="str">
        <f t="shared" si="395"/>
        <v/>
      </c>
      <c r="CK170" s="1358" t="str">
        <f t="shared" si="396"/>
        <v/>
      </c>
      <c r="CL170" s="1358" t="str">
        <f t="shared" si="397"/>
        <v/>
      </c>
      <c r="CM170" s="1358" t="str">
        <f t="shared" si="398"/>
        <v/>
      </c>
      <c r="CN170" s="1357" t="str">
        <f t="shared" si="399"/>
        <v/>
      </c>
      <c r="CO170" s="1357" t="str">
        <f t="shared" si="400"/>
        <v/>
      </c>
      <c r="CP170" s="1357" t="str">
        <f t="shared" si="401"/>
        <v/>
      </c>
      <c r="CQ170" s="1357" t="str">
        <f t="shared" si="402"/>
        <v/>
      </c>
      <c r="CR170" s="1357" t="str">
        <f t="shared" si="403"/>
        <v/>
      </c>
      <c r="CS170" s="1356" t="str">
        <f t="shared" si="404"/>
        <v/>
      </c>
      <c r="CT170" s="1359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5" t="str">
        <f t="shared" si="389"/>
        <v/>
      </c>
      <c r="CE171" s="1356" t="str">
        <f t="shared" si="390"/>
        <v/>
      </c>
      <c r="CF171" s="1357" t="str">
        <f t="shared" si="391"/>
        <v/>
      </c>
      <c r="CG171" s="1357" t="str">
        <f t="shared" si="392"/>
        <v/>
      </c>
      <c r="CH171" s="1357" t="str">
        <f t="shared" si="393"/>
        <v/>
      </c>
      <c r="CI171" s="1357" t="str">
        <f t="shared" si="394"/>
        <v/>
      </c>
      <c r="CJ171" s="1357" t="str">
        <f t="shared" si="395"/>
        <v/>
      </c>
      <c r="CK171" s="1358" t="str">
        <f t="shared" si="396"/>
        <v/>
      </c>
      <c r="CL171" s="1358" t="str">
        <f t="shared" si="397"/>
        <v/>
      </c>
      <c r="CM171" s="1358" t="str">
        <f t="shared" si="398"/>
        <v/>
      </c>
      <c r="CN171" s="1357" t="str">
        <f t="shared" si="399"/>
        <v/>
      </c>
      <c r="CO171" s="1357" t="str">
        <f t="shared" si="400"/>
        <v/>
      </c>
      <c r="CP171" s="1357" t="str">
        <f t="shared" si="401"/>
        <v/>
      </c>
      <c r="CQ171" s="1357" t="str">
        <f t="shared" si="402"/>
        <v/>
      </c>
      <c r="CR171" s="1357" t="str">
        <f t="shared" si="403"/>
        <v/>
      </c>
      <c r="CS171" s="1356" t="str">
        <f t="shared" si="404"/>
        <v/>
      </c>
      <c r="CT171" s="1359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3" t="str">
        <f t="shared" si="389"/>
        <v/>
      </c>
      <c r="CE172" s="1344" t="str">
        <f t="shared" si="390"/>
        <v/>
      </c>
      <c r="CF172" s="1345" t="str">
        <f t="shared" si="391"/>
        <v/>
      </c>
      <c r="CG172" s="1345" t="str">
        <f t="shared" si="392"/>
        <v/>
      </c>
      <c r="CH172" s="1345" t="str">
        <f t="shared" si="393"/>
        <v/>
      </c>
      <c r="CI172" s="1345" t="str">
        <f t="shared" si="394"/>
        <v/>
      </c>
      <c r="CJ172" s="1345" t="str">
        <f t="shared" si="395"/>
        <v/>
      </c>
      <c r="CK172" s="1346" t="str">
        <f t="shared" si="396"/>
        <v/>
      </c>
      <c r="CL172" s="1346" t="str">
        <f t="shared" si="397"/>
        <v/>
      </c>
      <c r="CM172" s="1346" t="str">
        <f t="shared" si="398"/>
        <v/>
      </c>
      <c r="CN172" s="1345" t="str">
        <f t="shared" si="399"/>
        <v/>
      </c>
      <c r="CO172" s="1345" t="str">
        <f t="shared" si="400"/>
        <v/>
      </c>
      <c r="CP172" s="1345" t="str">
        <f t="shared" si="401"/>
        <v/>
      </c>
      <c r="CQ172" s="1345" t="str">
        <f t="shared" si="402"/>
        <v/>
      </c>
      <c r="CR172" s="1345" t="str">
        <f t="shared" si="403"/>
        <v/>
      </c>
      <c r="CS172" s="1344" t="str">
        <f t="shared" si="404"/>
        <v/>
      </c>
      <c r="CT172" s="1347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3" t="str">
        <f t="shared" si="389"/>
        <v/>
      </c>
      <c r="CE173" s="1344" t="str">
        <f t="shared" si="390"/>
        <v/>
      </c>
      <c r="CF173" s="1345" t="str">
        <f t="shared" si="391"/>
        <v/>
      </c>
      <c r="CG173" s="1345" t="str">
        <f t="shared" si="392"/>
        <v/>
      </c>
      <c r="CH173" s="1345" t="str">
        <f t="shared" si="393"/>
        <v/>
      </c>
      <c r="CI173" s="1345" t="str">
        <f t="shared" si="394"/>
        <v/>
      </c>
      <c r="CJ173" s="1345" t="str">
        <f t="shared" si="395"/>
        <v/>
      </c>
      <c r="CK173" s="1346" t="str">
        <f t="shared" si="396"/>
        <v/>
      </c>
      <c r="CL173" s="1346" t="str">
        <f t="shared" si="397"/>
        <v/>
      </c>
      <c r="CM173" s="1346" t="str">
        <f t="shared" si="398"/>
        <v/>
      </c>
      <c r="CN173" s="1345" t="str">
        <f t="shared" si="399"/>
        <v/>
      </c>
      <c r="CO173" s="1345" t="str">
        <f t="shared" si="400"/>
        <v/>
      </c>
      <c r="CP173" s="1345" t="str">
        <f t="shared" si="401"/>
        <v/>
      </c>
      <c r="CQ173" s="1345" t="str">
        <f t="shared" si="402"/>
        <v/>
      </c>
      <c r="CR173" s="1345" t="str">
        <f t="shared" si="403"/>
        <v/>
      </c>
      <c r="CS173" s="1344" t="str">
        <f t="shared" si="404"/>
        <v/>
      </c>
      <c r="CT173" s="1347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3" t="str">
        <f t="shared" si="389"/>
        <v/>
      </c>
      <c r="CE174" s="1344" t="str">
        <f t="shared" si="390"/>
        <v/>
      </c>
      <c r="CF174" s="1345" t="str">
        <f t="shared" si="391"/>
        <v/>
      </c>
      <c r="CG174" s="1345" t="str">
        <f t="shared" si="392"/>
        <v/>
      </c>
      <c r="CH174" s="1345" t="str">
        <f t="shared" si="393"/>
        <v/>
      </c>
      <c r="CI174" s="1345" t="str">
        <f t="shared" si="394"/>
        <v/>
      </c>
      <c r="CJ174" s="1345" t="str">
        <f t="shared" si="395"/>
        <v/>
      </c>
      <c r="CK174" s="1346" t="str">
        <f t="shared" si="396"/>
        <v/>
      </c>
      <c r="CL174" s="1346" t="str">
        <f t="shared" si="397"/>
        <v/>
      </c>
      <c r="CM174" s="1346" t="str">
        <f t="shared" si="398"/>
        <v/>
      </c>
      <c r="CN174" s="1345" t="str">
        <f t="shared" si="399"/>
        <v/>
      </c>
      <c r="CO174" s="1345" t="str">
        <f t="shared" si="400"/>
        <v/>
      </c>
      <c r="CP174" s="1345" t="str">
        <f t="shared" si="401"/>
        <v/>
      </c>
      <c r="CQ174" s="1345" t="str">
        <f t="shared" si="402"/>
        <v/>
      </c>
      <c r="CR174" s="1345" t="str">
        <f t="shared" si="403"/>
        <v/>
      </c>
      <c r="CS174" s="1344" t="str">
        <f t="shared" si="404"/>
        <v/>
      </c>
      <c r="CT174" s="1347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998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5" t="str">
        <f t="shared" si="389"/>
        <v/>
      </c>
      <c r="CE175" s="1356" t="str">
        <f t="shared" si="390"/>
        <v/>
      </c>
      <c r="CF175" s="1357" t="str">
        <f t="shared" si="391"/>
        <v/>
      </c>
      <c r="CG175" s="1357" t="str">
        <f t="shared" si="392"/>
        <v/>
      </c>
      <c r="CH175" s="1357" t="str">
        <f t="shared" si="393"/>
        <v/>
      </c>
      <c r="CI175" s="1357" t="str">
        <f t="shared" si="394"/>
        <v/>
      </c>
      <c r="CJ175" s="1357" t="str">
        <f t="shared" si="395"/>
        <v/>
      </c>
      <c r="CK175" s="1358" t="str">
        <f t="shared" si="396"/>
        <v/>
      </c>
      <c r="CL175" s="1358" t="str">
        <f t="shared" si="397"/>
        <v/>
      </c>
      <c r="CM175" s="1358" t="str">
        <f t="shared" si="398"/>
        <v/>
      </c>
      <c r="CN175" s="1357" t="str">
        <f t="shared" si="399"/>
        <v/>
      </c>
      <c r="CO175" s="1357" t="str">
        <f t="shared" si="400"/>
        <v/>
      </c>
      <c r="CP175" s="1357" t="str">
        <f t="shared" si="401"/>
        <v/>
      </c>
      <c r="CQ175" s="1357" t="str">
        <f t="shared" si="402"/>
        <v/>
      </c>
      <c r="CR175" s="1357" t="str">
        <f t="shared" si="403"/>
        <v/>
      </c>
      <c r="CS175" s="1356" t="str">
        <f t="shared" si="404"/>
        <v/>
      </c>
      <c r="CT175" s="1359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5" t="str">
        <f t="shared" si="389"/>
        <v/>
      </c>
      <c r="CE176" s="1356" t="str">
        <f t="shared" si="390"/>
        <v/>
      </c>
      <c r="CF176" s="1357" t="str">
        <f t="shared" si="391"/>
        <v/>
      </c>
      <c r="CG176" s="1357" t="str">
        <f t="shared" si="392"/>
        <v/>
      </c>
      <c r="CH176" s="1357" t="str">
        <f t="shared" si="393"/>
        <v/>
      </c>
      <c r="CI176" s="1357" t="str">
        <f t="shared" si="394"/>
        <v/>
      </c>
      <c r="CJ176" s="1357" t="str">
        <f t="shared" si="395"/>
        <v/>
      </c>
      <c r="CK176" s="1358" t="str">
        <f t="shared" si="396"/>
        <v/>
      </c>
      <c r="CL176" s="1358" t="str">
        <f t="shared" si="397"/>
        <v/>
      </c>
      <c r="CM176" s="1358" t="str">
        <f t="shared" si="398"/>
        <v/>
      </c>
      <c r="CN176" s="1357" t="str">
        <f t="shared" si="399"/>
        <v/>
      </c>
      <c r="CO176" s="1357" t="str">
        <f t="shared" si="400"/>
        <v/>
      </c>
      <c r="CP176" s="1357" t="str">
        <f t="shared" si="401"/>
        <v/>
      </c>
      <c r="CQ176" s="1357" t="str">
        <f t="shared" si="402"/>
        <v/>
      </c>
      <c r="CR176" s="1357" t="str">
        <f t="shared" si="403"/>
        <v/>
      </c>
      <c r="CS176" s="1356" t="str">
        <f t="shared" si="404"/>
        <v/>
      </c>
      <c r="CT176" s="1359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5" t="s">
        <v>829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3" t="str">
        <f t="shared" si="389"/>
        <v/>
      </c>
      <c r="CE177" s="1344" t="str">
        <f t="shared" si="390"/>
        <v/>
      </c>
      <c r="CF177" s="1345" t="str">
        <f t="shared" si="391"/>
        <v/>
      </c>
      <c r="CG177" s="1345" t="str">
        <f t="shared" si="392"/>
        <v/>
      </c>
      <c r="CH177" s="1345" t="str">
        <f t="shared" si="393"/>
        <v/>
      </c>
      <c r="CI177" s="1345" t="str">
        <f t="shared" si="394"/>
        <v/>
      </c>
      <c r="CJ177" s="1345" t="str">
        <f t="shared" si="395"/>
        <v/>
      </c>
      <c r="CK177" s="1346" t="str">
        <f t="shared" si="396"/>
        <v/>
      </c>
      <c r="CL177" s="1346" t="str">
        <f t="shared" si="397"/>
        <v/>
      </c>
      <c r="CM177" s="1346" t="str">
        <f t="shared" si="398"/>
        <v/>
      </c>
      <c r="CN177" s="1345" t="str">
        <f t="shared" si="399"/>
        <v/>
      </c>
      <c r="CO177" s="1345" t="str">
        <f t="shared" si="400"/>
        <v/>
      </c>
      <c r="CP177" s="1345" t="str">
        <f t="shared" si="401"/>
        <v/>
      </c>
      <c r="CQ177" s="1345" t="str">
        <f t="shared" si="402"/>
        <v/>
      </c>
      <c r="CR177" s="1345" t="str">
        <f t="shared" si="403"/>
        <v/>
      </c>
      <c r="CS177" s="1344" t="str">
        <f t="shared" si="404"/>
        <v/>
      </c>
      <c r="CT177" s="1347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4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6"/>
        <v>0</v>
      </c>
      <c r="CF178" s="1326">
        <f t="shared" si="466"/>
        <v>0</v>
      </c>
      <c r="CG178" s="1326">
        <f t="shared" si="466"/>
        <v>0</v>
      </c>
      <c r="CH178" s="1326">
        <f t="shared" si="466"/>
        <v>0</v>
      </c>
      <c r="CI178" s="1326">
        <f t="shared" si="466"/>
        <v>0</v>
      </c>
      <c r="CJ178" s="1326">
        <f t="shared" si="466"/>
        <v>0</v>
      </c>
      <c r="CK178" s="1327">
        <f t="shared" si="466"/>
        <v>0</v>
      </c>
      <c r="CL178" s="1327">
        <f t="shared" si="466"/>
        <v>0</v>
      </c>
      <c r="CM178" s="1327">
        <f t="shared" si="466"/>
        <v>0</v>
      </c>
      <c r="CN178" s="1326">
        <f t="shared" si="466"/>
        <v>0</v>
      </c>
      <c r="CO178" s="1326">
        <f t="shared" si="466"/>
        <v>0</v>
      </c>
      <c r="CP178" s="1326">
        <f t="shared" si="466"/>
        <v>0</v>
      </c>
      <c r="CQ178" s="1326">
        <f t="shared" si="466"/>
        <v>0</v>
      </c>
      <c r="CR178" s="1326">
        <f t="shared" si="466"/>
        <v>0</v>
      </c>
      <c r="CS178" s="1325">
        <f t="shared" si="466"/>
        <v>2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4">
        <f t="shared" si="466"/>
        <v>150</v>
      </c>
      <c r="CE179" s="1325">
        <f t="shared" si="466"/>
        <v>150</v>
      </c>
      <c r="CF179" s="1326">
        <f t="shared" si="466"/>
        <v>150</v>
      </c>
      <c r="CG179" s="1326">
        <f t="shared" si="466"/>
        <v>150</v>
      </c>
      <c r="CH179" s="1326">
        <f t="shared" si="466"/>
        <v>150</v>
      </c>
      <c r="CI179" s="1326">
        <f t="shared" si="466"/>
        <v>150</v>
      </c>
      <c r="CJ179" s="1326">
        <f t="shared" si="466"/>
        <v>150</v>
      </c>
      <c r="CK179" s="1327">
        <f t="shared" si="466"/>
        <v>150</v>
      </c>
      <c r="CL179" s="1327">
        <f t="shared" si="466"/>
        <v>150</v>
      </c>
      <c r="CM179" s="1327">
        <f t="shared" si="466"/>
        <v>150</v>
      </c>
      <c r="CN179" s="1326">
        <f t="shared" si="466"/>
        <v>150</v>
      </c>
      <c r="CO179" s="1326">
        <f t="shared" si="466"/>
        <v>150</v>
      </c>
      <c r="CP179" s="1326">
        <f t="shared" si="466"/>
        <v>150</v>
      </c>
      <c r="CQ179" s="1326">
        <f t="shared" si="466"/>
        <v>150</v>
      </c>
      <c r="CR179" s="1326">
        <f t="shared" si="466"/>
        <v>150</v>
      </c>
      <c r="CS179" s="1325">
        <f t="shared" si="466"/>
        <v>150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5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7"/>
        <v/>
      </c>
      <c r="CG180" s="1331" t="str">
        <f t="shared" si="467"/>
        <v/>
      </c>
      <c r="CH180" s="1331">
        <f t="shared" si="467"/>
        <v>0</v>
      </c>
      <c r="CI180" s="1331">
        <f t="shared" si="467"/>
        <v>0</v>
      </c>
      <c r="CJ180" s="1331">
        <f t="shared" si="467"/>
        <v>0</v>
      </c>
      <c r="CK180" s="1332">
        <f t="shared" si="467"/>
        <v>0</v>
      </c>
      <c r="CL180" s="1332">
        <f t="shared" si="467"/>
        <v>0</v>
      </c>
      <c r="CM180" s="1332">
        <f t="shared" si="467"/>
        <v>0</v>
      </c>
      <c r="CN180" s="1331">
        <f t="shared" si="467"/>
        <v>0</v>
      </c>
      <c r="CO180" s="1331">
        <f t="shared" si="467"/>
        <v>0.22994129158512722</v>
      </c>
      <c r="CP180" s="1331">
        <f t="shared" si="467"/>
        <v>6.8982387475538154</v>
      </c>
      <c r="CQ180" s="1331" t="str">
        <f t="shared" si="467"/>
        <v/>
      </c>
      <c r="CR180" s="1331" t="str">
        <f t="shared" si="467"/>
        <v/>
      </c>
      <c r="CS180" s="1330" t="str">
        <f t="shared" si="467"/>
        <v/>
      </c>
      <c r="CT180" s="1333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7"/>
        <v>0</v>
      </c>
      <c r="CF181" s="1326">
        <f t="shared" si="467"/>
        <v>0</v>
      </c>
      <c r="CG181" s="1326">
        <f t="shared" si="467"/>
        <v>0</v>
      </c>
      <c r="CH181" s="1326">
        <f t="shared" si="467"/>
        <v>0</v>
      </c>
      <c r="CI181" s="1326">
        <f t="shared" si="467"/>
        <v>0</v>
      </c>
      <c r="CJ181" s="1326">
        <f t="shared" si="467"/>
        <v>0</v>
      </c>
      <c r="CK181" s="1327">
        <f t="shared" si="467"/>
        <v>0</v>
      </c>
      <c r="CL181" s="1327">
        <f t="shared" si="467"/>
        <v>0</v>
      </c>
      <c r="CM181" s="1327">
        <f t="shared" si="467"/>
        <v>0</v>
      </c>
      <c r="CN181" s="1326">
        <f t="shared" si="467"/>
        <v>0</v>
      </c>
      <c r="CO181" s="1326">
        <f t="shared" si="467"/>
        <v>0</v>
      </c>
      <c r="CP181" s="1326">
        <f t="shared" si="467"/>
        <v>0</v>
      </c>
      <c r="CQ181" s="1326">
        <f t="shared" si="467"/>
        <v>0</v>
      </c>
      <c r="CR181" s="1326">
        <f t="shared" si="467"/>
        <v>0</v>
      </c>
      <c r="CS181" s="1325">
        <f t="shared" si="467"/>
        <v>0</v>
      </c>
      <c r="CT181" s="1328">
        <f t="shared" si="467"/>
        <v>4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467"/>
        <v>25</v>
      </c>
      <c r="CF182" s="1326">
        <f t="shared" si="467"/>
        <v>25</v>
      </c>
      <c r="CG182" s="1326">
        <f t="shared" si="467"/>
        <v>25</v>
      </c>
      <c r="CH182" s="1326">
        <f t="shared" si="467"/>
        <v>25</v>
      </c>
      <c r="CI182" s="1326">
        <f t="shared" si="467"/>
        <v>25</v>
      </c>
      <c r="CJ182" s="1326">
        <f t="shared" si="467"/>
        <v>25</v>
      </c>
      <c r="CK182" s="1327">
        <f t="shared" si="467"/>
        <v>25</v>
      </c>
      <c r="CL182" s="1327">
        <f t="shared" si="467"/>
        <v>25</v>
      </c>
      <c r="CM182" s="1327">
        <f t="shared" si="467"/>
        <v>25</v>
      </c>
      <c r="CN182" s="1326">
        <f t="shared" si="467"/>
        <v>25</v>
      </c>
      <c r="CO182" s="1326">
        <f t="shared" si="467"/>
        <v>25</v>
      </c>
      <c r="CP182" s="1326">
        <f t="shared" si="467"/>
        <v>25</v>
      </c>
      <c r="CQ182" s="1326">
        <f t="shared" si="467"/>
        <v>25</v>
      </c>
      <c r="CR182" s="1326">
        <f t="shared" si="467"/>
        <v>25</v>
      </c>
      <c r="CS182" s="1325">
        <f t="shared" si="467"/>
        <v>25</v>
      </c>
      <c r="CT182" s="1328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68"/>
        <v/>
      </c>
      <c r="CG183" s="1331" t="str">
        <f t="shared" si="468"/>
        <v/>
      </c>
      <c r="CH183" s="1331">
        <f t="shared" si="468"/>
        <v>0</v>
      </c>
      <c r="CI183" s="1331">
        <f t="shared" si="468"/>
        <v>0</v>
      </c>
      <c r="CJ183" s="1331">
        <f t="shared" si="468"/>
        <v>0</v>
      </c>
      <c r="CK183" s="1332">
        <f t="shared" si="468"/>
        <v>0</v>
      </c>
      <c r="CL183" s="1332">
        <f t="shared" si="468"/>
        <v>0</v>
      </c>
      <c r="CM183" s="1332">
        <f t="shared" si="468"/>
        <v>0</v>
      </c>
      <c r="CN183" s="1331">
        <f t="shared" si="468"/>
        <v>0</v>
      </c>
      <c r="CO183" s="1331">
        <f t="shared" si="468"/>
        <v>0</v>
      </c>
      <c r="CP183" s="1331">
        <f t="shared" si="468"/>
        <v>2.7024508433510393E-2</v>
      </c>
      <c r="CQ183" s="1331" t="str">
        <f t="shared" si="468"/>
        <v/>
      </c>
      <c r="CR183" s="1331" t="str">
        <f t="shared" si="468"/>
        <v/>
      </c>
      <c r="CS183" s="1330" t="str">
        <f t="shared" si="468"/>
        <v/>
      </c>
      <c r="CT183" s="1333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996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4" t="str">
        <f t="shared" si="389"/>
        <v/>
      </c>
      <c r="CE184" s="1325" t="str">
        <f t="shared" si="390"/>
        <v/>
      </c>
      <c r="CF184" s="1326" t="str">
        <f t="shared" si="391"/>
        <v/>
      </c>
      <c r="CG184" s="1326" t="str">
        <f t="shared" si="392"/>
        <v/>
      </c>
      <c r="CH184" s="1326" t="str">
        <f t="shared" si="393"/>
        <v/>
      </c>
      <c r="CI184" s="1326" t="str">
        <f t="shared" si="394"/>
        <v/>
      </c>
      <c r="CJ184" s="1326" t="str">
        <f t="shared" si="395"/>
        <v/>
      </c>
      <c r="CK184" s="1327" t="str">
        <f t="shared" si="396"/>
        <v/>
      </c>
      <c r="CL184" s="1327" t="str">
        <f t="shared" si="397"/>
        <v/>
      </c>
      <c r="CM184" s="1327" t="str">
        <f t="shared" si="398"/>
        <v/>
      </c>
      <c r="CN184" s="1326" t="str">
        <f t="shared" si="399"/>
        <v/>
      </c>
      <c r="CO184" s="1326" t="str">
        <f t="shared" si="400"/>
        <v/>
      </c>
      <c r="CP184" s="1326" t="str">
        <f t="shared" si="401"/>
        <v/>
      </c>
      <c r="CQ184" s="1326" t="str">
        <f t="shared" si="402"/>
        <v/>
      </c>
      <c r="CR184" s="1326" t="str">
        <f t="shared" si="403"/>
        <v/>
      </c>
      <c r="CS184" s="1325" t="str">
        <f t="shared" si="404"/>
        <v/>
      </c>
      <c r="CT184" s="1328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4" t="str">
        <f t="shared" si="389"/>
        <v/>
      </c>
      <c r="CE185" s="1325" t="str">
        <f t="shared" si="390"/>
        <v/>
      </c>
      <c r="CF185" s="1326" t="str">
        <f t="shared" si="391"/>
        <v/>
      </c>
      <c r="CG185" s="1326" t="str">
        <f t="shared" si="392"/>
        <v/>
      </c>
      <c r="CH185" s="1326" t="str">
        <f t="shared" si="393"/>
        <v/>
      </c>
      <c r="CI185" s="1326" t="str">
        <f t="shared" si="394"/>
        <v/>
      </c>
      <c r="CJ185" s="1326" t="str">
        <f t="shared" si="395"/>
        <v/>
      </c>
      <c r="CK185" s="1327" t="str">
        <f t="shared" si="396"/>
        <v/>
      </c>
      <c r="CL185" s="1327" t="str">
        <f t="shared" si="397"/>
        <v/>
      </c>
      <c r="CM185" s="1327" t="str">
        <f t="shared" si="398"/>
        <v/>
      </c>
      <c r="CN185" s="1326" t="str">
        <f t="shared" si="399"/>
        <v/>
      </c>
      <c r="CO185" s="1326" t="str">
        <f t="shared" si="400"/>
        <v/>
      </c>
      <c r="CP185" s="1326" t="str">
        <f t="shared" si="401"/>
        <v/>
      </c>
      <c r="CQ185" s="1326" t="str">
        <f t="shared" si="402"/>
        <v/>
      </c>
      <c r="CR185" s="1326" t="str">
        <f t="shared" si="403"/>
        <v/>
      </c>
      <c r="CS185" s="1325" t="str">
        <f t="shared" si="404"/>
        <v/>
      </c>
      <c r="CT185" s="1328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4" t="str">
        <f t="shared" si="389"/>
        <v/>
      </c>
      <c r="CE186" s="1325" t="str">
        <f t="shared" si="390"/>
        <v/>
      </c>
      <c r="CF186" s="1326" t="str">
        <f t="shared" si="391"/>
        <v/>
      </c>
      <c r="CG186" s="1326" t="str">
        <f t="shared" si="392"/>
        <v/>
      </c>
      <c r="CH186" s="1326" t="str">
        <f t="shared" si="393"/>
        <v/>
      </c>
      <c r="CI186" s="1326" t="str">
        <f t="shared" si="394"/>
        <v/>
      </c>
      <c r="CJ186" s="1326" t="str">
        <f t="shared" si="395"/>
        <v/>
      </c>
      <c r="CK186" s="1327" t="str">
        <f t="shared" si="396"/>
        <v/>
      </c>
      <c r="CL186" s="1327" t="str">
        <f t="shared" si="397"/>
        <v/>
      </c>
      <c r="CM186" s="1327" t="str">
        <f t="shared" si="398"/>
        <v/>
      </c>
      <c r="CN186" s="1326" t="str">
        <f t="shared" si="399"/>
        <v/>
      </c>
      <c r="CO186" s="1326" t="str">
        <f t="shared" si="400"/>
        <v/>
      </c>
      <c r="CP186" s="1326" t="str">
        <f t="shared" si="401"/>
        <v/>
      </c>
      <c r="CQ186" s="1326" t="str">
        <f t="shared" si="402"/>
        <v/>
      </c>
      <c r="CR186" s="1326" t="str">
        <f t="shared" si="403"/>
        <v/>
      </c>
      <c r="CS186" s="1325" t="str">
        <f t="shared" si="404"/>
        <v/>
      </c>
      <c r="CT186" s="1328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997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4" t="str">
        <f t="shared" si="389"/>
        <v/>
      </c>
      <c r="CE187" s="1325" t="str">
        <f t="shared" si="390"/>
        <v/>
      </c>
      <c r="CF187" s="1326" t="str">
        <f t="shared" si="391"/>
        <v/>
      </c>
      <c r="CG187" s="1326" t="str">
        <f t="shared" si="392"/>
        <v/>
      </c>
      <c r="CH187" s="1326" t="str">
        <f t="shared" si="393"/>
        <v/>
      </c>
      <c r="CI187" s="1326" t="str">
        <f t="shared" si="394"/>
        <v/>
      </c>
      <c r="CJ187" s="1326" t="str">
        <f t="shared" si="395"/>
        <v/>
      </c>
      <c r="CK187" s="1327" t="str">
        <f t="shared" si="396"/>
        <v/>
      </c>
      <c r="CL187" s="1327" t="str">
        <f t="shared" si="397"/>
        <v/>
      </c>
      <c r="CM187" s="1327" t="str">
        <f t="shared" si="398"/>
        <v/>
      </c>
      <c r="CN187" s="1326" t="str">
        <f t="shared" si="399"/>
        <v/>
      </c>
      <c r="CO187" s="1326" t="str">
        <f t="shared" si="400"/>
        <v/>
      </c>
      <c r="CP187" s="1326" t="str">
        <f t="shared" si="401"/>
        <v/>
      </c>
      <c r="CQ187" s="1326" t="str">
        <f t="shared" si="402"/>
        <v/>
      </c>
      <c r="CR187" s="1326" t="str">
        <f t="shared" si="403"/>
        <v/>
      </c>
      <c r="CS187" s="1325" t="str">
        <f t="shared" si="404"/>
        <v/>
      </c>
      <c r="CT187" s="1328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4" t="str">
        <f t="shared" si="389"/>
        <v/>
      </c>
      <c r="CE188" s="1325" t="str">
        <f t="shared" si="390"/>
        <v/>
      </c>
      <c r="CF188" s="1326" t="str">
        <f t="shared" si="391"/>
        <v/>
      </c>
      <c r="CG188" s="1326" t="str">
        <f t="shared" si="392"/>
        <v/>
      </c>
      <c r="CH188" s="1326" t="str">
        <f t="shared" si="393"/>
        <v/>
      </c>
      <c r="CI188" s="1326" t="str">
        <f t="shared" si="394"/>
        <v/>
      </c>
      <c r="CJ188" s="1326" t="str">
        <f t="shared" si="395"/>
        <v/>
      </c>
      <c r="CK188" s="1327" t="str">
        <f t="shared" si="396"/>
        <v/>
      </c>
      <c r="CL188" s="1327" t="str">
        <f t="shared" si="397"/>
        <v/>
      </c>
      <c r="CM188" s="1327" t="str">
        <f t="shared" si="398"/>
        <v/>
      </c>
      <c r="CN188" s="1326" t="str">
        <f t="shared" si="399"/>
        <v/>
      </c>
      <c r="CO188" s="1326" t="str">
        <f t="shared" si="400"/>
        <v/>
      </c>
      <c r="CP188" s="1326" t="str">
        <f t="shared" si="401"/>
        <v/>
      </c>
      <c r="CQ188" s="1326" t="str">
        <f t="shared" si="402"/>
        <v/>
      </c>
      <c r="CR188" s="1326" t="str">
        <f t="shared" si="403"/>
        <v/>
      </c>
      <c r="CS188" s="1325" t="str">
        <f t="shared" si="404"/>
        <v/>
      </c>
      <c r="CT188" s="1328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4" t="str">
        <f t="shared" si="389"/>
        <v/>
      </c>
      <c r="CE189" s="1325" t="str">
        <f t="shared" si="390"/>
        <v/>
      </c>
      <c r="CF189" s="1326" t="str">
        <f t="shared" si="391"/>
        <v/>
      </c>
      <c r="CG189" s="1326" t="str">
        <f t="shared" si="392"/>
        <v/>
      </c>
      <c r="CH189" s="1326" t="str">
        <f t="shared" si="393"/>
        <v/>
      </c>
      <c r="CI189" s="1326" t="str">
        <f t="shared" si="394"/>
        <v/>
      </c>
      <c r="CJ189" s="1326" t="str">
        <f t="shared" si="395"/>
        <v/>
      </c>
      <c r="CK189" s="1327" t="str">
        <f t="shared" si="396"/>
        <v/>
      </c>
      <c r="CL189" s="1327" t="str">
        <f t="shared" si="397"/>
        <v/>
      </c>
      <c r="CM189" s="1327" t="str">
        <f t="shared" si="398"/>
        <v/>
      </c>
      <c r="CN189" s="1326" t="str">
        <f t="shared" si="399"/>
        <v/>
      </c>
      <c r="CO189" s="1326" t="str">
        <f t="shared" si="400"/>
        <v/>
      </c>
      <c r="CP189" s="1326" t="str">
        <f t="shared" si="401"/>
        <v/>
      </c>
      <c r="CQ189" s="1326" t="str">
        <f t="shared" si="402"/>
        <v/>
      </c>
      <c r="CR189" s="1326" t="str">
        <f t="shared" si="403"/>
        <v/>
      </c>
      <c r="CS189" s="1325" t="str">
        <f t="shared" si="404"/>
        <v/>
      </c>
      <c r="CT189" s="1328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4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75"/>
        <v/>
      </c>
      <c r="CF190" s="1326" t="str">
        <f t="shared" si="475"/>
        <v/>
      </c>
      <c r="CG190" s="1326" t="str">
        <f t="shared" si="475"/>
        <v/>
      </c>
      <c r="CH190" s="1326" t="str">
        <f t="shared" si="475"/>
        <v/>
      </c>
      <c r="CI190" s="1326" t="str">
        <f t="shared" si="475"/>
        <v/>
      </c>
      <c r="CJ190" s="1326" t="str">
        <f t="shared" si="475"/>
        <v/>
      </c>
      <c r="CK190" s="1327" t="str">
        <f t="shared" si="475"/>
        <v/>
      </c>
      <c r="CL190" s="1327" t="str">
        <f t="shared" si="475"/>
        <v/>
      </c>
      <c r="CM190" s="1327" t="str">
        <f t="shared" si="475"/>
        <v/>
      </c>
      <c r="CN190" s="1326" t="str">
        <f t="shared" si="475"/>
        <v/>
      </c>
      <c r="CO190" s="1326" t="str">
        <f t="shared" si="475"/>
        <v/>
      </c>
      <c r="CP190" s="1326" t="str">
        <f t="shared" si="475"/>
        <v/>
      </c>
      <c r="CQ190" s="1326" t="str">
        <f t="shared" si="475"/>
        <v/>
      </c>
      <c r="CR190" s="1326" t="str">
        <f t="shared" si="475"/>
        <v/>
      </c>
      <c r="CS190" s="1325" t="str">
        <f t="shared" si="475"/>
        <v/>
      </c>
      <c r="CT190" s="1328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4" t="str">
        <f t="shared" si="475"/>
        <v/>
      </c>
      <c r="CE191" s="1325" t="str">
        <f t="shared" si="475"/>
        <v/>
      </c>
      <c r="CF191" s="1326" t="str">
        <f t="shared" si="475"/>
        <v/>
      </c>
      <c r="CG191" s="1326" t="str">
        <f t="shared" si="475"/>
        <v/>
      </c>
      <c r="CH191" s="1326" t="str">
        <f t="shared" si="475"/>
        <v/>
      </c>
      <c r="CI191" s="1326" t="str">
        <f t="shared" si="475"/>
        <v/>
      </c>
      <c r="CJ191" s="1326" t="str">
        <f t="shared" si="475"/>
        <v/>
      </c>
      <c r="CK191" s="1327" t="str">
        <f t="shared" si="475"/>
        <v/>
      </c>
      <c r="CL191" s="1327" t="str">
        <f t="shared" si="475"/>
        <v/>
      </c>
      <c r="CM191" s="1327" t="str">
        <f t="shared" si="475"/>
        <v/>
      </c>
      <c r="CN191" s="1326" t="str">
        <f t="shared" si="475"/>
        <v/>
      </c>
      <c r="CO191" s="1326" t="str">
        <f t="shared" si="475"/>
        <v/>
      </c>
      <c r="CP191" s="1326" t="str">
        <f t="shared" si="475"/>
        <v/>
      </c>
      <c r="CQ191" s="1326" t="str">
        <f t="shared" si="475"/>
        <v/>
      </c>
      <c r="CR191" s="1326" t="str">
        <f t="shared" si="475"/>
        <v/>
      </c>
      <c r="CS191" s="1325" t="str">
        <f t="shared" si="475"/>
        <v/>
      </c>
      <c r="CT191" s="1328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4" t="str">
        <f t="shared" si="475"/>
        <v/>
      </c>
      <c r="CE192" s="1325" t="str">
        <f t="shared" si="475"/>
        <v/>
      </c>
      <c r="CF192" s="1326" t="str">
        <f t="shared" si="475"/>
        <v/>
      </c>
      <c r="CG192" s="1326" t="str">
        <f t="shared" si="475"/>
        <v/>
      </c>
      <c r="CH192" s="1326" t="str">
        <f t="shared" si="475"/>
        <v/>
      </c>
      <c r="CI192" s="1326" t="str">
        <f t="shared" si="475"/>
        <v/>
      </c>
      <c r="CJ192" s="1326" t="str">
        <f t="shared" si="475"/>
        <v/>
      </c>
      <c r="CK192" s="1327" t="str">
        <f t="shared" si="475"/>
        <v/>
      </c>
      <c r="CL192" s="1327" t="str">
        <f t="shared" si="475"/>
        <v/>
      </c>
      <c r="CM192" s="1327" t="str">
        <f t="shared" si="475"/>
        <v/>
      </c>
      <c r="CN192" s="1326" t="str">
        <f t="shared" si="475"/>
        <v/>
      </c>
      <c r="CO192" s="1326" t="str">
        <f t="shared" si="475"/>
        <v/>
      </c>
      <c r="CP192" s="1326" t="str">
        <f t="shared" si="475"/>
        <v/>
      </c>
      <c r="CQ192" s="1326" t="str">
        <f t="shared" si="475"/>
        <v/>
      </c>
      <c r="CR192" s="1326" t="str">
        <f t="shared" si="475"/>
        <v/>
      </c>
      <c r="CS192" s="1325" t="str">
        <f t="shared" si="475"/>
        <v/>
      </c>
      <c r="CT192" s="1328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4" t="str">
        <f t="shared" si="475"/>
        <v/>
      </c>
      <c r="CE193" s="1325" t="str">
        <f t="shared" si="475"/>
        <v/>
      </c>
      <c r="CF193" s="1326" t="str">
        <f t="shared" si="475"/>
        <v/>
      </c>
      <c r="CG193" s="1326" t="str">
        <f t="shared" si="475"/>
        <v/>
      </c>
      <c r="CH193" s="1326" t="str">
        <f t="shared" si="475"/>
        <v/>
      </c>
      <c r="CI193" s="1326" t="str">
        <f t="shared" si="475"/>
        <v/>
      </c>
      <c r="CJ193" s="1326" t="str">
        <f t="shared" si="475"/>
        <v/>
      </c>
      <c r="CK193" s="1327" t="str">
        <f t="shared" si="475"/>
        <v/>
      </c>
      <c r="CL193" s="1327" t="str">
        <f t="shared" si="475"/>
        <v/>
      </c>
      <c r="CM193" s="1327" t="str">
        <f t="shared" si="475"/>
        <v/>
      </c>
      <c r="CN193" s="1326" t="str">
        <f t="shared" si="475"/>
        <v/>
      </c>
      <c r="CO193" s="1326" t="str">
        <f t="shared" si="475"/>
        <v/>
      </c>
      <c r="CP193" s="1326" t="str">
        <f t="shared" si="475"/>
        <v/>
      </c>
      <c r="CQ193" s="1326" t="str">
        <f t="shared" si="475"/>
        <v/>
      </c>
      <c r="CR193" s="1326" t="str">
        <f t="shared" si="475"/>
        <v/>
      </c>
      <c r="CS193" s="1325" t="str">
        <f t="shared" si="475"/>
        <v/>
      </c>
      <c r="CT193" s="1328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4" t="str">
        <f t="shared" si="475"/>
        <v/>
      </c>
      <c r="CE194" s="1325" t="str">
        <f t="shared" si="475"/>
        <v/>
      </c>
      <c r="CF194" s="1326" t="str">
        <f t="shared" si="475"/>
        <v/>
      </c>
      <c r="CG194" s="1326" t="str">
        <f t="shared" si="475"/>
        <v/>
      </c>
      <c r="CH194" s="1326" t="str">
        <f t="shared" si="475"/>
        <v/>
      </c>
      <c r="CI194" s="1326" t="str">
        <f t="shared" si="475"/>
        <v/>
      </c>
      <c r="CJ194" s="1326" t="str">
        <f t="shared" si="475"/>
        <v/>
      </c>
      <c r="CK194" s="1327" t="str">
        <f t="shared" si="475"/>
        <v/>
      </c>
      <c r="CL194" s="1327" t="str">
        <f t="shared" si="475"/>
        <v/>
      </c>
      <c r="CM194" s="1327" t="str">
        <f t="shared" si="475"/>
        <v/>
      </c>
      <c r="CN194" s="1326" t="str">
        <f t="shared" si="475"/>
        <v/>
      </c>
      <c r="CO194" s="1326" t="str">
        <f t="shared" si="475"/>
        <v/>
      </c>
      <c r="CP194" s="1326" t="str">
        <f t="shared" si="475"/>
        <v/>
      </c>
      <c r="CQ194" s="1326" t="str">
        <f t="shared" si="475"/>
        <v/>
      </c>
      <c r="CR194" s="1326" t="str">
        <f t="shared" si="475"/>
        <v/>
      </c>
      <c r="CS194" s="1325" t="str">
        <f t="shared" si="475"/>
        <v/>
      </c>
      <c r="CT194" s="1328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4" t="str">
        <f t="shared" si="475"/>
        <v/>
      </c>
      <c r="CE195" s="1325" t="str">
        <f t="shared" si="475"/>
        <v/>
      </c>
      <c r="CF195" s="1326" t="str">
        <f t="shared" si="475"/>
        <v/>
      </c>
      <c r="CG195" s="1326" t="str">
        <f t="shared" si="475"/>
        <v/>
      </c>
      <c r="CH195" s="1326" t="str">
        <f t="shared" si="475"/>
        <v/>
      </c>
      <c r="CI195" s="1326" t="str">
        <f t="shared" si="475"/>
        <v/>
      </c>
      <c r="CJ195" s="1326" t="str">
        <f t="shared" si="475"/>
        <v/>
      </c>
      <c r="CK195" s="1327" t="str">
        <f t="shared" si="475"/>
        <v/>
      </c>
      <c r="CL195" s="1327" t="str">
        <f t="shared" si="475"/>
        <v/>
      </c>
      <c r="CM195" s="1327" t="str">
        <f t="shared" si="475"/>
        <v/>
      </c>
      <c r="CN195" s="1326" t="str">
        <f t="shared" si="475"/>
        <v/>
      </c>
      <c r="CO195" s="1326" t="str">
        <f t="shared" si="475"/>
        <v/>
      </c>
      <c r="CP195" s="1326" t="str">
        <f t="shared" si="475"/>
        <v/>
      </c>
      <c r="CQ195" s="1326" t="str">
        <f t="shared" si="475"/>
        <v/>
      </c>
      <c r="CR195" s="1326" t="str">
        <f t="shared" si="475"/>
        <v/>
      </c>
      <c r="CS195" s="1325" t="str">
        <f t="shared" si="475"/>
        <v/>
      </c>
      <c r="CT195" s="1328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4" t="str">
        <f t="shared" si="475"/>
        <v/>
      </c>
      <c r="CE196" s="1325" t="str">
        <f t="shared" si="475"/>
        <v/>
      </c>
      <c r="CF196" s="1326" t="str">
        <f t="shared" si="475"/>
        <v/>
      </c>
      <c r="CG196" s="1326" t="str">
        <f t="shared" si="475"/>
        <v/>
      </c>
      <c r="CH196" s="1326" t="str">
        <f t="shared" si="475"/>
        <v/>
      </c>
      <c r="CI196" s="1326" t="str">
        <f t="shared" si="475"/>
        <v/>
      </c>
      <c r="CJ196" s="1326" t="str">
        <f t="shared" si="475"/>
        <v/>
      </c>
      <c r="CK196" s="1327" t="str">
        <f t="shared" si="475"/>
        <v/>
      </c>
      <c r="CL196" s="1327" t="str">
        <f t="shared" si="475"/>
        <v/>
      </c>
      <c r="CM196" s="1327" t="str">
        <f t="shared" si="475"/>
        <v/>
      </c>
      <c r="CN196" s="1326" t="str">
        <f t="shared" si="475"/>
        <v/>
      </c>
      <c r="CO196" s="1326" t="str">
        <f t="shared" si="475"/>
        <v/>
      </c>
      <c r="CP196" s="1326" t="str">
        <f t="shared" si="475"/>
        <v/>
      </c>
      <c r="CQ196" s="1326" t="str">
        <f t="shared" si="475"/>
        <v/>
      </c>
      <c r="CR196" s="1326" t="str">
        <f t="shared" si="475"/>
        <v/>
      </c>
      <c r="CS196" s="1325" t="str">
        <f t="shared" si="475"/>
        <v/>
      </c>
      <c r="CT196" s="1328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4">
        <f t="shared" si="475"/>
        <v>0</v>
      </c>
      <c r="CE197" s="1325">
        <f t="shared" si="475"/>
        <v>0</v>
      </c>
      <c r="CF197" s="1326">
        <f t="shared" si="475"/>
        <v>0</v>
      </c>
      <c r="CG197" s="1326">
        <f t="shared" si="475"/>
        <v>0</v>
      </c>
      <c r="CH197" s="1326">
        <f t="shared" si="475"/>
        <v>0</v>
      </c>
      <c r="CI197" s="1326">
        <f t="shared" si="475"/>
        <v>0</v>
      </c>
      <c r="CJ197" s="1326">
        <f t="shared" si="475"/>
        <v>0</v>
      </c>
      <c r="CK197" s="1327">
        <f t="shared" si="475"/>
        <v>0</v>
      </c>
      <c r="CL197" s="1327">
        <f t="shared" si="475"/>
        <v>60</v>
      </c>
      <c r="CM197" s="1327">
        <f t="shared" si="475"/>
        <v>100</v>
      </c>
      <c r="CN197" s="1326">
        <f t="shared" si="475"/>
        <v>200</v>
      </c>
      <c r="CO197" s="1326">
        <f t="shared" si="475"/>
        <v>200</v>
      </c>
      <c r="CP197" s="1326">
        <f t="shared" si="475"/>
        <v>220</v>
      </c>
      <c r="CQ197" s="1326">
        <f t="shared" si="475"/>
        <v>240</v>
      </c>
      <c r="CR197" s="1326">
        <f t="shared" si="475"/>
        <v>450</v>
      </c>
      <c r="CS197" s="1325">
        <f t="shared" si="475"/>
        <v>500</v>
      </c>
      <c r="CT197" s="1328">
        <f t="shared" si="476"/>
        <v>3000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4" t="str">
        <f t="shared" si="475"/>
        <v/>
      </c>
      <c r="CE198" s="1325" t="str">
        <f t="shared" si="475"/>
        <v/>
      </c>
      <c r="CF198" s="1326" t="str">
        <f t="shared" si="475"/>
        <v/>
      </c>
      <c r="CG198" s="1326" t="str">
        <f t="shared" si="475"/>
        <v/>
      </c>
      <c r="CH198" s="1326" t="str">
        <f t="shared" si="475"/>
        <v/>
      </c>
      <c r="CI198" s="1326" t="str">
        <f t="shared" si="475"/>
        <v/>
      </c>
      <c r="CJ198" s="1326" t="str">
        <f t="shared" si="475"/>
        <v/>
      </c>
      <c r="CK198" s="1327" t="str">
        <f t="shared" si="475"/>
        <v/>
      </c>
      <c r="CL198" s="1327">
        <f t="shared" si="475"/>
        <v>4900</v>
      </c>
      <c r="CM198" s="1327">
        <f t="shared" si="475"/>
        <v>4900</v>
      </c>
      <c r="CN198" s="1326" t="str">
        <f t="shared" si="475"/>
        <v/>
      </c>
      <c r="CO198" s="1326" t="str">
        <f t="shared" si="475"/>
        <v/>
      </c>
      <c r="CP198" s="1326" t="str">
        <f t="shared" si="475"/>
        <v/>
      </c>
      <c r="CQ198" s="1326" t="str">
        <f t="shared" si="475"/>
        <v/>
      </c>
      <c r="CR198" s="1326" t="str">
        <f t="shared" si="475"/>
        <v/>
      </c>
      <c r="CS198" s="1325" t="str">
        <f t="shared" si="475"/>
        <v/>
      </c>
      <c r="CT198" s="1328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4">
        <f t="shared" si="475"/>
        <v>0</v>
      </c>
      <c r="CE199" s="1325">
        <f t="shared" si="475"/>
        <v>0</v>
      </c>
      <c r="CF199" s="1326">
        <f t="shared" si="475"/>
        <v>0</v>
      </c>
      <c r="CG199" s="1326">
        <f t="shared" si="475"/>
        <v>0</v>
      </c>
      <c r="CH199" s="1326">
        <f t="shared" si="475"/>
        <v>0</v>
      </c>
      <c r="CI199" s="1326">
        <f t="shared" si="475"/>
        <v>0</v>
      </c>
      <c r="CJ199" s="1326">
        <f t="shared" si="475"/>
        <v>0</v>
      </c>
      <c r="CK199" s="1327">
        <f t="shared" si="475"/>
        <v>0</v>
      </c>
      <c r="CL199" s="1327">
        <f t="shared" si="475"/>
        <v>0</v>
      </c>
      <c r="CM199" s="1327">
        <f t="shared" si="475"/>
        <v>0</v>
      </c>
      <c r="CN199" s="1326">
        <f t="shared" si="475"/>
        <v>0</v>
      </c>
      <c r="CO199" s="1326">
        <f t="shared" si="475"/>
        <v>0</v>
      </c>
      <c r="CP199" s="1326">
        <f t="shared" si="475"/>
        <v>0</v>
      </c>
      <c r="CQ199" s="1326">
        <f t="shared" si="475"/>
        <v>0</v>
      </c>
      <c r="CR199" s="1326">
        <f t="shared" si="475"/>
        <v>0</v>
      </c>
      <c r="CS199" s="1325">
        <f t="shared" si="475"/>
        <v>2450000</v>
      </c>
      <c r="CT199" s="1328">
        <f t="shared" si="476"/>
        <v>14700000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489"/>
        <v/>
      </c>
      <c r="CG200" s="1331" t="str">
        <f t="shared" si="489"/>
        <v/>
      </c>
      <c r="CH200" s="1331">
        <f t="shared" si="489"/>
        <v>0.25</v>
      </c>
      <c r="CI200" s="1331">
        <f t="shared" si="489"/>
        <v>0.3</v>
      </c>
      <c r="CJ200" s="1331">
        <f t="shared" si="489"/>
        <v>0.33333333333333331</v>
      </c>
      <c r="CK200" s="1332">
        <f t="shared" si="489"/>
        <v>0.33357933579335791</v>
      </c>
      <c r="CL200" s="1332">
        <f t="shared" si="489"/>
        <v>0.4</v>
      </c>
      <c r="CM200" s="1332">
        <f t="shared" si="489"/>
        <v>0.44444444444444442</v>
      </c>
      <c r="CN200" s="1331">
        <f t="shared" si="489"/>
        <v>0.5</v>
      </c>
      <c r="CO200" s="1331">
        <f t="shared" si="489"/>
        <v>0.5</v>
      </c>
      <c r="CP200" s="1331">
        <f t="shared" si="489"/>
        <v>0.62222222222222223</v>
      </c>
      <c r="CQ200" s="1331" t="str">
        <f t="shared" si="489"/>
        <v/>
      </c>
      <c r="CR200" s="1331" t="str">
        <f t="shared" si="489"/>
        <v/>
      </c>
      <c r="CS200" s="1330" t="str">
        <f t="shared" si="489"/>
        <v/>
      </c>
      <c r="CT200" s="1333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4" t="str">
        <f t="shared" si="389"/>
        <v/>
      </c>
      <c r="CE201" s="1325" t="str">
        <f t="shared" si="390"/>
        <v/>
      </c>
      <c r="CF201" s="1326" t="str">
        <f t="shared" si="391"/>
        <v/>
      </c>
      <c r="CG201" s="1326" t="str">
        <f t="shared" si="392"/>
        <v/>
      </c>
      <c r="CH201" s="1326" t="str">
        <f t="shared" si="393"/>
        <v/>
      </c>
      <c r="CI201" s="1326" t="str">
        <f t="shared" si="394"/>
        <v/>
      </c>
      <c r="CJ201" s="1326" t="str">
        <f t="shared" si="395"/>
        <v/>
      </c>
      <c r="CK201" s="1327" t="str">
        <f t="shared" si="396"/>
        <v/>
      </c>
      <c r="CL201" s="1327" t="str">
        <f t="shared" si="397"/>
        <v/>
      </c>
      <c r="CM201" s="1327" t="str">
        <f t="shared" si="398"/>
        <v/>
      </c>
      <c r="CN201" s="1326" t="str">
        <f t="shared" si="399"/>
        <v/>
      </c>
      <c r="CO201" s="1326" t="str">
        <f t="shared" si="400"/>
        <v/>
      </c>
      <c r="CP201" s="1326" t="str">
        <f t="shared" si="401"/>
        <v/>
      </c>
      <c r="CQ201" s="1326" t="str">
        <f t="shared" si="402"/>
        <v/>
      </c>
      <c r="CR201" s="1326" t="str">
        <f t="shared" si="403"/>
        <v/>
      </c>
      <c r="CS201" s="1325" t="str">
        <f t="shared" si="404"/>
        <v/>
      </c>
      <c r="CT201" s="1328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4" t="str">
        <f t="shared" si="389"/>
        <v/>
      </c>
      <c r="CE202" s="1325" t="str">
        <f t="shared" si="390"/>
        <v/>
      </c>
      <c r="CF202" s="1326" t="str">
        <f t="shared" si="391"/>
        <v/>
      </c>
      <c r="CG202" s="1326" t="str">
        <f t="shared" si="392"/>
        <v/>
      </c>
      <c r="CH202" s="1326" t="str">
        <f t="shared" si="393"/>
        <v/>
      </c>
      <c r="CI202" s="1326" t="str">
        <f t="shared" si="394"/>
        <v/>
      </c>
      <c r="CJ202" s="1326" t="str">
        <f t="shared" si="395"/>
        <v/>
      </c>
      <c r="CK202" s="1327" t="str">
        <f t="shared" si="396"/>
        <v/>
      </c>
      <c r="CL202" s="1327" t="str">
        <f t="shared" si="397"/>
        <v/>
      </c>
      <c r="CM202" s="1327" t="str">
        <f t="shared" si="398"/>
        <v/>
      </c>
      <c r="CN202" s="1326" t="str">
        <f t="shared" si="399"/>
        <v/>
      </c>
      <c r="CO202" s="1326" t="str">
        <f t="shared" si="400"/>
        <v/>
      </c>
      <c r="CP202" s="1326" t="str">
        <f t="shared" si="401"/>
        <v/>
      </c>
      <c r="CQ202" s="1326" t="str">
        <f t="shared" si="402"/>
        <v/>
      </c>
      <c r="CR202" s="1326" t="str">
        <f t="shared" si="403"/>
        <v/>
      </c>
      <c r="CS202" s="1325" t="str">
        <f t="shared" si="404"/>
        <v/>
      </c>
      <c r="CT202" s="1328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4" t="str">
        <f t="shared" si="389"/>
        <v/>
      </c>
      <c r="CE203" s="1325" t="str">
        <f t="shared" si="390"/>
        <v/>
      </c>
      <c r="CF203" s="1326" t="str">
        <f t="shared" si="391"/>
        <v/>
      </c>
      <c r="CG203" s="1326" t="str">
        <f t="shared" si="392"/>
        <v/>
      </c>
      <c r="CH203" s="1326" t="str">
        <f t="shared" si="393"/>
        <v/>
      </c>
      <c r="CI203" s="1326" t="str">
        <f t="shared" si="394"/>
        <v/>
      </c>
      <c r="CJ203" s="1326" t="str">
        <f t="shared" si="395"/>
        <v/>
      </c>
      <c r="CK203" s="1327" t="str">
        <f t="shared" si="396"/>
        <v/>
      </c>
      <c r="CL203" s="1327" t="str">
        <f t="shared" si="397"/>
        <v/>
      </c>
      <c r="CM203" s="1327" t="str">
        <f t="shared" si="398"/>
        <v/>
      </c>
      <c r="CN203" s="1326" t="str">
        <f t="shared" si="399"/>
        <v/>
      </c>
      <c r="CO203" s="1326" t="str">
        <f t="shared" si="400"/>
        <v/>
      </c>
      <c r="CP203" s="1326" t="str">
        <f t="shared" si="401"/>
        <v/>
      </c>
      <c r="CQ203" s="1326" t="str">
        <f t="shared" si="402"/>
        <v/>
      </c>
      <c r="CR203" s="1326" t="str">
        <f t="shared" si="403"/>
        <v/>
      </c>
      <c r="CS203" s="1325" t="str">
        <f t="shared" si="404"/>
        <v/>
      </c>
      <c r="CT203" s="1328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4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494"/>
        <v>0</v>
      </c>
      <c r="CF204" s="1326">
        <f t="shared" si="494"/>
        <v>0</v>
      </c>
      <c r="CG204" s="1326">
        <f t="shared" si="494"/>
        <v>0</v>
      </c>
      <c r="CH204" s="1326">
        <f t="shared" si="494"/>
        <v>0</v>
      </c>
      <c r="CI204" s="1326">
        <f t="shared" si="494"/>
        <v>0</v>
      </c>
      <c r="CJ204" s="1326">
        <f t="shared" si="494"/>
        <v>0</v>
      </c>
      <c r="CK204" s="1327">
        <f t="shared" si="494"/>
        <v>0</v>
      </c>
      <c r="CL204" s="1327">
        <f t="shared" si="494"/>
        <v>0</v>
      </c>
      <c r="CM204" s="1327">
        <f t="shared" si="494"/>
        <v>0</v>
      </c>
      <c r="CN204" s="1326">
        <f t="shared" si="494"/>
        <v>0</v>
      </c>
      <c r="CO204" s="1326">
        <f t="shared" si="494"/>
        <v>0</v>
      </c>
      <c r="CP204" s="1326">
        <f t="shared" si="494"/>
        <v>0</v>
      </c>
      <c r="CQ204" s="1326">
        <f t="shared" si="494"/>
        <v>0</v>
      </c>
      <c r="CR204" s="1326">
        <f t="shared" si="494"/>
        <v>0</v>
      </c>
      <c r="CS204" s="1325">
        <f t="shared" si="494"/>
        <v>0</v>
      </c>
      <c r="CT204" s="1328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4" t="str">
        <f t="shared" si="494"/>
        <v/>
      </c>
      <c r="CE205" s="1325" t="str">
        <f t="shared" si="494"/>
        <v/>
      </c>
      <c r="CF205" s="1326" t="str">
        <f t="shared" si="494"/>
        <v/>
      </c>
      <c r="CG205" s="1326" t="str">
        <f t="shared" si="494"/>
        <v/>
      </c>
      <c r="CH205" s="1326" t="str">
        <f t="shared" si="494"/>
        <v/>
      </c>
      <c r="CI205" s="1326" t="str">
        <f t="shared" si="494"/>
        <v/>
      </c>
      <c r="CJ205" s="1326" t="str">
        <f t="shared" si="494"/>
        <v/>
      </c>
      <c r="CK205" s="1327" t="str">
        <f t="shared" si="494"/>
        <v/>
      </c>
      <c r="CL205" s="1327" t="str">
        <f t="shared" si="494"/>
        <v/>
      </c>
      <c r="CM205" s="1327" t="str">
        <f t="shared" si="494"/>
        <v/>
      </c>
      <c r="CN205" s="1326" t="str">
        <f t="shared" si="494"/>
        <v/>
      </c>
      <c r="CO205" s="1326" t="str">
        <f t="shared" si="494"/>
        <v/>
      </c>
      <c r="CP205" s="1326" t="str">
        <f t="shared" si="494"/>
        <v/>
      </c>
      <c r="CQ205" s="1326" t="str">
        <f t="shared" si="494"/>
        <v/>
      </c>
      <c r="CR205" s="1326" t="str">
        <f t="shared" si="494"/>
        <v/>
      </c>
      <c r="CS205" s="1325" t="str">
        <f t="shared" si="494"/>
        <v/>
      </c>
      <c r="CT205" s="1328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4">
        <f t="shared" si="494"/>
        <v>0</v>
      </c>
      <c r="CE206" s="1325">
        <f t="shared" si="494"/>
        <v>0</v>
      </c>
      <c r="CF206" s="1326">
        <f t="shared" si="494"/>
        <v>0</v>
      </c>
      <c r="CG206" s="1326">
        <f t="shared" si="494"/>
        <v>0</v>
      </c>
      <c r="CH206" s="1326">
        <f t="shared" si="494"/>
        <v>0</v>
      </c>
      <c r="CI206" s="1326">
        <f t="shared" si="494"/>
        <v>0</v>
      </c>
      <c r="CJ206" s="1326">
        <f t="shared" si="494"/>
        <v>0</v>
      </c>
      <c r="CK206" s="1327">
        <f t="shared" si="494"/>
        <v>0</v>
      </c>
      <c r="CL206" s="1327">
        <f t="shared" si="494"/>
        <v>0</v>
      </c>
      <c r="CM206" s="1327">
        <f t="shared" si="494"/>
        <v>0</v>
      </c>
      <c r="CN206" s="1326">
        <f t="shared" si="494"/>
        <v>0</v>
      </c>
      <c r="CO206" s="1326">
        <f t="shared" si="494"/>
        <v>0</v>
      </c>
      <c r="CP206" s="1326">
        <f t="shared" si="494"/>
        <v>0</v>
      </c>
      <c r="CQ206" s="1326">
        <f t="shared" si="494"/>
        <v>0</v>
      </c>
      <c r="CR206" s="1326">
        <f t="shared" si="494"/>
        <v>0</v>
      </c>
      <c r="CS206" s="1325">
        <f t="shared" si="494"/>
        <v>0</v>
      </c>
      <c r="CT206" s="1328">
        <f t="shared" si="495"/>
        <v>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4" t="str">
        <f t="shared" si="494"/>
        <v/>
      </c>
      <c r="CE207" s="1325" t="str">
        <f t="shared" si="494"/>
        <v/>
      </c>
      <c r="CF207" s="1326" t="str">
        <f t="shared" si="494"/>
        <v/>
      </c>
      <c r="CG207" s="1326" t="str">
        <f t="shared" si="494"/>
        <v/>
      </c>
      <c r="CH207" s="1326" t="str">
        <f t="shared" si="494"/>
        <v/>
      </c>
      <c r="CI207" s="1326" t="str">
        <f t="shared" si="494"/>
        <v/>
      </c>
      <c r="CJ207" s="1326" t="str">
        <f t="shared" si="494"/>
        <v/>
      </c>
      <c r="CK207" s="1327" t="str">
        <f t="shared" si="494"/>
        <v/>
      </c>
      <c r="CL207" s="1327" t="str">
        <f t="shared" si="494"/>
        <v/>
      </c>
      <c r="CM207" s="1327" t="str">
        <f t="shared" si="494"/>
        <v/>
      </c>
      <c r="CN207" s="1326" t="str">
        <f t="shared" si="494"/>
        <v/>
      </c>
      <c r="CO207" s="1326" t="str">
        <f t="shared" si="494"/>
        <v/>
      </c>
      <c r="CP207" s="1326" t="str">
        <f t="shared" si="494"/>
        <v/>
      </c>
      <c r="CQ207" s="1326" t="str">
        <f t="shared" si="494"/>
        <v/>
      </c>
      <c r="CR207" s="1326" t="str">
        <f t="shared" si="494"/>
        <v/>
      </c>
      <c r="CS207" s="1325" t="str">
        <f t="shared" si="494"/>
        <v/>
      </c>
      <c r="CT207" s="1328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4" t="str">
        <f t="shared" si="494"/>
        <v/>
      </c>
      <c r="CE208" s="1325" t="str">
        <f t="shared" si="494"/>
        <v/>
      </c>
      <c r="CF208" s="1326" t="str">
        <f t="shared" si="494"/>
        <v/>
      </c>
      <c r="CG208" s="1326" t="str">
        <f t="shared" si="494"/>
        <v/>
      </c>
      <c r="CH208" s="1326" t="str">
        <f t="shared" si="494"/>
        <v/>
      </c>
      <c r="CI208" s="1326" t="str">
        <f t="shared" si="494"/>
        <v/>
      </c>
      <c r="CJ208" s="1326" t="str">
        <f t="shared" si="494"/>
        <v/>
      </c>
      <c r="CK208" s="1327" t="str">
        <f t="shared" si="494"/>
        <v/>
      </c>
      <c r="CL208" s="1327" t="str">
        <f t="shared" si="494"/>
        <v/>
      </c>
      <c r="CM208" s="1327" t="str">
        <f t="shared" si="494"/>
        <v/>
      </c>
      <c r="CN208" s="1326" t="str">
        <f t="shared" si="494"/>
        <v/>
      </c>
      <c r="CO208" s="1326" t="str">
        <f t="shared" si="494"/>
        <v/>
      </c>
      <c r="CP208" s="1326" t="str">
        <f t="shared" si="494"/>
        <v/>
      </c>
      <c r="CQ208" s="1326" t="str">
        <f t="shared" si="494"/>
        <v/>
      </c>
      <c r="CR208" s="1326" t="str">
        <f t="shared" si="494"/>
        <v/>
      </c>
      <c r="CS208" s="1325" t="str">
        <f t="shared" si="494"/>
        <v/>
      </c>
      <c r="CT208" s="1328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4" t="str">
        <f t="shared" si="494"/>
        <v/>
      </c>
      <c r="CE209" s="1325" t="str">
        <f t="shared" si="494"/>
        <v/>
      </c>
      <c r="CF209" s="1326" t="str">
        <f t="shared" si="494"/>
        <v/>
      </c>
      <c r="CG209" s="1326" t="str">
        <f t="shared" si="494"/>
        <v/>
      </c>
      <c r="CH209" s="1326" t="str">
        <f t="shared" si="494"/>
        <v/>
      </c>
      <c r="CI209" s="1326" t="str">
        <f t="shared" si="494"/>
        <v/>
      </c>
      <c r="CJ209" s="1326" t="str">
        <f t="shared" si="494"/>
        <v/>
      </c>
      <c r="CK209" s="1327" t="str">
        <f t="shared" si="494"/>
        <v/>
      </c>
      <c r="CL209" s="1327" t="str">
        <f t="shared" si="494"/>
        <v/>
      </c>
      <c r="CM209" s="1327" t="str">
        <f t="shared" si="494"/>
        <v/>
      </c>
      <c r="CN209" s="1326" t="str">
        <f t="shared" si="494"/>
        <v/>
      </c>
      <c r="CO209" s="1326" t="str">
        <f t="shared" si="494"/>
        <v/>
      </c>
      <c r="CP209" s="1326" t="str">
        <f t="shared" si="494"/>
        <v/>
      </c>
      <c r="CQ209" s="1326" t="str">
        <f t="shared" si="494"/>
        <v/>
      </c>
      <c r="CR209" s="1326" t="str">
        <f t="shared" si="494"/>
        <v/>
      </c>
      <c r="CS209" s="1325" t="str">
        <f t="shared" si="494"/>
        <v/>
      </c>
      <c r="CT209" s="1328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4">
        <f t="shared" si="494"/>
        <v>0</v>
      </c>
      <c r="CE210" s="1325">
        <f t="shared" si="494"/>
        <v>0</v>
      </c>
      <c r="CF210" s="1326">
        <f t="shared" si="494"/>
        <v>0</v>
      </c>
      <c r="CG210" s="1326">
        <f t="shared" si="494"/>
        <v>0</v>
      </c>
      <c r="CH210" s="1326">
        <f t="shared" si="494"/>
        <v>0</v>
      </c>
      <c r="CI210" s="1326">
        <f t="shared" si="494"/>
        <v>0</v>
      </c>
      <c r="CJ210" s="1326">
        <f t="shared" si="494"/>
        <v>0</v>
      </c>
      <c r="CK210" s="1327">
        <f t="shared" si="494"/>
        <v>0</v>
      </c>
      <c r="CL210" s="1327">
        <f t="shared" si="494"/>
        <v>0</v>
      </c>
      <c r="CM210" s="1327">
        <f t="shared" si="494"/>
        <v>0</v>
      </c>
      <c r="CN210" s="1326">
        <f t="shared" si="494"/>
        <v>0</v>
      </c>
      <c r="CO210" s="1326">
        <f t="shared" si="494"/>
        <v>0</v>
      </c>
      <c r="CP210" s="1326">
        <f t="shared" si="494"/>
        <v>0</v>
      </c>
      <c r="CQ210" s="1326">
        <f t="shared" si="494"/>
        <v>0</v>
      </c>
      <c r="CR210" s="1326">
        <f t="shared" si="494"/>
        <v>0</v>
      </c>
      <c r="CS210" s="1325">
        <f t="shared" si="494"/>
        <v>0</v>
      </c>
      <c r="CT210" s="1328">
        <f t="shared" si="495"/>
        <v>3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4" t="str">
        <f t="shared" si="494"/>
        <v/>
      </c>
      <c r="CE211" s="1325" t="str">
        <f t="shared" si="494"/>
        <v/>
      </c>
      <c r="CF211" s="1326" t="str">
        <f t="shared" si="494"/>
        <v/>
      </c>
      <c r="CG211" s="1326" t="str">
        <f t="shared" si="494"/>
        <v/>
      </c>
      <c r="CH211" s="1326" t="str">
        <f t="shared" si="494"/>
        <v/>
      </c>
      <c r="CI211" s="1326" t="str">
        <f t="shared" si="494"/>
        <v/>
      </c>
      <c r="CJ211" s="1326" t="str">
        <f t="shared" si="494"/>
        <v/>
      </c>
      <c r="CK211" s="1327" t="str">
        <f t="shared" si="494"/>
        <v/>
      </c>
      <c r="CL211" s="1327" t="str">
        <f t="shared" si="494"/>
        <v/>
      </c>
      <c r="CM211" s="1327" t="str">
        <f t="shared" si="494"/>
        <v/>
      </c>
      <c r="CN211" s="1326" t="str">
        <f t="shared" si="494"/>
        <v/>
      </c>
      <c r="CO211" s="1326" t="str">
        <f t="shared" si="494"/>
        <v/>
      </c>
      <c r="CP211" s="1326" t="str">
        <f t="shared" si="494"/>
        <v/>
      </c>
      <c r="CQ211" s="1326" t="str">
        <f t="shared" si="494"/>
        <v/>
      </c>
      <c r="CR211" s="1326" t="str">
        <f t="shared" si="494"/>
        <v/>
      </c>
      <c r="CS211" s="1325" t="str">
        <f t="shared" si="494"/>
        <v/>
      </c>
      <c r="CT211" s="1328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4">
        <f t="shared" si="494"/>
        <v>0</v>
      </c>
      <c r="CE212" s="1325">
        <f t="shared" si="494"/>
        <v>0</v>
      </c>
      <c r="CF212" s="1326">
        <f t="shared" si="494"/>
        <v>0</v>
      </c>
      <c r="CG212" s="1326">
        <f t="shared" si="494"/>
        <v>0</v>
      </c>
      <c r="CH212" s="1326">
        <f t="shared" si="494"/>
        <v>0</v>
      </c>
      <c r="CI212" s="1326">
        <f t="shared" si="494"/>
        <v>0</v>
      </c>
      <c r="CJ212" s="1326">
        <f t="shared" si="494"/>
        <v>0</v>
      </c>
      <c r="CK212" s="1327">
        <f t="shared" si="494"/>
        <v>0</v>
      </c>
      <c r="CL212" s="1327">
        <f t="shared" si="494"/>
        <v>0</v>
      </c>
      <c r="CM212" s="1327">
        <f t="shared" si="494"/>
        <v>0</v>
      </c>
      <c r="CN212" s="1326">
        <f t="shared" si="494"/>
        <v>0</v>
      </c>
      <c r="CO212" s="1326">
        <f t="shared" si="494"/>
        <v>0</v>
      </c>
      <c r="CP212" s="1326">
        <f t="shared" si="494"/>
        <v>0</v>
      </c>
      <c r="CQ212" s="1326">
        <f t="shared" si="494"/>
        <v>0</v>
      </c>
      <c r="CR212" s="1326">
        <f t="shared" si="494"/>
        <v>0</v>
      </c>
      <c r="CS212" s="1325">
        <f t="shared" si="494"/>
        <v>0</v>
      </c>
      <c r="CT212" s="1328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08"/>
        <v/>
      </c>
      <c r="CG213" s="1331" t="str">
        <f t="shared" si="508"/>
        <v/>
      </c>
      <c r="CH213" s="1331" t="str">
        <f t="shared" si="508"/>
        <v/>
      </c>
      <c r="CI213" s="1331" t="str">
        <f t="shared" si="508"/>
        <v/>
      </c>
      <c r="CJ213" s="1331" t="str">
        <f t="shared" si="508"/>
        <v/>
      </c>
      <c r="CK213" s="1332">
        <f t="shared" si="508"/>
        <v>0</v>
      </c>
      <c r="CL213" s="1332">
        <f t="shared" si="508"/>
        <v>2.3076923076923078E-2</v>
      </c>
      <c r="CM213" s="1332">
        <f t="shared" si="508"/>
        <v>0.22666666666666666</v>
      </c>
      <c r="CN213" s="1331" t="str">
        <f t="shared" si="508"/>
        <v/>
      </c>
      <c r="CO213" s="1331" t="str">
        <f t="shared" si="508"/>
        <v/>
      </c>
      <c r="CP213" s="1331" t="str">
        <f t="shared" si="508"/>
        <v/>
      </c>
      <c r="CQ213" s="1331" t="str">
        <f t="shared" si="508"/>
        <v/>
      </c>
      <c r="CR213" s="1331" t="str">
        <f t="shared" si="508"/>
        <v/>
      </c>
      <c r="CS213" s="1330" t="str">
        <f t="shared" si="508"/>
        <v/>
      </c>
      <c r="CT213" s="1333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4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08"/>
        <v/>
      </c>
      <c r="CF214" s="1326" t="str">
        <f t="shared" si="508"/>
        <v/>
      </c>
      <c r="CG214" s="1326" t="str">
        <f t="shared" si="508"/>
        <v/>
      </c>
      <c r="CH214" s="1326" t="str">
        <f t="shared" si="508"/>
        <v/>
      </c>
      <c r="CI214" s="1326" t="str">
        <f t="shared" si="508"/>
        <v/>
      </c>
      <c r="CJ214" s="1326" t="str">
        <f t="shared" si="508"/>
        <v/>
      </c>
      <c r="CK214" s="1327" t="str">
        <f t="shared" si="508"/>
        <v/>
      </c>
      <c r="CL214" s="1327">
        <f t="shared" si="508"/>
        <v>2280000</v>
      </c>
      <c r="CM214" s="1327" t="str">
        <f t="shared" si="508"/>
        <v/>
      </c>
      <c r="CN214" s="1326" t="str">
        <f t="shared" si="508"/>
        <v/>
      </c>
      <c r="CO214" s="1326" t="str">
        <f t="shared" si="508"/>
        <v/>
      </c>
      <c r="CP214" s="1326" t="str">
        <f t="shared" si="508"/>
        <v/>
      </c>
      <c r="CQ214" s="1326" t="str">
        <f t="shared" si="508"/>
        <v/>
      </c>
      <c r="CR214" s="1326" t="str">
        <f t="shared" si="508"/>
        <v/>
      </c>
      <c r="CS214" s="1325" t="str">
        <f t="shared" si="508"/>
        <v/>
      </c>
      <c r="CT214" s="1328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4" t="str">
        <f t="shared" si="509"/>
        <v/>
      </c>
      <c r="CE215" s="1325" t="str">
        <f t="shared" si="508"/>
        <v/>
      </c>
      <c r="CF215" s="1326" t="str">
        <f t="shared" si="508"/>
        <v/>
      </c>
      <c r="CG215" s="1326" t="str">
        <f t="shared" si="508"/>
        <v/>
      </c>
      <c r="CH215" s="1326" t="str">
        <f t="shared" si="508"/>
        <v/>
      </c>
      <c r="CI215" s="1326" t="str">
        <f t="shared" si="508"/>
        <v/>
      </c>
      <c r="CJ215" s="1326" t="str">
        <f t="shared" si="508"/>
        <v/>
      </c>
      <c r="CK215" s="1327" t="str">
        <f t="shared" si="508"/>
        <v/>
      </c>
      <c r="CL215" s="1327">
        <f t="shared" si="508"/>
        <v>22</v>
      </c>
      <c r="CM215" s="1327" t="str">
        <f t="shared" si="508"/>
        <v/>
      </c>
      <c r="CN215" s="1326" t="str">
        <f t="shared" si="508"/>
        <v/>
      </c>
      <c r="CO215" s="1326" t="str">
        <f t="shared" si="508"/>
        <v/>
      </c>
      <c r="CP215" s="1326" t="str">
        <f t="shared" si="508"/>
        <v/>
      </c>
      <c r="CQ215" s="1326" t="str">
        <f t="shared" si="508"/>
        <v/>
      </c>
      <c r="CR215" s="1326" t="str">
        <f t="shared" si="508"/>
        <v/>
      </c>
      <c r="CS215" s="1325" t="str">
        <f t="shared" si="508"/>
        <v/>
      </c>
      <c r="CT215" s="1328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4" t="str">
        <f t="shared" si="509"/>
        <v/>
      </c>
      <c r="CE216" s="1325" t="str">
        <f t="shared" si="508"/>
        <v/>
      </c>
      <c r="CF216" s="1326" t="str">
        <f t="shared" si="508"/>
        <v/>
      </c>
      <c r="CG216" s="1326" t="str">
        <f t="shared" si="508"/>
        <v/>
      </c>
      <c r="CH216" s="1326" t="str">
        <f t="shared" si="508"/>
        <v/>
      </c>
      <c r="CI216" s="1326" t="str">
        <f t="shared" si="508"/>
        <v/>
      </c>
      <c r="CJ216" s="1326" t="str">
        <f t="shared" si="508"/>
        <v/>
      </c>
      <c r="CK216" s="1327" t="str">
        <f t="shared" si="508"/>
        <v/>
      </c>
      <c r="CL216" s="1327">
        <f t="shared" si="508"/>
        <v>50160000</v>
      </c>
      <c r="CM216" s="1327" t="str">
        <f t="shared" si="508"/>
        <v/>
      </c>
      <c r="CN216" s="1326" t="str">
        <f t="shared" si="508"/>
        <v/>
      </c>
      <c r="CO216" s="1326" t="str">
        <f t="shared" si="508"/>
        <v/>
      </c>
      <c r="CP216" s="1326" t="str">
        <f t="shared" si="508"/>
        <v/>
      </c>
      <c r="CQ216" s="1326" t="str">
        <f t="shared" si="508"/>
        <v/>
      </c>
      <c r="CR216" s="1326" t="str">
        <f t="shared" si="508"/>
        <v/>
      </c>
      <c r="CS216" s="1325" t="str">
        <f t="shared" si="508"/>
        <v/>
      </c>
      <c r="CT216" s="1328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4" t="str">
        <f t="shared" si="509"/>
        <v/>
      </c>
      <c r="CE217" s="1325" t="str">
        <f t="shared" si="508"/>
        <v/>
      </c>
      <c r="CF217" s="1326" t="str">
        <f t="shared" si="508"/>
        <v/>
      </c>
      <c r="CG217" s="1326" t="str">
        <f t="shared" si="508"/>
        <v/>
      </c>
      <c r="CH217" s="1326" t="str">
        <f t="shared" si="508"/>
        <v/>
      </c>
      <c r="CI217" s="1326" t="str">
        <f t="shared" si="508"/>
        <v/>
      </c>
      <c r="CJ217" s="1326" t="str">
        <f t="shared" si="508"/>
        <v/>
      </c>
      <c r="CK217" s="1327" t="str">
        <f t="shared" si="508"/>
        <v/>
      </c>
      <c r="CL217" s="1327" t="str">
        <f t="shared" si="508"/>
        <v/>
      </c>
      <c r="CM217" s="1327" t="str">
        <f t="shared" si="508"/>
        <v/>
      </c>
      <c r="CN217" s="1326" t="str">
        <f t="shared" si="508"/>
        <v/>
      </c>
      <c r="CO217" s="1326" t="str">
        <f t="shared" si="508"/>
        <v/>
      </c>
      <c r="CP217" s="1326" t="str">
        <f t="shared" si="508"/>
        <v/>
      </c>
      <c r="CQ217" s="1326" t="str">
        <f t="shared" si="508"/>
        <v/>
      </c>
      <c r="CR217" s="1326" t="str">
        <f t="shared" si="508"/>
        <v/>
      </c>
      <c r="CS217" s="1325" t="str">
        <f t="shared" si="508"/>
        <v/>
      </c>
      <c r="CT217" s="1328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4" t="str">
        <f t="shared" si="509"/>
        <v/>
      </c>
      <c r="CE218" s="1325" t="str">
        <f t="shared" si="508"/>
        <v/>
      </c>
      <c r="CF218" s="1326" t="str">
        <f t="shared" si="508"/>
        <v/>
      </c>
      <c r="CG218" s="1326" t="str">
        <f t="shared" si="508"/>
        <v/>
      </c>
      <c r="CH218" s="1326" t="str">
        <f t="shared" si="508"/>
        <v/>
      </c>
      <c r="CI218" s="1326" t="str">
        <f t="shared" si="508"/>
        <v/>
      </c>
      <c r="CJ218" s="1326" t="str">
        <f t="shared" si="508"/>
        <v/>
      </c>
      <c r="CK218" s="1327" t="str">
        <f t="shared" si="508"/>
        <v/>
      </c>
      <c r="CL218" s="1327" t="str">
        <f t="shared" si="508"/>
        <v/>
      </c>
      <c r="CM218" s="1327" t="str">
        <f t="shared" si="508"/>
        <v/>
      </c>
      <c r="CN218" s="1326" t="str">
        <f t="shared" si="508"/>
        <v/>
      </c>
      <c r="CO218" s="1326" t="str">
        <f t="shared" si="508"/>
        <v/>
      </c>
      <c r="CP218" s="1326" t="str">
        <f t="shared" si="508"/>
        <v/>
      </c>
      <c r="CQ218" s="1326" t="str">
        <f t="shared" si="508"/>
        <v/>
      </c>
      <c r="CR218" s="1326" t="str">
        <f t="shared" si="508"/>
        <v/>
      </c>
      <c r="CS218" s="1325" t="str">
        <f t="shared" si="508"/>
        <v/>
      </c>
      <c r="CT218" s="1328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4" t="str">
        <f t="shared" si="509"/>
        <v/>
      </c>
      <c r="CE219" s="1325" t="str">
        <f t="shared" si="508"/>
        <v/>
      </c>
      <c r="CF219" s="1326" t="str">
        <f t="shared" si="508"/>
        <v/>
      </c>
      <c r="CG219" s="1326" t="str">
        <f t="shared" si="508"/>
        <v/>
      </c>
      <c r="CH219" s="1326" t="str">
        <f t="shared" si="508"/>
        <v/>
      </c>
      <c r="CI219" s="1326" t="str">
        <f t="shared" si="508"/>
        <v/>
      </c>
      <c r="CJ219" s="1326" t="str">
        <f t="shared" si="508"/>
        <v/>
      </c>
      <c r="CK219" s="1327" t="str">
        <f t="shared" si="508"/>
        <v/>
      </c>
      <c r="CL219" s="1327" t="str">
        <f t="shared" si="508"/>
        <v/>
      </c>
      <c r="CM219" s="1327" t="str">
        <f t="shared" si="508"/>
        <v/>
      </c>
      <c r="CN219" s="1326" t="str">
        <f t="shared" si="508"/>
        <v/>
      </c>
      <c r="CO219" s="1326" t="str">
        <f t="shared" si="508"/>
        <v/>
      </c>
      <c r="CP219" s="1326" t="str">
        <f t="shared" si="508"/>
        <v/>
      </c>
      <c r="CQ219" s="1326" t="str">
        <f t="shared" si="508"/>
        <v/>
      </c>
      <c r="CR219" s="1326" t="str">
        <f t="shared" si="508"/>
        <v/>
      </c>
      <c r="CS219" s="1325" t="str">
        <f t="shared" si="508"/>
        <v/>
      </c>
      <c r="CT219" s="1328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999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4" t="str">
        <f t="shared" si="509"/>
        <v/>
      </c>
      <c r="CE220" s="1325" t="str">
        <f t="shared" si="508"/>
        <v/>
      </c>
      <c r="CF220" s="1326" t="str">
        <f t="shared" si="508"/>
        <v/>
      </c>
      <c r="CG220" s="1326" t="str">
        <f t="shared" si="508"/>
        <v/>
      </c>
      <c r="CH220" s="1326" t="str">
        <f t="shared" si="508"/>
        <v/>
      </c>
      <c r="CI220" s="1326" t="str">
        <f t="shared" si="508"/>
        <v/>
      </c>
      <c r="CJ220" s="1326" t="str">
        <f t="shared" si="508"/>
        <v/>
      </c>
      <c r="CK220" s="1327" t="str">
        <f t="shared" si="508"/>
        <v/>
      </c>
      <c r="CL220" s="1327">
        <f t="shared" si="508"/>
        <v>12650</v>
      </c>
      <c r="CM220" s="1327" t="str">
        <f t="shared" si="508"/>
        <v/>
      </c>
      <c r="CN220" s="1326" t="str">
        <f t="shared" si="508"/>
        <v/>
      </c>
      <c r="CO220" s="1326" t="str">
        <f t="shared" si="508"/>
        <v/>
      </c>
      <c r="CP220" s="1326" t="str">
        <f t="shared" si="508"/>
        <v/>
      </c>
      <c r="CQ220" s="1326" t="str">
        <f t="shared" si="508"/>
        <v/>
      </c>
      <c r="CR220" s="1326" t="str">
        <f t="shared" si="508"/>
        <v/>
      </c>
      <c r="CS220" s="1325" t="str">
        <f t="shared" si="508"/>
        <v/>
      </c>
      <c r="CT220" s="1328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4" t="str">
        <f t="shared" si="509"/>
        <v/>
      </c>
      <c r="CE221" s="1325" t="str">
        <f t="shared" si="508"/>
        <v/>
      </c>
      <c r="CF221" s="1326" t="str">
        <f t="shared" si="508"/>
        <v/>
      </c>
      <c r="CG221" s="1326" t="str">
        <f t="shared" si="508"/>
        <v/>
      </c>
      <c r="CH221" s="1326" t="str">
        <f t="shared" si="508"/>
        <v/>
      </c>
      <c r="CI221" s="1326" t="str">
        <f t="shared" si="508"/>
        <v/>
      </c>
      <c r="CJ221" s="1326" t="str">
        <f t="shared" si="508"/>
        <v/>
      </c>
      <c r="CK221" s="1327" t="str">
        <f t="shared" si="508"/>
        <v/>
      </c>
      <c r="CL221" s="1327">
        <f t="shared" si="508"/>
        <v>450</v>
      </c>
      <c r="CM221" s="1327" t="str">
        <f t="shared" si="508"/>
        <v/>
      </c>
      <c r="CN221" s="1326" t="str">
        <f t="shared" si="508"/>
        <v/>
      </c>
      <c r="CO221" s="1326" t="str">
        <f t="shared" si="508"/>
        <v/>
      </c>
      <c r="CP221" s="1326" t="str">
        <f t="shared" si="508"/>
        <v/>
      </c>
      <c r="CQ221" s="1326" t="str">
        <f t="shared" si="508"/>
        <v/>
      </c>
      <c r="CR221" s="1326" t="str">
        <f t="shared" si="508"/>
        <v/>
      </c>
      <c r="CS221" s="1325" t="str">
        <f t="shared" si="508"/>
        <v/>
      </c>
      <c r="CT221" s="1328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4" t="str">
        <f t="shared" si="509"/>
        <v/>
      </c>
      <c r="CE222" s="1325" t="str">
        <f t="shared" si="508"/>
        <v/>
      </c>
      <c r="CF222" s="1326" t="str">
        <f t="shared" si="508"/>
        <v/>
      </c>
      <c r="CG222" s="1326" t="str">
        <f t="shared" si="508"/>
        <v/>
      </c>
      <c r="CH222" s="1326" t="str">
        <f t="shared" si="508"/>
        <v/>
      </c>
      <c r="CI222" s="1326" t="str">
        <f t="shared" si="508"/>
        <v/>
      </c>
      <c r="CJ222" s="1326" t="str">
        <f t="shared" si="508"/>
        <v/>
      </c>
      <c r="CK222" s="1327" t="str">
        <f t="shared" si="508"/>
        <v/>
      </c>
      <c r="CL222" s="1327">
        <f t="shared" si="508"/>
        <v>5692500</v>
      </c>
      <c r="CM222" s="1327" t="str">
        <f t="shared" si="508"/>
        <v/>
      </c>
      <c r="CN222" s="1326" t="str">
        <f t="shared" si="508"/>
        <v/>
      </c>
      <c r="CO222" s="1326" t="str">
        <f t="shared" si="508"/>
        <v/>
      </c>
      <c r="CP222" s="1326" t="str">
        <f t="shared" si="508"/>
        <v/>
      </c>
      <c r="CQ222" s="1326" t="str">
        <f t="shared" si="508"/>
        <v/>
      </c>
      <c r="CR222" s="1326" t="str">
        <f t="shared" si="508"/>
        <v/>
      </c>
      <c r="CS222" s="1325" t="str">
        <f t="shared" si="508"/>
        <v/>
      </c>
      <c r="CT222" s="1328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1000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4" t="str">
        <f t="shared" si="509"/>
        <v/>
      </c>
      <c r="CE223" s="1325" t="str">
        <f t="shared" si="508"/>
        <v/>
      </c>
      <c r="CF223" s="1326" t="str">
        <f t="shared" si="508"/>
        <v/>
      </c>
      <c r="CG223" s="1326" t="str">
        <f t="shared" si="508"/>
        <v/>
      </c>
      <c r="CH223" s="1326" t="str">
        <f t="shared" si="508"/>
        <v/>
      </c>
      <c r="CI223" s="1326" t="str">
        <f t="shared" si="508"/>
        <v/>
      </c>
      <c r="CJ223" s="1326" t="str">
        <f t="shared" si="508"/>
        <v/>
      </c>
      <c r="CK223" s="1327" t="str">
        <f t="shared" si="508"/>
        <v/>
      </c>
      <c r="CL223" s="1327">
        <f t="shared" si="508"/>
        <v>7</v>
      </c>
      <c r="CM223" s="1327" t="str">
        <f t="shared" si="508"/>
        <v/>
      </c>
      <c r="CN223" s="1326" t="str">
        <f t="shared" si="508"/>
        <v/>
      </c>
      <c r="CO223" s="1326" t="str">
        <f t="shared" si="508"/>
        <v/>
      </c>
      <c r="CP223" s="1326" t="str">
        <f t="shared" si="508"/>
        <v/>
      </c>
      <c r="CQ223" s="1326" t="str">
        <f t="shared" si="508"/>
        <v/>
      </c>
      <c r="CR223" s="1326" t="str">
        <f t="shared" si="508"/>
        <v/>
      </c>
      <c r="CS223" s="1325" t="str">
        <f t="shared" si="508"/>
        <v/>
      </c>
      <c r="CT223" s="1328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4" t="str">
        <f t="shared" si="509"/>
        <v/>
      </c>
      <c r="CE224" s="1325" t="str">
        <f t="shared" si="508"/>
        <v/>
      </c>
      <c r="CF224" s="1326" t="str">
        <f t="shared" si="508"/>
        <v/>
      </c>
      <c r="CG224" s="1326" t="str">
        <f t="shared" si="508"/>
        <v/>
      </c>
      <c r="CH224" s="1326" t="str">
        <f t="shared" si="508"/>
        <v/>
      </c>
      <c r="CI224" s="1326" t="str">
        <f t="shared" si="508"/>
        <v/>
      </c>
      <c r="CJ224" s="1326" t="str">
        <f t="shared" si="508"/>
        <v/>
      </c>
      <c r="CK224" s="1327" t="str">
        <f t="shared" si="508"/>
        <v/>
      </c>
      <c r="CL224" s="1327">
        <f t="shared" si="508"/>
        <v>900</v>
      </c>
      <c r="CM224" s="1327" t="str">
        <f t="shared" si="508"/>
        <v/>
      </c>
      <c r="CN224" s="1326" t="str">
        <f t="shared" si="508"/>
        <v/>
      </c>
      <c r="CO224" s="1326" t="str">
        <f t="shared" si="508"/>
        <v/>
      </c>
      <c r="CP224" s="1326" t="str">
        <f t="shared" si="508"/>
        <v/>
      </c>
      <c r="CQ224" s="1326" t="str">
        <f t="shared" si="508"/>
        <v/>
      </c>
      <c r="CR224" s="1326" t="str">
        <f t="shared" si="508"/>
        <v/>
      </c>
      <c r="CS224" s="1325" t="str">
        <f t="shared" si="508"/>
        <v/>
      </c>
      <c r="CT224" s="1328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4" t="str">
        <f t="shared" si="509"/>
        <v/>
      </c>
      <c r="CE225" s="1325" t="str">
        <f t="shared" si="508"/>
        <v/>
      </c>
      <c r="CF225" s="1326" t="str">
        <f t="shared" si="508"/>
        <v/>
      </c>
      <c r="CG225" s="1326" t="str">
        <f t="shared" si="508"/>
        <v/>
      </c>
      <c r="CH225" s="1326" t="str">
        <f t="shared" si="508"/>
        <v/>
      </c>
      <c r="CI225" s="1326" t="str">
        <f t="shared" si="508"/>
        <v/>
      </c>
      <c r="CJ225" s="1326" t="str">
        <f t="shared" si="508"/>
        <v/>
      </c>
      <c r="CK225" s="1327" t="str">
        <f t="shared" si="508"/>
        <v/>
      </c>
      <c r="CL225" s="1327">
        <f t="shared" si="508"/>
        <v>6300</v>
      </c>
      <c r="CM225" s="1327" t="str">
        <f t="shared" si="508"/>
        <v/>
      </c>
      <c r="CN225" s="1326" t="str">
        <f t="shared" si="508"/>
        <v/>
      </c>
      <c r="CO225" s="1326" t="str">
        <f t="shared" si="508"/>
        <v/>
      </c>
      <c r="CP225" s="1326" t="str">
        <f t="shared" si="508"/>
        <v/>
      </c>
      <c r="CQ225" s="1326" t="str">
        <f t="shared" si="508"/>
        <v/>
      </c>
      <c r="CR225" s="1326" t="str">
        <f t="shared" si="508"/>
        <v/>
      </c>
      <c r="CS225" s="1325" t="str">
        <f t="shared" si="508"/>
        <v/>
      </c>
      <c r="CT225" s="1328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4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31"/>
        <v/>
      </c>
      <c r="CG227" s="1326" t="str">
        <f t="shared" si="531"/>
        <v/>
      </c>
      <c r="CH227" s="1326" t="str">
        <f t="shared" si="531"/>
        <v/>
      </c>
      <c r="CI227" s="1326" t="str">
        <f t="shared" si="531"/>
        <v/>
      </c>
      <c r="CJ227" s="1326" t="str">
        <f t="shared" si="531"/>
        <v/>
      </c>
      <c r="CK227" s="1327" t="str">
        <f t="shared" si="531"/>
        <v/>
      </c>
      <c r="CL227" s="1327" t="str">
        <f t="shared" si="531"/>
        <v/>
      </c>
      <c r="CM227" s="1327" t="str">
        <f t="shared" si="531"/>
        <v/>
      </c>
      <c r="CN227" s="1326" t="str">
        <f t="shared" si="531"/>
        <v/>
      </c>
      <c r="CO227" s="1326" t="str">
        <f t="shared" si="531"/>
        <v/>
      </c>
      <c r="CP227" s="1326" t="str">
        <f t="shared" si="531"/>
        <v/>
      </c>
      <c r="CQ227" s="1326" t="str">
        <f t="shared" si="531"/>
        <v/>
      </c>
      <c r="CR227" s="1326" t="str">
        <f t="shared" si="531"/>
        <v/>
      </c>
      <c r="CS227" s="1325" t="str">
        <f t="shared" si="531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29" t="str">
        <f t="shared" si="530"/>
        <v/>
      </c>
      <c r="CE228" s="1330" t="str">
        <f t="shared" si="531"/>
        <v/>
      </c>
      <c r="CF228" s="1331" t="str">
        <f t="shared" si="531"/>
        <v/>
      </c>
      <c r="CG228" s="1331" t="str">
        <f t="shared" si="531"/>
        <v/>
      </c>
      <c r="CH228" s="1331" t="str">
        <f t="shared" si="531"/>
        <v/>
      </c>
      <c r="CI228" s="1331" t="str">
        <f t="shared" si="531"/>
        <v/>
      </c>
      <c r="CJ228" s="1331" t="str">
        <f t="shared" si="531"/>
        <v/>
      </c>
      <c r="CK228" s="1332" t="str">
        <f t="shared" si="531"/>
        <v/>
      </c>
      <c r="CL228" s="1332" t="str">
        <f t="shared" si="531"/>
        <v/>
      </c>
      <c r="CM228" s="1332" t="str">
        <f t="shared" si="531"/>
        <v/>
      </c>
      <c r="CN228" s="1331" t="str">
        <f t="shared" si="531"/>
        <v/>
      </c>
      <c r="CO228" s="1331" t="str">
        <f t="shared" si="531"/>
        <v/>
      </c>
      <c r="CP228" s="1331" t="str">
        <f t="shared" si="531"/>
        <v/>
      </c>
      <c r="CQ228" s="1331" t="str">
        <f t="shared" si="531"/>
        <v/>
      </c>
      <c r="CR228" s="1331" t="str">
        <f t="shared" si="531"/>
        <v/>
      </c>
      <c r="CS228" s="1330" t="str">
        <f t="shared" si="531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29" t="str">
        <f t="shared" si="530"/>
        <v/>
      </c>
      <c r="CE229" s="1330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57"/>
        <v/>
      </c>
      <c r="CG229" s="1331" t="str">
        <f t="shared" si="557"/>
        <v/>
      </c>
      <c r="CH229" s="1331" t="str">
        <f t="shared" si="557"/>
        <v/>
      </c>
      <c r="CI229" s="1331" t="str">
        <f t="shared" si="557"/>
        <v/>
      </c>
      <c r="CJ229" s="1331" t="str">
        <f t="shared" si="557"/>
        <v/>
      </c>
      <c r="CK229" s="1332" t="str">
        <f t="shared" si="557"/>
        <v/>
      </c>
      <c r="CL229" s="1332" t="str">
        <f t="shared" si="557"/>
        <v/>
      </c>
      <c r="CM229" s="1332" t="str">
        <f t="shared" si="557"/>
        <v/>
      </c>
      <c r="CN229" s="1331" t="str">
        <f t="shared" si="557"/>
        <v/>
      </c>
      <c r="CO229" s="1331" t="str">
        <f t="shared" si="557"/>
        <v/>
      </c>
      <c r="CP229" s="1331" t="str">
        <f t="shared" si="557"/>
        <v/>
      </c>
      <c r="CQ229" s="1331" t="str">
        <f t="shared" si="557"/>
        <v/>
      </c>
      <c r="CR229" s="1331" t="str">
        <f t="shared" si="557"/>
        <v/>
      </c>
      <c r="CS229" s="1330" t="str">
        <f t="shared" si="557"/>
        <v/>
      </c>
      <c r="CT229" s="1333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4" t="str">
        <f t="shared" si="530"/>
        <v/>
      </c>
      <c r="CE230" s="1325" t="str">
        <f t="shared" si="557"/>
        <v/>
      </c>
      <c r="CF230" s="1326" t="str">
        <f t="shared" si="557"/>
        <v/>
      </c>
      <c r="CG230" s="1326" t="str">
        <f t="shared" si="557"/>
        <v/>
      </c>
      <c r="CH230" s="1326" t="str">
        <f t="shared" si="557"/>
        <v/>
      </c>
      <c r="CI230" s="1326" t="str">
        <f t="shared" si="557"/>
        <v/>
      </c>
      <c r="CJ230" s="1326" t="str">
        <f t="shared" si="557"/>
        <v/>
      </c>
      <c r="CK230" s="1327" t="str">
        <f t="shared" si="557"/>
        <v/>
      </c>
      <c r="CL230" s="1327" t="str">
        <f t="shared" si="557"/>
        <v/>
      </c>
      <c r="CM230" s="1327" t="str">
        <f t="shared" si="557"/>
        <v/>
      </c>
      <c r="CN230" s="1326" t="str">
        <f t="shared" si="557"/>
        <v/>
      </c>
      <c r="CO230" s="1326" t="str">
        <f t="shared" si="557"/>
        <v/>
      </c>
      <c r="CP230" s="1326" t="str">
        <f t="shared" si="557"/>
        <v/>
      </c>
      <c r="CQ230" s="1326" t="str">
        <f t="shared" si="557"/>
        <v/>
      </c>
      <c r="CR230" s="1326" t="str">
        <f t="shared" si="557"/>
        <v/>
      </c>
      <c r="CS230" s="1325" t="str">
        <f t="shared" si="557"/>
        <v/>
      </c>
      <c r="CT230" s="1328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979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29" t="str">
        <f t="shared" si="530"/>
        <v/>
      </c>
      <c r="CE231" s="1330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58"/>
        <v/>
      </c>
      <c r="CG231" s="1331" t="str">
        <f t="shared" si="558"/>
        <v/>
      </c>
      <c r="CH231" s="1331" t="str">
        <f t="shared" si="558"/>
        <v/>
      </c>
      <c r="CI231" s="1331" t="str">
        <f t="shared" si="558"/>
        <v/>
      </c>
      <c r="CJ231" s="1331" t="str">
        <f t="shared" si="558"/>
        <v/>
      </c>
      <c r="CK231" s="1332" t="str">
        <f t="shared" si="558"/>
        <v/>
      </c>
      <c r="CL231" s="1332" t="str">
        <f t="shared" si="558"/>
        <v/>
      </c>
      <c r="CM231" s="1332" t="str">
        <f t="shared" si="558"/>
        <v/>
      </c>
      <c r="CN231" s="1331" t="str">
        <f t="shared" si="558"/>
        <v/>
      </c>
      <c r="CO231" s="1331" t="str">
        <f t="shared" si="558"/>
        <v/>
      </c>
      <c r="CP231" s="1331" t="str">
        <f t="shared" si="558"/>
        <v/>
      </c>
      <c r="CQ231" s="1331" t="str">
        <f t="shared" si="558"/>
        <v/>
      </c>
      <c r="CR231" s="1331" t="str">
        <f t="shared" si="558"/>
        <v/>
      </c>
      <c r="CS231" s="1330" t="str">
        <f t="shared" si="558"/>
        <v/>
      </c>
      <c r="CT231" s="1333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29" t="str">
        <f t="shared" si="530"/>
        <v/>
      </c>
      <c r="CE232" s="1330" t="str">
        <f t="shared" si="558"/>
        <v/>
      </c>
      <c r="CF232" s="1331" t="str">
        <f t="shared" si="558"/>
        <v/>
      </c>
      <c r="CG232" s="1331" t="str">
        <f t="shared" si="558"/>
        <v/>
      </c>
      <c r="CH232" s="1331" t="str">
        <f t="shared" si="558"/>
        <v/>
      </c>
      <c r="CI232" s="1331" t="str">
        <f t="shared" si="558"/>
        <v/>
      </c>
      <c r="CJ232" s="1331" t="str">
        <f t="shared" si="558"/>
        <v/>
      </c>
      <c r="CK232" s="1332" t="str">
        <f t="shared" si="558"/>
        <v/>
      </c>
      <c r="CL232" s="1332" t="str">
        <f t="shared" si="558"/>
        <v/>
      </c>
      <c r="CM232" s="1332" t="str">
        <f t="shared" si="558"/>
        <v/>
      </c>
      <c r="CN232" s="1331" t="str">
        <f t="shared" si="558"/>
        <v/>
      </c>
      <c r="CO232" s="1331" t="str">
        <f t="shared" si="558"/>
        <v/>
      </c>
      <c r="CP232" s="1331" t="str">
        <f t="shared" si="558"/>
        <v/>
      </c>
      <c r="CQ232" s="1331" t="str">
        <f t="shared" si="558"/>
        <v/>
      </c>
      <c r="CR232" s="1331" t="str">
        <f t="shared" si="558"/>
        <v/>
      </c>
      <c r="CS232" s="1330" t="str">
        <f t="shared" si="558"/>
        <v/>
      </c>
      <c r="CT232" s="1333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4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58"/>
        <v/>
      </c>
      <c r="CF233" s="1326" t="str">
        <f t="shared" si="558"/>
        <v/>
      </c>
      <c r="CG233" s="1326" t="str">
        <f t="shared" si="558"/>
        <v/>
      </c>
      <c r="CH233" s="1326" t="str">
        <f t="shared" si="558"/>
        <v/>
      </c>
      <c r="CI233" s="1326" t="str">
        <f t="shared" si="558"/>
        <v/>
      </c>
      <c r="CJ233" s="1326" t="str">
        <f t="shared" si="558"/>
        <v/>
      </c>
      <c r="CK233" s="1327" t="str">
        <f t="shared" si="558"/>
        <v/>
      </c>
      <c r="CL233" s="1327" t="str">
        <f t="shared" si="558"/>
        <v/>
      </c>
      <c r="CM233" s="1327" t="str">
        <f t="shared" si="558"/>
        <v/>
      </c>
      <c r="CN233" s="1326" t="str">
        <f t="shared" si="558"/>
        <v/>
      </c>
      <c r="CO233" s="1326" t="str">
        <f t="shared" si="558"/>
        <v/>
      </c>
      <c r="CP233" s="1326" t="str">
        <f t="shared" si="558"/>
        <v/>
      </c>
      <c r="CQ233" s="1326" t="str">
        <f t="shared" si="558"/>
        <v/>
      </c>
      <c r="CR233" s="1326" t="str">
        <f t="shared" si="558"/>
        <v/>
      </c>
      <c r="CS233" s="1325" t="str">
        <f t="shared" si="558"/>
        <v/>
      </c>
      <c r="CT233" s="1328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4" t="str">
        <f t="shared" si="563"/>
        <v/>
      </c>
      <c r="CE234" s="1325" t="str">
        <f t="shared" si="558"/>
        <v/>
      </c>
      <c r="CF234" s="1326" t="str">
        <f t="shared" si="558"/>
        <v/>
      </c>
      <c r="CG234" s="1326" t="str">
        <f t="shared" si="558"/>
        <v/>
      </c>
      <c r="CH234" s="1326" t="str">
        <f t="shared" si="558"/>
        <v/>
      </c>
      <c r="CI234" s="1326" t="str">
        <f t="shared" si="558"/>
        <v/>
      </c>
      <c r="CJ234" s="1326" t="str">
        <f t="shared" si="558"/>
        <v/>
      </c>
      <c r="CK234" s="1327" t="str">
        <f t="shared" si="558"/>
        <v/>
      </c>
      <c r="CL234" s="1327" t="str">
        <f t="shared" si="558"/>
        <v/>
      </c>
      <c r="CM234" s="1327" t="str">
        <f t="shared" si="558"/>
        <v/>
      </c>
      <c r="CN234" s="1326" t="str">
        <f t="shared" si="558"/>
        <v/>
      </c>
      <c r="CO234" s="1326" t="str">
        <f t="shared" si="558"/>
        <v/>
      </c>
      <c r="CP234" s="1326" t="str">
        <f t="shared" si="558"/>
        <v/>
      </c>
      <c r="CQ234" s="1326" t="str">
        <f t="shared" si="558"/>
        <v/>
      </c>
      <c r="CR234" s="1326" t="str">
        <f t="shared" si="558"/>
        <v/>
      </c>
      <c r="CS234" s="1325" t="str">
        <f t="shared" si="558"/>
        <v/>
      </c>
      <c r="CT234" s="1328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4" t="str">
        <f t="shared" si="563"/>
        <v/>
      </c>
      <c r="CE235" s="1325" t="str">
        <f t="shared" si="558"/>
        <v/>
      </c>
      <c r="CF235" s="1326" t="str">
        <f t="shared" si="558"/>
        <v/>
      </c>
      <c r="CG235" s="1326" t="str">
        <f t="shared" si="558"/>
        <v/>
      </c>
      <c r="CH235" s="1326" t="str">
        <f t="shared" si="558"/>
        <v/>
      </c>
      <c r="CI235" s="1326" t="str">
        <f t="shared" si="558"/>
        <v/>
      </c>
      <c r="CJ235" s="1326" t="str">
        <f t="shared" si="558"/>
        <v/>
      </c>
      <c r="CK235" s="1327" t="str">
        <f t="shared" si="558"/>
        <v/>
      </c>
      <c r="CL235" s="1327" t="str">
        <f t="shared" si="558"/>
        <v/>
      </c>
      <c r="CM235" s="1327" t="str">
        <f t="shared" si="558"/>
        <v/>
      </c>
      <c r="CN235" s="1326" t="str">
        <f t="shared" si="558"/>
        <v/>
      </c>
      <c r="CO235" s="1326" t="str">
        <f t="shared" si="558"/>
        <v/>
      </c>
      <c r="CP235" s="1326" t="str">
        <f t="shared" si="558"/>
        <v/>
      </c>
      <c r="CQ235" s="1326" t="str">
        <f t="shared" si="558"/>
        <v/>
      </c>
      <c r="CR235" s="1326" t="str">
        <f t="shared" si="558"/>
        <v/>
      </c>
      <c r="CS235" s="1325" t="str">
        <f t="shared" si="558"/>
        <v/>
      </c>
      <c r="CT235" s="1328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802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4" t="str">
        <f t="shared" si="563"/>
        <v/>
      </c>
      <c r="CE236" s="1325" t="str">
        <f t="shared" si="558"/>
        <v/>
      </c>
      <c r="CF236" s="1326" t="str">
        <f t="shared" si="558"/>
        <v/>
      </c>
      <c r="CG236" s="1326" t="str">
        <f t="shared" si="558"/>
        <v/>
      </c>
      <c r="CH236" s="1326" t="str">
        <f t="shared" si="558"/>
        <v/>
      </c>
      <c r="CI236" s="1326" t="str">
        <f t="shared" si="558"/>
        <v/>
      </c>
      <c r="CJ236" s="1326" t="str">
        <f t="shared" si="558"/>
        <v/>
      </c>
      <c r="CK236" s="1327" t="str">
        <f t="shared" si="558"/>
        <v/>
      </c>
      <c r="CL236" s="1327" t="str">
        <f t="shared" si="558"/>
        <v/>
      </c>
      <c r="CM236" s="1327" t="str">
        <f t="shared" si="558"/>
        <v/>
      </c>
      <c r="CN236" s="1326" t="str">
        <f t="shared" si="558"/>
        <v/>
      </c>
      <c r="CO236" s="1326" t="str">
        <f t="shared" si="558"/>
        <v/>
      </c>
      <c r="CP236" s="1326" t="str">
        <f t="shared" si="558"/>
        <v/>
      </c>
      <c r="CQ236" s="1326" t="str">
        <f t="shared" si="558"/>
        <v/>
      </c>
      <c r="CR236" s="1326" t="str">
        <f t="shared" si="558"/>
        <v/>
      </c>
      <c r="CS236" s="1325" t="str">
        <f t="shared" si="558"/>
        <v/>
      </c>
      <c r="CT236" s="1328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4">
        <f t="shared" si="563"/>
        <v>3630</v>
      </c>
      <c r="CE237" s="1325">
        <f t="shared" si="558"/>
        <v>3630</v>
      </c>
      <c r="CF237" s="1326">
        <f t="shared" si="558"/>
        <v>3630</v>
      </c>
      <c r="CG237" s="1326">
        <f t="shared" si="558"/>
        <v>3630</v>
      </c>
      <c r="CH237" s="1326">
        <f t="shared" si="558"/>
        <v>3630</v>
      </c>
      <c r="CI237" s="1326">
        <f t="shared" si="558"/>
        <v>3630</v>
      </c>
      <c r="CJ237" s="1326">
        <f t="shared" si="558"/>
        <v>3630</v>
      </c>
      <c r="CK237" s="1327">
        <f t="shared" si="558"/>
        <v>3630</v>
      </c>
      <c r="CL237" s="1327">
        <f t="shared" si="558"/>
        <v>3630</v>
      </c>
      <c r="CM237" s="1327">
        <f t="shared" si="558"/>
        <v>3630</v>
      </c>
      <c r="CN237" s="1326">
        <f t="shared" si="558"/>
        <v>3630</v>
      </c>
      <c r="CO237" s="1326">
        <f t="shared" si="558"/>
        <v>3630</v>
      </c>
      <c r="CP237" s="1326">
        <f t="shared" si="558"/>
        <v>3630</v>
      </c>
      <c r="CQ237" s="1326">
        <f t="shared" si="558"/>
        <v>3630</v>
      </c>
      <c r="CR237" s="1326">
        <f t="shared" si="558"/>
        <v>3630</v>
      </c>
      <c r="CS237" s="1325">
        <f t="shared" si="558"/>
        <v>3630</v>
      </c>
      <c r="CT237" s="1328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4" t="str">
        <f t="shared" si="563"/>
        <v/>
      </c>
      <c r="CE238" s="1325" t="str">
        <f t="shared" si="558"/>
        <v/>
      </c>
      <c r="CF238" s="1326" t="str">
        <f t="shared" si="558"/>
        <v/>
      </c>
      <c r="CG238" s="1326" t="str">
        <f t="shared" si="558"/>
        <v/>
      </c>
      <c r="CH238" s="1326" t="str">
        <f t="shared" si="558"/>
        <v/>
      </c>
      <c r="CI238" s="1326" t="str">
        <f t="shared" si="558"/>
        <v/>
      </c>
      <c r="CJ238" s="1326" t="str">
        <f t="shared" si="558"/>
        <v/>
      </c>
      <c r="CK238" s="1327" t="str">
        <f t="shared" si="558"/>
        <v/>
      </c>
      <c r="CL238" s="1327" t="str">
        <f t="shared" si="558"/>
        <v/>
      </c>
      <c r="CM238" s="1327" t="str">
        <f t="shared" si="558"/>
        <v/>
      </c>
      <c r="CN238" s="1326" t="str">
        <f t="shared" si="558"/>
        <v/>
      </c>
      <c r="CO238" s="1326" t="str">
        <f t="shared" si="558"/>
        <v/>
      </c>
      <c r="CP238" s="1326" t="str">
        <f t="shared" si="558"/>
        <v/>
      </c>
      <c r="CQ238" s="1326" t="str">
        <f t="shared" si="558"/>
        <v/>
      </c>
      <c r="CR238" s="1326" t="str">
        <f t="shared" si="558"/>
        <v/>
      </c>
      <c r="CS238" s="1325" t="str">
        <f t="shared" si="558"/>
        <v/>
      </c>
      <c r="CT238" s="1328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08" t="str">
        <f t="shared" si="518"/>
        <v/>
      </c>
      <c r="CA239" s="1308">
        <f t="shared" si="519"/>
        <v>1.1199999999999999</v>
      </c>
      <c r="CB239" s="1308" t="str">
        <f t="shared" si="520"/>
        <v/>
      </c>
      <c r="CC239" s="1309" t="str">
        <f t="shared" si="521"/>
        <v/>
      </c>
      <c r="CD239" s="1362" t="str">
        <f t="shared" si="563"/>
        <v/>
      </c>
      <c r="CE239" s="1363" t="str">
        <f t="shared" si="558"/>
        <v/>
      </c>
      <c r="CF239" s="1364" t="str">
        <f t="shared" si="558"/>
        <v/>
      </c>
      <c r="CG239" s="1364" t="str">
        <f t="shared" si="558"/>
        <v/>
      </c>
      <c r="CH239" s="1364" t="str">
        <f t="shared" si="558"/>
        <v/>
      </c>
      <c r="CI239" s="1364" t="str">
        <f t="shared" si="558"/>
        <v/>
      </c>
      <c r="CJ239" s="1364" t="str">
        <f t="shared" si="558"/>
        <v/>
      </c>
      <c r="CK239" s="1365" t="str">
        <f t="shared" si="558"/>
        <v/>
      </c>
      <c r="CL239" s="1365" t="str">
        <f t="shared" si="558"/>
        <v/>
      </c>
      <c r="CM239" s="1365" t="str">
        <f t="shared" si="558"/>
        <v/>
      </c>
      <c r="CN239" s="1364" t="str">
        <f t="shared" si="558"/>
        <v/>
      </c>
      <c r="CO239" s="1364" t="str">
        <f t="shared" si="558"/>
        <v/>
      </c>
      <c r="CP239" s="1364" t="str">
        <f t="shared" si="558"/>
        <v/>
      </c>
      <c r="CQ239" s="1364" t="str">
        <f t="shared" si="558"/>
        <v/>
      </c>
      <c r="CR239" s="1364" t="str">
        <f t="shared" si="558"/>
        <v/>
      </c>
      <c r="CS239" s="1363" t="str">
        <f t="shared" si="558"/>
        <v/>
      </c>
      <c r="CT239" s="1366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4" t="str">
        <f t="shared" si="563"/>
        <v/>
      </c>
      <c r="CE240" s="1325" t="str">
        <f t="shared" si="558"/>
        <v/>
      </c>
      <c r="CF240" s="1326" t="str">
        <f t="shared" si="558"/>
        <v/>
      </c>
      <c r="CG240" s="1326" t="str">
        <f t="shared" si="558"/>
        <v/>
      </c>
      <c r="CH240" s="1326" t="str">
        <f t="shared" si="558"/>
        <v/>
      </c>
      <c r="CI240" s="1326" t="str">
        <f t="shared" si="558"/>
        <v/>
      </c>
      <c r="CJ240" s="1326" t="str">
        <f t="shared" si="558"/>
        <v/>
      </c>
      <c r="CK240" s="1327" t="str">
        <f t="shared" si="558"/>
        <v/>
      </c>
      <c r="CL240" s="1327" t="str">
        <f t="shared" si="558"/>
        <v/>
      </c>
      <c r="CM240" s="1327" t="str">
        <f t="shared" si="558"/>
        <v/>
      </c>
      <c r="CN240" s="1326" t="str">
        <f t="shared" si="558"/>
        <v/>
      </c>
      <c r="CO240" s="1326" t="str">
        <f t="shared" si="558"/>
        <v/>
      </c>
      <c r="CP240" s="1326" t="str">
        <f t="shared" si="558"/>
        <v/>
      </c>
      <c r="CQ240" s="1326" t="str">
        <f t="shared" si="558"/>
        <v/>
      </c>
      <c r="CR240" s="1326" t="str">
        <f t="shared" si="558"/>
        <v/>
      </c>
      <c r="CS240" s="1325" t="str">
        <f t="shared" si="558"/>
        <v/>
      </c>
      <c r="CT240" s="1328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4" t="str">
        <f t="shared" si="563"/>
        <v/>
      </c>
      <c r="CE241" s="1325" t="str">
        <f t="shared" si="558"/>
        <v/>
      </c>
      <c r="CF241" s="1326" t="str">
        <f t="shared" si="558"/>
        <v/>
      </c>
      <c r="CG241" s="1326" t="str">
        <f t="shared" si="558"/>
        <v/>
      </c>
      <c r="CH241" s="1326" t="str">
        <f t="shared" si="558"/>
        <v/>
      </c>
      <c r="CI241" s="1326" t="str">
        <f t="shared" si="558"/>
        <v/>
      </c>
      <c r="CJ241" s="1326" t="str">
        <f t="shared" si="558"/>
        <v/>
      </c>
      <c r="CK241" s="1327" t="str">
        <f t="shared" si="558"/>
        <v/>
      </c>
      <c r="CL241" s="1327" t="str">
        <f t="shared" si="558"/>
        <v/>
      </c>
      <c r="CM241" s="1327" t="str">
        <f t="shared" si="558"/>
        <v/>
      </c>
      <c r="CN241" s="1326" t="str">
        <f t="shared" si="558"/>
        <v/>
      </c>
      <c r="CO241" s="1326" t="str">
        <f t="shared" si="558"/>
        <v/>
      </c>
      <c r="CP241" s="1326" t="str">
        <f t="shared" si="558"/>
        <v/>
      </c>
      <c r="CQ241" s="1326" t="str">
        <f t="shared" si="558"/>
        <v/>
      </c>
      <c r="CR241" s="1326" t="str">
        <f t="shared" si="558"/>
        <v/>
      </c>
      <c r="CS241" s="1325" t="str">
        <f t="shared" si="558"/>
        <v/>
      </c>
      <c r="CT241" s="1328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76"/>
        <v/>
      </c>
      <c r="CG242" s="1331" t="str">
        <f t="shared" si="576"/>
        <v/>
      </c>
      <c r="CH242" s="1331" t="str">
        <f t="shared" si="576"/>
        <v/>
      </c>
      <c r="CI242" s="1331" t="str">
        <f t="shared" si="576"/>
        <v/>
      </c>
      <c r="CJ242" s="1331" t="str">
        <f t="shared" si="576"/>
        <v/>
      </c>
      <c r="CK242" s="1332" t="str">
        <f t="shared" si="576"/>
        <v/>
      </c>
      <c r="CL242" s="1332" t="str">
        <f t="shared" si="576"/>
        <v/>
      </c>
      <c r="CM242" s="1332" t="str">
        <f t="shared" si="576"/>
        <v/>
      </c>
      <c r="CN242" s="1331" t="str">
        <f t="shared" si="576"/>
        <v/>
      </c>
      <c r="CO242" s="1331" t="str">
        <f t="shared" si="576"/>
        <v/>
      </c>
      <c r="CP242" s="1331" t="str">
        <f t="shared" si="576"/>
        <v/>
      </c>
      <c r="CQ242" s="1331" t="str">
        <f t="shared" si="576"/>
        <v/>
      </c>
      <c r="CR242" s="1331" t="str">
        <f t="shared" si="576"/>
        <v/>
      </c>
      <c r="CS242" s="1330" t="str">
        <f t="shared" si="576"/>
        <v/>
      </c>
      <c r="CT242" s="1333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4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76"/>
        <v/>
      </c>
      <c r="CF243" s="1326" t="str">
        <f t="shared" si="576"/>
        <v/>
      </c>
      <c r="CG243" s="1326" t="str">
        <f t="shared" si="576"/>
        <v/>
      </c>
      <c r="CH243" s="1326" t="str">
        <f t="shared" si="576"/>
        <v/>
      </c>
      <c r="CI243" s="1326" t="str">
        <f t="shared" si="576"/>
        <v/>
      </c>
      <c r="CJ243" s="1326" t="str">
        <f t="shared" si="576"/>
        <v/>
      </c>
      <c r="CK243" s="1327" t="str">
        <f t="shared" si="576"/>
        <v/>
      </c>
      <c r="CL243" s="1327" t="str">
        <f t="shared" si="576"/>
        <v/>
      </c>
      <c r="CM243" s="1327" t="str">
        <f t="shared" si="576"/>
        <v/>
      </c>
      <c r="CN243" s="1326" t="str">
        <f t="shared" si="576"/>
        <v/>
      </c>
      <c r="CO243" s="1326" t="str">
        <f t="shared" si="576"/>
        <v/>
      </c>
      <c r="CP243" s="1326" t="str">
        <f t="shared" si="576"/>
        <v/>
      </c>
      <c r="CQ243" s="1326" t="str">
        <f t="shared" si="576"/>
        <v/>
      </c>
      <c r="CR243" s="1326" t="str">
        <f t="shared" si="576"/>
        <v/>
      </c>
      <c r="CS243" s="1325" t="str">
        <f t="shared" si="576"/>
        <v/>
      </c>
      <c r="CT243" s="1328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4">
        <f t="shared" si="577"/>
        <v>3550</v>
      </c>
      <c r="CE244" s="1325">
        <f t="shared" si="576"/>
        <v>3550</v>
      </c>
      <c r="CF244" s="1326">
        <f t="shared" si="576"/>
        <v>3550</v>
      </c>
      <c r="CG244" s="1326">
        <f t="shared" si="576"/>
        <v>3550</v>
      </c>
      <c r="CH244" s="1326">
        <f t="shared" si="576"/>
        <v>3550</v>
      </c>
      <c r="CI244" s="1326">
        <f t="shared" si="576"/>
        <v>3550</v>
      </c>
      <c r="CJ244" s="1326">
        <f t="shared" si="576"/>
        <v>3550</v>
      </c>
      <c r="CK244" s="1327">
        <f t="shared" si="576"/>
        <v>3550</v>
      </c>
      <c r="CL244" s="1327">
        <f t="shared" si="576"/>
        <v>3550</v>
      </c>
      <c r="CM244" s="1327">
        <f t="shared" si="576"/>
        <v>3550</v>
      </c>
      <c r="CN244" s="1326">
        <f t="shared" si="576"/>
        <v>3550</v>
      </c>
      <c r="CO244" s="1326">
        <f t="shared" si="576"/>
        <v>3550</v>
      </c>
      <c r="CP244" s="1326">
        <f t="shared" si="576"/>
        <v>3550</v>
      </c>
      <c r="CQ244" s="1326">
        <f t="shared" si="576"/>
        <v>3550</v>
      </c>
      <c r="CR244" s="1326">
        <f t="shared" si="576"/>
        <v>3550</v>
      </c>
      <c r="CS244" s="1325">
        <f t="shared" si="576"/>
        <v>3550</v>
      </c>
      <c r="CT244" s="1328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/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4" t="str">
        <f t="shared" si="577"/>
        <v/>
      </c>
      <c r="CE245" s="1325" t="str">
        <f t="shared" si="576"/>
        <v/>
      </c>
      <c r="CF245" s="1326" t="str">
        <f t="shared" si="576"/>
        <v/>
      </c>
      <c r="CG245" s="1326" t="str">
        <f t="shared" si="576"/>
        <v/>
      </c>
      <c r="CH245" s="1326" t="str">
        <f t="shared" si="576"/>
        <v/>
      </c>
      <c r="CI245" s="1326" t="str">
        <f t="shared" si="576"/>
        <v/>
      </c>
      <c r="CJ245" s="1326" t="str">
        <f t="shared" si="576"/>
        <v/>
      </c>
      <c r="CK245" s="1327" t="str">
        <f t="shared" si="576"/>
        <v/>
      </c>
      <c r="CL245" s="1327" t="str">
        <f t="shared" si="576"/>
        <v/>
      </c>
      <c r="CM245" s="1327" t="str">
        <f t="shared" si="576"/>
        <v/>
      </c>
      <c r="CN245" s="1326" t="str">
        <f t="shared" si="576"/>
        <v/>
      </c>
      <c r="CO245" s="1326" t="str">
        <f t="shared" si="576"/>
        <v/>
      </c>
      <c r="CP245" s="1326" t="str">
        <f t="shared" si="576"/>
        <v/>
      </c>
      <c r="CQ245" s="1326" t="str">
        <f t="shared" si="576"/>
        <v/>
      </c>
      <c r="CR245" s="1326" t="str">
        <f t="shared" si="576"/>
        <v/>
      </c>
      <c r="CS245" s="1325" t="str">
        <f t="shared" si="576"/>
        <v/>
      </c>
      <c r="CT245" s="1328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 t="str">
        <f t="shared" si="540"/>
        <v/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4" t="str">
        <f t="shared" si="577"/>
        <v/>
      </c>
      <c r="CE246" s="1325" t="str">
        <f t="shared" si="576"/>
        <v/>
      </c>
      <c r="CF246" s="1326" t="str">
        <f t="shared" si="576"/>
        <v/>
      </c>
      <c r="CG246" s="1326" t="str">
        <f t="shared" si="576"/>
        <v/>
      </c>
      <c r="CH246" s="1326" t="str">
        <f t="shared" si="576"/>
        <v/>
      </c>
      <c r="CI246" s="1326" t="str">
        <f t="shared" si="576"/>
        <v/>
      </c>
      <c r="CJ246" s="1326" t="str">
        <f t="shared" si="576"/>
        <v/>
      </c>
      <c r="CK246" s="1327" t="str">
        <f t="shared" si="576"/>
        <v/>
      </c>
      <c r="CL246" s="1327" t="str">
        <f t="shared" si="576"/>
        <v/>
      </c>
      <c r="CM246" s="1327" t="str">
        <f t="shared" si="576"/>
        <v/>
      </c>
      <c r="CN246" s="1326" t="str">
        <f t="shared" si="576"/>
        <v/>
      </c>
      <c r="CO246" s="1326" t="str">
        <f t="shared" si="576"/>
        <v/>
      </c>
      <c r="CP246" s="1326" t="str">
        <f t="shared" si="576"/>
        <v/>
      </c>
      <c r="CQ246" s="1326" t="str">
        <f t="shared" si="576"/>
        <v/>
      </c>
      <c r="CR246" s="1326" t="str">
        <f t="shared" si="576"/>
        <v/>
      </c>
      <c r="CS246" s="1325" t="str">
        <f t="shared" si="576"/>
        <v/>
      </c>
      <c r="CT246" s="1328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 t="str">
        <f t="shared" si="585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4" t="str">
        <f t="shared" si="577"/>
        <v/>
      </c>
      <c r="CE247" s="1325" t="str">
        <f t="shared" si="576"/>
        <v/>
      </c>
      <c r="CF247" s="1326" t="str">
        <f t="shared" si="576"/>
        <v/>
      </c>
      <c r="CG247" s="1326" t="str">
        <f t="shared" si="576"/>
        <v/>
      </c>
      <c r="CH247" s="1326" t="str">
        <f t="shared" si="576"/>
        <v/>
      </c>
      <c r="CI247" s="1326" t="str">
        <f t="shared" si="576"/>
        <v/>
      </c>
      <c r="CJ247" s="1326" t="str">
        <f t="shared" si="576"/>
        <v/>
      </c>
      <c r="CK247" s="1327" t="str">
        <f t="shared" si="576"/>
        <v/>
      </c>
      <c r="CL247" s="1327" t="str">
        <f t="shared" si="576"/>
        <v/>
      </c>
      <c r="CM247" s="1327" t="str">
        <f t="shared" si="576"/>
        <v/>
      </c>
      <c r="CN247" s="1326" t="str">
        <f t="shared" si="576"/>
        <v/>
      </c>
      <c r="CO247" s="1326" t="str">
        <f t="shared" si="576"/>
        <v/>
      </c>
      <c r="CP247" s="1326" t="str">
        <f t="shared" si="576"/>
        <v/>
      </c>
      <c r="CQ247" s="1326" t="str">
        <f t="shared" si="576"/>
        <v/>
      </c>
      <c r="CR247" s="1326" t="str">
        <f t="shared" si="576"/>
        <v/>
      </c>
      <c r="CS247" s="1325" t="str">
        <f t="shared" si="576"/>
        <v/>
      </c>
      <c r="CT247" s="1328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 t="str">
        <f t="shared" si="540"/>
        <v/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4" t="str">
        <f t="shared" si="577"/>
        <v/>
      </c>
      <c r="CE248" s="1325" t="str">
        <f t="shared" si="576"/>
        <v/>
      </c>
      <c r="CF248" s="1326" t="str">
        <f t="shared" si="576"/>
        <v/>
      </c>
      <c r="CG248" s="1326" t="str">
        <f t="shared" si="576"/>
        <v/>
      </c>
      <c r="CH248" s="1326" t="str">
        <f t="shared" si="576"/>
        <v/>
      </c>
      <c r="CI248" s="1326" t="str">
        <f t="shared" si="576"/>
        <v/>
      </c>
      <c r="CJ248" s="1326" t="str">
        <f t="shared" si="576"/>
        <v/>
      </c>
      <c r="CK248" s="1327" t="str">
        <f t="shared" si="576"/>
        <v/>
      </c>
      <c r="CL248" s="1327" t="str">
        <f t="shared" si="576"/>
        <v/>
      </c>
      <c r="CM248" s="1327" t="str">
        <f t="shared" si="576"/>
        <v/>
      </c>
      <c r="CN248" s="1326" t="str">
        <f t="shared" si="576"/>
        <v/>
      </c>
      <c r="CO248" s="1326" t="str">
        <f t="shared" si="576"/>
        <v/>
      </c>
      <c r="CP248" s="1326" t="str">
        <f t="shared" si="576"/>
        <v/>
      </c>
      <c r="CQ248" s="1326" t="str">
        <f t="shared" si="576"/>
        <v/>
      </c>
      <c r="CR248" s="1326" t="str">
        <f t="shared" si="576"/>
        <v/>
      </c>
      <c r="CS248" s="1325" t="str">
        <f t="shared" si="576"/>
        <v/>
      </c>
      <c r="CT248" s="1328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586"/>
        <v/>
      </c>
      <c r="CG249" s="1331" t="str">
        <f t="shared" si="586"/>
        <v/>
      </c>
      <c r="CH249" s="1331" t="str">
        <f t="shared" si="586"/>
        <v/>
      </c>
      <c r="CI249" s="1331" t="str">
        <f t="shared" si="586"/>
        <v/>
      </c>
      <c r="CJ249" s="1331" t="str">
        <f t="shared" si="586"/>
        <v/>
      </c>
      <c r="CK249" s="1332" t="str">
        <f t="shared" si="586"/>
        <v/>
      </c>
      <c r="CL249" s="1332" t="str">
        <f t="shared" si="586"/>
        <v/>
      </c>
      <c r="CM249" s="1332" t="str">
        <f t="shared" si="586"/>
        <v/>
      </c>
      <c r="CN249" s="1331" t="str">
        <f t="shared" si="586"/>
        <v/>
      </c>
      <c r="CO249" s="1331" t="str">
        <f t="shared" si="586"/>
        <v/>
      </c>
      <c r="CP249" s="1331" t="str">
        <f t="shared" si="586"/>
        <v/>
      </c>
      <c r="CQ249" s="1331" t="str">
        <f t="shared" si="586"/>
        <v/>
      </c>
      <c r="CR249" s="1331" t="str">
        <f t="shared" si="586"/>
        <v/>
      </c>
      <c r="CS249" s="1330" t="str">
        <f t="shared" si="586"/>
        <v/>
      </c>
      <c r="CT249" s="1333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822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4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586"/>
        <v/>
      </c>
      <c r="CF250" s="1326" t="str">
        <f t="shared" si="586"/>
        <v/>
      </c>
      <c r="CG250" s="1326" t="str">
        <f t="shared" si="586"/>
        <v/>
      </c>
      <c r="CH250" s="1326" t="str">
        <f t="shared" si="586"/>
        <v/>
      </c>
      <c r="CI250" s="1326" t="str">
        <f t="shared" si="586"/>
        <v/>
      </c>
      <c r="CJ250" s="1326" t="str">
        <f t="shared" si="586"/>
        <v/>
      </c>
      <c r="CK250" s="1327" t="str">
        <f t="shared" si="586"/>
        <v/>
      </c>
      <c r="CL250" s="1327" t="str">
        <f t="shared" si="586"/>
        <v/>
      </c>
      <c r="CM250" s="1327" t="str">
        <f t="shared" si="586"/>
        <v/>
      </c>
      <c r="CN250" s="1326" t="str">
        <f t="shared" si="586"/>
        <v/>
      </c>
      <c r="CO250" s="1326" t="str">
        <f t="shared" si="586"/>
        <v/>
      </c>
      <c r="CP250" s="1326" t="str">
        <f t="shared" si="586"/>
        <v/>
      </c>
      <c r="CQ250" s="1326" t="str">
        <f t="shared" si="586"/>
        <v/>
      </c>
      <c r="CR250" s="1326" t="str">
        <f t="shared" si="586"/>
        <v/>
      </c>
      <c r="CS250" s="1325" t="str">
        <f t="shared" si="586"/>
        <v/>
      </c>
      <c r="CT250" s="1328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4">
        <f t="shared" si="587"/>
        <v>3450</v>
      </c>
      <c r="CE251" s="1325">
        <f t="shared" si="586"/>
        <v>3450</v>
      </c>
      <c r="CF251" s="1326">
        <f t="shared" si="586"/>
        <v>3450</v>
      </c>
      <c r="CG251" s="1326">
        <f t="shared" si="586"/>
        <v>3450</v>
      </c>
      <c r="CH251" s="1326">
        <f t="shared" si="586"/>
        <v>3450</v>
      </c>
      <c r="CI251" s="1326">
        <f t="shared" si="586"/>
        <v>3450</v>
      </c>
      <c r="CJ251" s="1326">
        <f t="shared" si="586"/>
        <v>3450</v>
      </c>
      <c r="CK251" s="1327">
        <f t="shared" si="586"/>
        <v>3450</v>
      </c>
      <c r="CL251" s="1327">
        <f t="shared" si="586"/>
        <v>3450</v>
      </c>
      <c r="CM251" s="1327">
        <f t="shared" si="586"/>
        <v>3450</v>
      </c>
      <c r="CN251" s="1326">
        <f t="shared" si="586"/>
        <v>3450</v>
      </c>
      <c r="CO251" s="1326">
        <f t="shared" si="586"/>
        <v>3450</v>
      </c>
      <c r="CP251" s="1326">
        <f t="shared" si="586"/>
        <v>3450</v>
      </c>
      <c r="CQ251" s="1326">
        <f t="shared" si="586"/>
        <v>3450</v>
      </c>
      <c r="CR251" s="1326">
        <f t="shared" si="586"/>
        <v>3450</v>
      </c>
      <c r="CS251" s="1325">
        <f t="shared" si="586"/>
        <v>3450</v>
      </c>
      <c r="CT251" s="1328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4" t="str">
        <f t="shared" si="587"/>
        <v/>
      </c>
      <c r="CE252" s="1325" t="str">
        <f t="shared" si="586"/>
        <v/>
      </c>
      <c r="CF252" s="1326" t="str">
        <f t="shared" si="586"/>
        <v/>
      </c>
      <c r="CG252" s="1326" t="str">
        <f t="shared" si="586"/>
        <v/>
      </c>
      <c r="CH252" s="1326" t="str">
        <f t="shared" si="586"/>
        <v/>
      </c>
      <c r="CI252" s="1326" t="str">
        <f t="shared" si="586"/>
        <v/>
      </c>
      <c r="CJ252" s="1326" t="str">
        <f t="shared" si="586"/>
        <v/>
      </c>
      <c r="CK252" s="1327" t="str">
        <f t="shared" si="586"/>
        <v/>
      </c>
      <c r="CL252" s="1327" t="str">
        <f t="shared" si="586"/>
        <v/>
      </c>
      <c r="CM252" s="1327" t="str">
        <f t="shared" si="586"/>
        <v/>
      </c>
      <c r="CN252" s="1326" t="str">
        <f t="shared" si="586"/>
        <v/>
      </c>
      <c r="CO252" s="1326" t="str">
        <f t="shared" si="586"/>
        <v/>
      </c>
      <c r="CP252" s="1326" t="str">
        <f t="shared" si="586"/>
        <v/>
      </c>
      <c r="CQ252" s="1326" t="str">
        <f t="shared" si="586"/>
        <v/>
      </c>
      <c r="CR252" s="1326" t="str">
        <f t="shared" si="586"/>
        <v/>
      </c>
      <c r="CS252" s="1325" t="str">
        <f t="shared" si="586"/>
        <v/>
      </c>
      <c r="CT252" s="1328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4" t="str">
        <f t="shared" si="587"/>
        <v/>
      </c>
      <c r="CE253" s="1325" t="str">
        <f t="shared" si="586"/>
        <v/>
      </c>
      <c r="CF253" s="1326" t="str">
        <f t="shared" si="586"/>
        <v/>
      </c>
      <c r="CG253" s="1326" t="str">
        <f t="shared" si="586"/>
        <v/>
      </c>
      <c r="CH253" s="1326" t="str">
        <f t="shared" si="586"/>
        <v/>
      </c>
      <c r="CI253" s="1326" t="str">
        <f t="shared" si="586"/>
        <v/>
      </c>
      <c r="CJ253" s="1326" t="str">
        <f t="shared" si="586"/>
        <v/>
      </c>
      <c r="CK253" s="1327" t="str">
        <f t="shared" si="586"/>
        <v/>
      </c>
      <c r="CL253" s="1327" t="str">
        <f t="shared" si="586"/>
        <v/>
      </c>
      <c r="CM253" s="1327" t="str">
        <f t="shared" si="586"/>
        <v/>
      </c>
      <c r="CN253" s="1326" t="str">
        <f t="shared" si="586"/>
        <v/>
      </c>
      <c r="CO253" s="1326" t="str">
        <f t="shared" si="586"/>
        <v/>
      </c>
      <c r="CP253" s="1326" t="str">
        <f t="shared" si="586"/>
        <v/>
      </c>
      <c r="CQ253" s="1326" t="str">
        <f t="shared" si="586"/>
        <v/>
      </c>
      <c r="CR253" s="1326" t="str">
        <f t="shared" si="586"/>
        <v/>
      </c>
      <c r="CS253" s="1325" t="str">
        <f t="shared" si="586"/>
        <v/>
      </c>
      <c r="CT253" s="1328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4" t="str">
        <f t="shared" si="587"/>
        <v/>
      </c>
      <c r="CE254" s="1325" t="str">
        <f t="shared" si="586"/>
        <v/>
      </c>
      <c r="CF254" s="1326" t="str">
        <f t="shared" si="586"/>
        <v/>
      </c>
      <c r="CG254" s="1326" t="str">
        <f t="shared" si="586"/>
        <v/>
      </c>
      <c r="CH254" s="1326" t="str">
        <f t="shared" si="586"/>
        <v/>
      </c>
      <c r="CI254" s="1326" t="str">
        <f t="shared" si="586"/>
        <v/>
      </c>
      <c r="CJ254" s="1326" t="str">
        <f t="shared" si="586"/>
        <v/>
      </c>
      <c r="CK254" s="1327" t="str">
        <f t="shared" si="586"/>
        <v/>
      </c>
      <c r="CL254" s="1327" t="str">
        <f t="shared" si="586"/>
        <v/>
      </c>
      <c r="CM254" s="1327" t="str">
        <f t="shared" si="586"/>
        <v/>
      </c>
      <c r="CN254" s="1326" t="str">
        <f t="shared" si="586"/>
        <v/>
      </c>
      <c r="CO254" s="1326" t="str">
        <f t="shared" si="586"/>
        <v/>
      </c>
      <c r="CP254" s="1326" t="str">
        <f t="shared" si="586"/>
        <v/>
      </c>
      <c r="CQ254" s="1326" t="str">
        <f t="shared" si="586"/>
        <v/>
      </c>
      <c r="CR254" s="1326" t="str">
        <f t="shared" si="586"/>
        <v/>
      </c>
      <c r="CS254" s="1325" t="str">
        <f t="shared" si="586"/>
        <v/>
      </c>
      <c r="CT254" s="1328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4" t="str">
        <f t="shared" si="587"/>
        <v/>
      </c>
      <c r="CE255" s="1325" t="str">
        <f t="shared" si="586"/>
        <v/>
      </c>
      <c r="CF255" s="1326" t="str">
        <f t="shared" si="586"/>
        <v/>
      </c>
      <c r="CG255" s="1326" t="str">
        <f t="shared" si="586"/>
        <v/>
      </c>
      <c r="CH255" s="1326" t="str">
        <f t="shared" si="586"/>
        <v/>
      </c>
      <c r="CI255" s="1326" t="str">
        <f t="shared" si="586"/>
        <v/>
      </c>
      <c r="CJ255" s="1326" t="str">
        <f t="shared" si="586"/>
        <v/>
      </c>
      <c r="CK255" s="1327" t="str">
        <f t="shared" si="586"/>
        <v/>
      </c>
      <c r="CL255" s="1327" t="str">
        <f t="shared" si="586"/>
        <v/>
      </c>
      <c r="CM255" s="1327" t="str">
        <f t="shared" si="586"/>
        <v/>
      </c>
      <c r="CN255" s="1326" t="str">
        <f t="shared" si="586"/>
        <v/>
      </c>
      <c r="CO255" s="1326" t="str">
        <f t="shared" si="586"/>
        <v/>
      </c>
      <c r="CP255" s="1326" t="str">
        <f t="shared" si="586"/>
        <v/>
      </c>
      <c r="CQ255" s="1326" t="str">
        <f t="shared" si="586"/>
        <v/>
      </c>
      <c r="CR255" s="1326" t="str">
        <f t="shared" si="586"/>
        <v/>
      </c>
      <c r="CS255" s="1325" t="str">
        <f t="shared" si="586"/>
        <v/>
      </c>
      <c r="CT255" s="1328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596"/>
        <v/>
      </c>
      <c r="CG256" s="1331" t="str">
        <f t="shared" si="596"/>
        <v/>
      </c>
      <c r="CH256" s="1331" t="str">
        <f t="shared" si="596"/>
        <v/>
      </c>
      <c r="CI256" s="1331" t="str">
        <f t="shared" si="596"/>
        <v/>
      </c>
      <c r="CJ256" s="1331" t="str">
        <f t="shared" si="596"/>
        <v/>
      </c>
      <c r="CK256" s="1332" t="str">
        <f t="shared" si="596"/>
        <v/>
      </c>
      <c r="CL256" s="1332" t="str">
        <f t="shared" si="596"/>
        <v/>
      </c>
      <c r="CM256" s="1332" t="str">
        <f t="shared" si="596"/>
        <v/>
      </c>
      <c r="CN256" s="1331" t="str">
        <f t="shared" si="596"/>
        <v/>
      </c>
      <c r="CO256" s="1331" t="str">
        <f t="shared" si="596"/>
        <v/>
      </c>
      <c r="CP256" s="1331" t="str">
        <f t="shared" si="596"/>
        <v/>
      </c>
      <c r="CQ256" s="1331" t="str">
        <f t="shared" si="596"/>
        <v/>
      </c>
      <c r="CR256" s="1331" t="str">
        <f t="shared" si="596"/>
        <v/>
      </c>
      <c r="CS256" s="1330" t="str">
        <f t="shared" si="596"/>
        <v/>
      </c>
      <c r="CT256" s="1333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823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4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596"/>
        <v/>
      </c>
      <c r="CF257" s="1326" t="str">
        <f t="shared" si="596"/>
        <v/>
      </c>
      <c r="CG257" s="1326" t="str">
        <f t="shared" si="596"/>
        <v/>
      </c>
      <c r="CH257" s="1326" t="str">
        <f t="shared" si="596"/>
        <v/>
      </c>
      <c r="CI257" s="1326" t="str">
        <f t="shared" si="596"/>
        <v/>
      </c>
      <c r="CJ257" s="1326" t="str">
        <f t="shared" si="596"/>
        <v/>
      </c>
      <c r="CK257" s="1327" t="str">
        <f t="shared" si="596"/>
        <v/>
      </c>
      <c r="CL257" s="1327" t="str">
        <f t="shared" si="596"/>
        <v/>
      </c>
      <c r="CM257" s="1327" t="str">
        <f t="shared" si="596"/>
        <v/>
      </c>
      <c r="CN257" s="1326" t="str">
        <f t="shared" si="596"/>
        <v/>
      </c>
      <c r="CO257" s="1326" t="str">
        <f t="shared" si="596"/>
        <v/>
      </c>
      <c r="CP257" s="1326" t="str">
        <f t="shared" si="596"/>
        <v/>
      </c>
      <c r="CQ257" s="1326" t="str">
        <f t="shared" si="596"/>
        <v/>
      </c>
      <c r="CR257" s="1326" t="str">
        <f t="shared" si="596"/>
        <v/>
      </c>
      <c r="CS257" s="1325" t="str">
        <f t="shared" si="596"/>
        <v/>
      </c>
      <c r="CT257" s="1328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4">
        <f t="shared" si="597"/>
        <v>3500</v>
      </c>
      <c r="CE258" s="1325">
        <f t="shared" si="596"/>
        <v>3500</v>
      </c>
      <c r="CF258" s="1326">
        <f t="shared" si="596"/>
        <v>3500</v>
      </c>
      <c r="CG258" s="1326">
        <f t="shared" si="596"/>
        <v>3500</v>
      </c>
      <c r="CH258" s="1326">
        <f t="shared" si="596"/>
        <v>3500</v>
      </c>
      <c r="CI258" s="1326">
        <f t="shared" si="596"/>
        <v>3500</v>
      </c>
      <c r="CJ258" s="1326">
        <f t="shared" si="596"/>
        <v>3500</v>
      </c>
      <c r="CK258" s="1327">
        <f t="shared" si="596"/>
        <v>3500</v>
      </c>
      <c r="CL258" s="1327">
        <f t="shared" si="596"/>
        <v>3500</v>
      </c>
      <c r="CM258" s="1327">
        <f t="shared" si="596"/>
        <v>3500</v>
      </c>
      <c r="CN258" s="1326">
        <f t="shared" si="596"/>
        <v>3500</v>
      </c>
      <c r="CO258" s="1326">
        <f t="shared" si="596"/>
        <v>3500</v>
      </c>
      <c r="CP258" s="1326">
        <f t="shared" si="596"/>
        <v>3500</v>
      </c>
      <c r="CQ258" s="1326">
        <f t="shared" si="596"/>
        <v>3500</v>
      </c>
      <c r="CR258" s="1326">
        <f t="shared" si="596"/>
        <v>3500</v>
      </c>
      <c r="CS258" s="1325">
        <f t="shared" si="596"/>
        <v>3500</v>
      </c>
      <c r="CT258" s="1328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4" t="str">
        <f t="shared" si="597"/>
        <v/>
      </c>
      <c r="CE259" s="1325" t="str">
        <f t="shared" si="596"/>
        <v/>
      </c>
      <c r="CF259" s="1326" t="str">
        <f t="shared" si="596"/>
        <v/>
      </c>
      <c r="CG259" s="1326" t="str">
        <f t="shared" si="596"/>
        <v/>
      </c>
      <c r="CH259" s="1326" t="str">
        <f t="shared" si="596"/>
        <v/>
      </c>
      <c r="CI259" s="1326" t="str">
        <f t="shared" si="596"/>
        <v/>
      </c>
      <c r="CJ259" s="1326" t="str">
        <f t="shared" si="596"/>
        <v/>
      </c>
      <c r="CK259" s="1327" t="str">
        <f t="shared" si="596"/>
        <v/>
      </c>
      <c r="CL259" s="1327" t="str">
        <f t="shared" si="596"/>
        <v/>
      </c>
      <c r="CM259" s="1327" t="str">
        <f t="shared" si="596"/>
        <v/>
      </c>
      <c r="CN259" s="1326" t="str">
        <f t="shared" si="596"/>
        <v/>
      </c>
      <c r="CO259" s="1326" t="str">
        <f t="shared" si="596"/>
        <v/>
      </c>
      <c r="CP259" s="1326" t="str">
        <f t="shared" si="596"/>
        <v/>
      </c>
      <c r="CQ259" s="1326" t="str">
        <f t="shared" si="596"/>
        <v/>
      </c>
      <c r="CR259" s="1326" t="str">
        <f t="shared" si="596"/>
        <v/>
      </c>
      <c r="CS259" s="1325" t="str">
        <f t="shared" si="596"/>
        <v/>
      </c>
      <c r="CT259" s="1328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4" t="str">
        <f t="shared" si="597"/>
        <v/>
      </c>
      <c r="CE260" s="1325" t="str">
        <f t="shared" si="596"/>
        <v/>
      </c>
      <c r="CF260" s="1326" t="str">
        <f t="shared" si="596"/>
        <v/>
      </c>
      <c r="CG260" s="1326" t="str">
        <f t="shared" si="596"/>
        <v/>
      </c>
      <c r="CH260" s="1326" t="str">
        <f t="shared" si="596"/>
        <v/>
      </c>
      <c r="CI260" s="1326" t="str">
        <f t="shared" si="596"/>
        <v/>
      </c>
      <c r="CJ260" s="1326" t="str">
        <f t="shared" si="596"/>
        <v/>
      </c>
      <c r="CK260" s="1327" t="str">
        <f t="shared" si="596"/>
        <v/>
      </c>
      <c r="CL260" s="1327" t="str">
        <f t="shared" si="596"/>
        <v/>
      </c>
      <c r="CM260" s="1327" t="str">
        <f t="shared" si="596"/>
        <v/>
      </c>
      <c r="CN260" s="1326" t="str">
        <f t="shared" si="596"/>
        <v/>
      </c>
      <c r="CO260" s="1326" t="str">
        <f t="shared" si="596"/>
        <v/>
      </c>
      <c r="CP260" s="1326" t="str">
        <f t="shared" si="596"/>
        <v/>
      </c>
      <c r="CQ260" s="1326" t="str">
        <f t="shared" si="596"/>
        <v/>
      </c>
      <c r="CR260" s="1326" t="str">
        <f t="shared" si="596"/>
        <v/>
      </c>
      <c r="CS260" s="1325" t="str">
        <f t="shared" si="596"/>
        <v/>
      </c>
      <c r="CT260" s="1328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4" t="str">
        <f t="shared" si="597"/>
        <v/>
      </c>
      <c r="CE261" s="1325" t="str">
        <f t="shared" si="596"/>
        <v/>
      </c>
      <c r="CF261" s="1326" t="str">
        <f t="shared" si="596"/>
        <v/>
      </c>
      <c r="CG261" s="1326" t="str">
        <f t="shared" si="596"/>
        <v/>
      </c>
      <c r="CH261" s="1326" t="str">
        <f t="shared" si="596"/>
        <v/>
      </c>
      <c r="CI261" s="1326" t="str">
        <f t="shared" si="596"/>
        <v/>
      </c>
      <c r="CJ261" s="1326" t="str">
        <f t="shared" si="596"/>
        <v/>
      </c>
      <c r="CK261" s="1327" t="str">
        <f t="shared" si="596"/>
        <v/>
      </c>
      <c r="CL261" s="1327" t="str">
        <f t="shared" si="596"/>
        <v/>
      </c>
      <c r="CM261" s="1327" t="str">
        <f t="shared" si="596"/>
        <v/>
      </c>
      <c r="CN261" s="1326" t="str">
        <f t="shared" si="596"/>
        <v/>
      </c>
      <c r="CO261" s="1326" t="str">
        <f t="shared" si="596"/>
        <v/>
      </c>
      <c r="CP261" s="1326" t="str">
        <f t="shared" si="596"/>
        <v/>
      </c>
      <c r="CQ261" s="1326" t="str">
        <f t="shared" si="596"/>
        <v/>
      </c>
      <c r="CR261" s="1326" t="str">
        <f t="shared" si="596"/>
        <v/>
      </c>
      <c r="CS261" s="1325" t="str">
        <f t="shared" si="596"/>
        <v/>
      </c>
      <c r="CT261" s="1328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4" t="str">
        <f t="shared" si="597"/>
        <v/>
      </c>
      <c r="CE262" s="1325" t="str">
        <f t="shared" si="596"/>
        <v/>
      </c>
      <c r="CF262" s="1326" t="str">
        <f t="shared" si="596"/>
        <v/>
      </c>
      <c r="CG262" s="1326" t="str">
        <f t="shared" si="596"/>
        <v/>
      </c>
      <c r="CH262" s="1326" t="str">
        <f t="shared" si="596"/>
        <v/>
      </c>
      <c r="CI262" s="1326" t="str">
        <f t="shared" si="596"/>
        <v/>
      </c>
      <c r="CJ262" s="1326" t="str">
        <f t="shared" si="596"/>
        <v/>
      </c>
      <c r="CK262" s="1327" t="str">
        <f t="shared" si="596"/>
        <v/>
      </c>
      <c r="CL262" s="1327" t="str">
        <f t="shared" si="596"/>
        <v/>
      </c>
      <c r="CM262" s="1327" t="str">
        <f t="shared" si="596"/>
        <v/>
      </c>
      <c r="CN262" s="1326" t="str">
        <f t="shared" si="596"/>
        <v/>
      </c>
      <c r="CO262" s="1326" t="str">
        <f t="shared" si="596"/>
        <v/>
      </c>
      <c r="CP262" s="1326" t="str">
        <f t="shared" si="596"/>
        <v/>
      </c>
      <c r="CQ262" s="1326" t="str">
        <f t="shared" si="596"/>
        <v/>
      </c>
      <c r="CR262" s="1326" t="str">
        <f t="shared" si="596"/>
        <v/>
      </c>
      <c r="CS262" s="1325" t="str">
        <f t="shared" si="596"/>
        <v/>
      </c>
      <c r="CT262" s="1328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06"/>
        <v/>
      </c>
      <c r="CG263" s="1331" t="str">
        <f t="shared" si="606"/>
        <v/>
      </c>
      <c r="CH263" s="1331" t="str">
        <f t="shared" si="606"/>
        <v/>
      </c>
      <c r="CI263" s="1331" t="str">
        <f t="shared" si="606"/>
        <v/>
      </c>
      <c r="CJ263" s="1331" t="str">
        <f t="shared" si="606"/>
        <v/>
      </c>
      <c r="CK263" s="1332" t="str">
        <f t="shared" si="606"/>
        <v/>
      </c>
      <c r="CL263" s="1332" t="str">
        <f t="shared" si="606"/>
        <v/>
      </c>
      <c r="CM263" s="1332" t="str">
        <f t="shared" si="606"/>
        <v/>
      </c>
      <c r="CN263" s="1331" t="str">
        <f t="shared" si="606"/>
        <v/>
      </c>
      <c r="CO263" s="1331" t="str">
        <f t="shared" si="606"/>
        <v/>
      </c>
      <c r="CP263" s="1331" t="str">
        <f t="shared" si="606"/>
        <v/>
      </c>
      <c r="CQ263" s="1331" t="str">
        <f t="shared" si="606"/>
        <v/>
      </c>
      <c r="CR263" s="1331" t="str">
        <f t="shared" si="606"/>
        <v/>
      </c>
      <c r="CS263" s="1330" t="str">
        <f t="shared" si="606"/>
        <v/>
      </c>
      <c r="CT263" s="1333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4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06"/>
        <v/>
      </c>
      <c r="CF264" s="1326" t="str">
        <f t="shared" si="606"/>
        <v/>
      </c>
      <c r="CG264" s="1326" t="str">
        <f t="shared" si="606"/>
        <v/>
      </c>
      <c r="CH264" s="1326" t="str">
        <f t="shared" si="606"/>
        <v/>
      </c>
      <c r="CI264" s="1326" t="str">
        <f t="shared" si="606"/>
        <v/>
      </c>
      <c r="CJ264" s="1326" t="str">
        <f t="shared" si="606"/>
        <v/>
      </c>
      <c r="CK264" s="1327" t="str">
        <f t="shared" si="606"/>
        <v/>
      </c>
      <c r="CL264" s="1327" t="str">
        <f t="shared" si="606"/>
        <v/>
      </c>
      <c r="CM264" s="1327" t="str">
        <f t="shared" si="606"/>
        <v/>
      </c>
      <c r="CN264" s="1326" t="str">
        <f t="shared" si="606"/>
        <v/>
      </c>
      <c r="CO264" s="1326" t="str">
        <f t="shared" si="606"/>
        <v/>
      </c>
      <c r="CP264" s="1326" t="str">
        <f t="shared" si="606"/>
        <v/>
      </c>
      <c r="CQ264" s="1326" t="str">
        <f t="shared" si="606"/>
        <v/>
      </c>
      <c r="CR264" s="1326" t="str">
        <f t="shared" si="606"/>
        <v/>
      </c>
      <c r="CS264" s="1325" t="str">
        <f t="shared" si="606"/>
        <v/>
      </c>
      <c r="CT264" s="1328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4">
        <f t="shared" si="607"/>
        <v>3400</v>
      </c>
      <c r="CE265" s="1325">
        <f t="shared" si="606"/>
        <v>3400</v>
      </c>
      <c r="CF265" s="1326">
        <f t="shared" si="606"/>
        <v>3400</v>
      </c>
      <c r="CG265" s="1326">
        <f t="shared" si="606"/>
        <v>3400</v>
      </c>
      <c r="CH265" s="1326">
        <f t="shared" si="606"/>
        <v>3400</v>
      </c>
      <c r="CI265" s="1326">
        <f t="shared" si="606"/>
        <v>3400</v>
      </c>
      <c r="CJ265" s="1326">
        <f t="shared" si="606"/>
        <v>3400</v>
      </c>
      <c r="CK265" s="1327">
        <f t="shared" si="606"/>
        <v>3400</v>
      </c>
      <c r="CL265" s="1327">
        <f t="shared" si="606"/>
        <v>3400</v>
      </c>
      <c r="CM265" s="1327">
        <f t="shared" si="606"/>
        <v>3400</v>
      </c>
      <c r="CN265" s="1326">
        <f t="shared" si="606"/>
        <v>3400</v>
      </c>
      <c r="CO265" s="1326">
        <f t="shared" si="606"/>
        <v>3400</v>
      </c>
      <c r="CP265" s="1326">
        <f t="shared" si="606"/>
        <v>3400</v>
      </c>
      <c r="CQ265" s="1326">
        <f t="shared" si="606"/>
        <v>3400</v>
      </c>
      <c r="CR265" s="1326">
        <f t="shared" si="606"/>
        <v>3400</v>
      </c>
      <c r="CS265" s="1325">
        <f t="shared" si="606"/>
        <v>3400</v>
      </c>
      <c r="CT265" s="1328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4" t="str">
        <f t="shared" si="607"/>
        <v/>
      </c>
      <c r="CE266" s="1325" t="str">
        <f t="shared" si="606"/>
        <v/>
      </c>
      <c r="CF266" s="1326" t="str">
        <f t="shared" si="606"/>
        <v/>
      </c>
      <c r="CG266" s="1326" t="str">
        <f t="shared" si="606"/>
        <v/>
      </c>
      <c r="CH266" s="1326" t="str">
        <f t="shared" si="606"/>
        <v/>
      </c>
      <c r="CI266" s="1326" t="str">
        <f t="shared" si="606"/>
        <v/>
      </c>
      <c r="CJ266" s="1326" t="str">
        <f t="shared" si="606"/>
        <v/>
      </c>
      <c r="CK266" s="1327" t="str">
        <f t="shared" si="606"/>
        <v/>
      </c>
      <c r="CL266" s="1327" t="str">
        <f t="shared" si="606"/>
        <v/>
      </c>
      <c r="CM266" s="1327" t="str">
        <f t="shared" si="606"/>
        <v/>
      </c>
      <c r="CN266" s="1326" t="str">
        <f t="shared" si="606"/>
        <v/>
      </c>
      <c r="CO266" s="1326" t="str">
        <f t="shared" si="606"/>
        <v/>
      </c>
      <c r="CP266" s="1326" t="str">
        <f t="shared" si="606"/>
        <v/>
      </c>
      <c r="CQ266" s="1326" t="str">
        <f t="shared" si="606"/>
        <v/>
      </c>
      <c r="CR266" s="1326" t="str">
        <f t="shared" si="606"/>
        <v/>
      </c>
      <c r="CS266" s="1325" t="str">
        <f t="shared" si="606"/>
        <v/>
      </c>
      <c r="CT266" s="1328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4" t="str">
        <f t="shared" si="607"/>
        <v/>
      </c>
      <c r="CE267" s="1325" t="str">
        <f t="shared" si="606"/>
        <v/>
      </c>
      <c r="CF267" s="1326" t="str">
        <f t="shared" si="606"/>
        <v/>
      </c>
      <c r="CG267" s="1326" t="str">
        <f t="shared" si="606"/>
        <v/>
      </c>
      <c r="CH267" s="1326" t="str">
        <f t="shared" si="606"/>
        <v/>
      </c>
      <c r="CI267" s="1326" t="str">
        <f t="shared" si="606"/>
        <v/>
      </c>
      <c r="CJ267" s="1326" t="str">
        <f t="shared" si="606"/>
        <v/>
      </c>
      <c r="CK267" s="1327" t="str">
        <f t="shared" si="606"/>
        <v/>
      </c>
      <c r="CL267" s="1327" t="str">
        <f t="shared" si="606"/>
        <v/>
      </c>
      <c r="CM267" s="1327" t="str">
        <f t="shared" si="606"/>
        <v/>
      </c>
      <c r="CN267" s="1326" t="str">
        <f t="shared" si="606"/>
        <v/>
      </c>
      <c r="CO267" s="1326" t="str">
        <f t="shared" si="606"/>
        <v/>
      </c>
      <c r="CP267" s="1326" t="str">
        <f t="shared" si="606"/>
        <v/>
      </c>
      <c r="CQ267" s="1326" t="str">
        <f t="shared" si="606"/>
        <v/>
      </c>
      <c r="CR267" s="1326" t="str">
        <f t="shared" si="606"/>
        <v/>
      </c>
      <c r="CS267" s="1325" t="str">
        <f t="shared" si="606"/>
        <v/>
      </c>
      <c r="CT267" s="1328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4" t="str">
        <f t="shared" si="607"/>
        <v/>
      </c>
      <c r="CE268" s="1325" t="str">
        <f t="shared" si="606"/>
        <v/>
      </c>
      <c r="CF268" s="1326" t="str">
        <f t="shared" si="606"/>
        <v/>
      </c>
      <c r="CG268" s="1326" t="str">
        <f t="shared" si="606"/>
        <v/>
      </c>
      <c r="CH268" s="1326" t="str">
        <f t="shared" si="606"/>
        <v/>
      </c>
      <c r="CI268" s="1326" t="str">
        <f t="shared" si="606"/>
        <v/>
      </c>
      <c r="CJ268" s="1326" t="str">
        <f t="shared" si="606"/>
        <v/>
      </c>
      <c r="CK268" s="1327" t="str">
        <f t="shared" si="606"/>
        <v/>
      </c>
      <c r="CL268" s="1327" t="str">
        <f t="shared" si="606"/>
        <v/>
      </c>
      <c r="CM268" s="1327" t="str">
        <f t="shared" si="606"/>
        <v/>
      </c>
      <c r="CN268" s="1326" t="str">
        <f t="shared" si="606"/>
        <v/>
      </c>
      <c r="CO268" s="1326" t="str">
        <f t="shared" si="606"/>
        <v/>
      </c>
      <c r="CP268" s="1326" t="str">
        <f t="shared" si="606"/>
        <v/>
      </c>
      <c r="CQ268" s="1326" t="str">
        <f t="shared" si="606"/>
        <v/>
      </c>
      <c r="CR268" s="1326" t="str">
        <f t="shared" si="606"/>
        <v/>
      </c>
      <c r="CS268" s="1325" t="str">
        <f t="shared" si="606"/>
        <v/>
      </c>
      <c r="CT268" s="1328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4" t="str">
        <f t="shared" si="607"/>
        <v/>
      </c>
      <c r="CE269" s="1325" t="str">
        <f t="shared" si="606"/>
        <v/>
      </c>
      <c r="CF269" s="1326" t="str">
        <f t="shared" si="606"/>
        <v/>
      </c>
      <c r="CG269" s="1326" t="str">
        <f t="shared" si="606"/>
        <v/>
      </c>
      <c r="CH269" s="1326" t="str">
        <f t="shared" si="606"/>
        <v/>
      </c>
      <c r="CI269" s="1326" t="str">
        <f t="shared" si="606"/>
        <v/>
      </c>
      <c r="CJ269" s="1326" t="str">
        <f t="shared" si="606"/>
        <v/>
      </c>
      <c r="CK269" s="1327" t="str">
        <f t="shared" si="606"/>
        <v/>
      </c>
      <c r="CL269" s="1327" t="str">
        <f t="shared" si="606"/>
        <v/>
      </c>
      <c r="CM269" s="1327" t="str">
        <f t="shared" si="606"/>
        <v/>
      </c>
      <c r="CN269" s="1326" t="str">
        <f t="shared" si="606"/>
        <v/>
      </c>
      <c r="CO269" s="1326" t="str">
        <f t="shared" si="606"/>
        <v/>
      </c>
      <c r="CP269" s="1326" t="str">
        <f t="shared" si="606"/>
        <v/>
      </c>
      <c r="CQ269" s="1326" t="str">
        <f t="shared" si="606"/>
        <v/>
      </c>
      <c r="CR269" s="1326" t="str">
        <f t="shared" si="606"/>
        <v/>
      </c>
      <c r="CS269" s="1325" t="str">
        <f t="shared" si="606"/>
        <v/>
      </c>
      <c r="CT269" s="1328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16"/>
        <v/>
      </c>
      <c r="CG270" s="1331" t="str">
        <f t="shared" si="616"/>
        <v/>
      </c>
      <c r="CH270" s="1331" t="str">
        <f t="shared" si="616"/>
        <v/>
      </c>
      <c r="CI270" s="1331" t="str">
        <f t="shared" si="616"/>
        <v/>
      </c>
      <c r="CJ270" s="1331" t="str">
        <f t="shared" si="616"/>
        <v/>
      </c>
      <c r="CK270" s="1332" t="str">
        <f t="shared" si="616"/>
        <v/>
      </c>
      <c r="CL270" s="1332" t="str">
        <f t="shared" si="616"/>
        <v/>
      </c>
      <c r="CM270" s="1332" t="str">
        <f t="shared" si="616"/>
        <v/>
      </c>
      <c r="CN270" s="1331" t="str">
        <f t="shared" si="616"/>
        <v/>
      </c>
      <c r="CO270" s="1331" t="str">
        <f t="shared" si="616"/>
        <v/>
      </c>
      <c r="CP270" s="1331" t="str">
        <f t="shared" si="616"/>
        <v/>
      </c>
      <c r="CQ270" s="1331" t="str">
        <f t="shared" si="616"/>
        <v/>
      </c>
      <c r="CR270" s="1331" t="str">
        <f t="shared" si="616"/>
        <v/>
      </c>
      <c r="CS270" s="1330" t="str">
        <f t="shared" si="616"/>
        <v/>
      </c>
      <c r="CT270" s="1333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4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16"/>
        <v/>
      </c>
      <c r="CF271" s="1326" t="str">
        <f t="shared" si="616"/>
        <v/>
      </c>
      <c r="CG271" s="1326" t="str">
        <f t="shared" si="616"/>
        <v/>
      </c>
      <c r="CH271" s="1326" t="str">
        <f t="shared" si="616"/>
        <v/>
      </c>
      <c r="CI271" s="1326" t="str">
        <f t="shared" si="616"/>
        <v/>
      </c>
      <c r="CJ271" s="1326" t="str">
        <f t="shared" si="616"/>
        <v/>
      </c>
      <c r="CK271" s="1327" t="str">
        <f t="shared" si="616"/>
        <v/>
      </c>
      <c r="CL271" s="1327" t="str">
        <f t="shared" si="616"/>
        <v/>
      </c>
      <c r="CM271" s="1327" t="str">
        <f t="shared" si="616"/>
        <v/>
      </c>
      <c r="CN271" s="1326" t="str">
        <f t="shared" si="616"/>
        <v/>
      </c>
      <c r="CO271" s="1326" t="str">
        <f t="shared" si="616"/>
        <v/>
      </c>
      <c r="CP271" s="1326" t="str">
        <f t="shared" si="616"/>
        <v/>
      </c>
      <c r="CQ271" s="1326" t="str">
        <f t="shared" si="616"/>
        <v/>
      </c>
      <c r="CR271" s="1326" t="str">
        <f t="shared" si="616"/>
        <v/>
      </c>
      <c r="CS271" s="1325" t="str">
        <f t="shared" si="616"/>
        <v/>
      </c>
      <c r="CT271" s="1328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4">
        <f t="shared" si="617"/>
        <v>3390</v>
      </c>
      <c r="CE272" s="1325">
        <f t="shared" si="616"/>
        <v>3390</v>
      </c>
      <c r="CF272" s="1326">
        <f t="shared" si="616"/>
        <v>3390</v>
      </c>
      <c r="CG272" s="1326">
        <f t="shared" si="616"/>
        <v>3390</v>
      </c>
      <c r="CH272" s="1326">
        <f t="shared" si="616"/>
        <v>3390</v>
      </c>
      <c r="CI272" s="1326">
        <f t="shared" si="616"/>
        <v>3390</v>
      </c>
      <c r="CJ272" s="1326">
        <f t="shared" si="616"/>
        <v>3390</v>
      </c>
      <c r="CK272" s="1327">
        <f t="shared" si="616"/>
        <v>3390</v>
      </c>
      <c r="CL272" s="1327">
        <f t="shared" si="616"/>
        <v>3390</v>
      </c>
      <c r="CM272" s="1327">
        <f t="shared" si="616"/>
        <v>3390</v>
      </c>
      <c r="CN272" s="1326">
        <f t="shared" si="616"/>
        <v>3390</v>
      </c>
      <c r="CO272" s="1326">
        <f t="shared" si="616"/>
        <v>3390</v>
      </c>
      <c r="CP272" s="1326">
        <f t="shared" si="616"/>
        <v>3390</v>
      </c>
      <c r="CQ272" s="1326">
        <f t="shared" si="616"/>
        <v>3390</v>
      </c>
      <c r="CR272" s="1326">
        <f t="shared" si="616"/>
        <v>3390</v>
      </c>
      <c r="CS272" s="1325">
        <f t="shared" si="616"/>
        <v>3390</v>
      </c>
      <c r="CT272" s="1328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4" t="str">
        <f t="shared" si="617"/>
        <v/>
      </c>
      <c r="CE273" s="1325" t="str">
        <f t="shared" si="616"/>
        <v/>
      </c>
      <c r="CF273" s="1326" t="str">
        <f t="shared" si="616"/>
        <v/>
      </c>
      <c r="CG273" s="1326" t="str">
        <f t="shared" si="616"/>
        <v/>
      </c>
      <c r="CH273" s="1326" t="str">
        <f t="shared" si="616"/>
        <v/>
      </c>
      <c r="CI273" s="1326" t="str">
        <f t="shared" si="616"/>
        <v/>
      </c>
      <c r="CJ273" s="1326" t="str">
        <f t="shared" si="616"/>
        <v/>
      </c>
      <c r="CK273" s="1327" t="str">
        <f t="shared" si="616"/>
        <v/>
      </c>
      <c r="CL273" s="1327" t="str">
        <f t="shared" si="616"/>
        <v/>
      </c>
      <c r="CM273" s="1327" t="str">
        <f t="shared" si="616"/>
        <v/>
      </c>
      <c r="CN273" s="1326" t="str">
        <f t="shared" si="616"/>
        <v/>
      </c>
      <c r="CO273" s="1326" t="str">
        <f t="shared" si="616"/>
        <v/>
      </c>
      <c r="CP273" s="1326" t="str">
        <f t="shared" si="616"/>
        <v/>
      </c>
      <c r="CQ273" s="1326" t="str">
        <f t="shared" si="616"/>
        <v/>
      </c>
      <c r="CR273" s="1326" t="str">
        <f t="shared" si="616"/>
        <v/>
      </c>
      <c r="CS273" s="1325" t="str">
        <f t="shared" si="616"/>
        <v/>
      </c>
      <c r="CT273" s="1328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4" t="str">
        <f t="shared" si="617"/>
        <v/>
      </c>
      <c r="CE274" s="1325" t="str">
        <f t="shared" si="616"/>
        <v/>
      </c>
      <c r="CF274" s="1326" t="str">
        <f t="shared" si="616"/>
        <v/>
      </c>
      <c r="CG274" s="1326" t="str">
        <f t="shared" si="616"/>
        <v/>
      </c>
      <c r="CH274" s="1326" t="str">
        <f t="shared" si="616"/>
        <v/>
      </c>
      <c r="CI274" s="1326" t="str">
        <f t="shared" si="616"/>
        <v/>
      </c>
      <c r="CJ274" s="1326" t="str">
        <f t="shared" si="616"/>
        <v/>
      </c>
      <c r="CK274" s="1327" t="str">
        <f t="shared" si="616"/>
        <v/>
      </c>
      <c r="CL274" s="1327" t="str">
        <f t="shared" si="616"/>
        <v/>
      </c>
      <c r="CM274" s="1327" t="str">
        <f t="shared" si="616"/>
        <v/>
      </c>
      <c r="CN274" s="1326" t="str">
        <f t="shared" si="616"/>
        <v/>
      </c>
      <c r="CO274" s="1326" t="str">
        <f t="shared" si="616"/>
        <v/>
      </c>
      <c r="CP274" s="1326" t="str">
        <f t="shared" si="616"/>
        <v/>
      </c>
      <c r="CQ274" s="1326" t="str">
        <f t="shared" si="616"/>
        <v/>
      </c>
      <c r="CR274" s="1326" t="str">
        <f t="shared" si="616"/>
        <v/>
      </c>
      <c r="CS274" s="1325" t="str">
        <f t="shared" si="616"/>
        <v/>
      </c>
      <c r="CT274" s="1328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4" t="str">
        <f t="shared" si="617"/>
        <v/>
      </c>
      <c r="CE275" s="1325" t="str">
        <f t="shared" si="616"/>
        <v/>
      </c>
      <c r="CF275" s="1326" t="str">
        <f t="shared" si="616"/>
        <v/>
      </c>
      <c r="CG275" s="1326" t="str">
        <f t="shared" si="616"/>
        <v/>
      </c>
      <c r="CH275" s="1326" t="str">
        <f t="shared" si="616"/>
        <v/>
      </c>
      <c r="CI275" s="1326" t="str">
        <f t="shared" si="616"/>
        <v/>
      </c>
      <c r="CJ275" s="1326" t="str">
        <f t="shared" si="616"/>
        <v/>
      </c>
      <c r="CK275" s="1327" t="str">
        <f t="shared" si="616"/>
        <v/>
      </c>
      <c r="CL275" s="1327" t="str">
        <f t="shared" si="616"/>
        <v/>
      </c>
      <c r="CM275" s="1327" t="str">
        <f t="shared" si="616"/>
        <v/>
      </c>
      <c r="CN275" s="1326" t="str">
        <f t="shared" si="616"/>
        <v/>
      </c>
      <c r="CO275" s="1326" t="str">
        <f t="shared" si="616"/>
        <v/>
      </c>
      <c r="CP275" s="1326" t="str">
        <f t="shared" si="616"/>
        <v/>
      </c>
      <c r="CQ275" s="1326" t="str">
        <f t="shared" si="616"/>
        <v/>
      </c>
      <c r="CR275" s="1326" t="str">
        <f t="shared" si="616"/>
        <v/>
      </c>
      <c r="CS275" s="1325" t="str">
        <f t="shared" si="616"/>
        <v/>
      </c>
      <c r="CT275" s="1328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4" t="str">
        <f t="shared" si="617"/>
        <v/>
      </c>
      <c r="CE276" s="1325" t="str">
        <f t="shared" si="616"/>
        <v/>
      </c>
      <c r="CF276" s="1326" t="str">
        <f t="shared" si="616"/>
        <v/>
      </c>
      <c r="CG276" s="1326" t="str">
        <f t="shared" si="616"/>
        <v/>
      </c>
      <c r="CH276" s="1326" t="str">
        <f t="shared" si="616"/>
        <v/>
      </c>
      <c r="CI276" s="1326" t="str">
        <f t="shared" si="616"/>
        <v/>
      </c>
      <c r="CJ276" s="1326" t="str">
        <f t="shared" si="616"/>
        <v/>
      </c>
      <c r="CK276" s="1327" t="str">
        <f t="shared" si="616"/>
        <v/>
      </c>
      <c r="CL276" s="1327" t="str">
        <f t="shared" si="616"/>
        <v/>
      </c>
      <c r="CM276" s="1327" t="str">
        <f t="shared" si="616"/>
        <v/>
      </c>
      <c r="CN276" s="1326" t="str">
        <f t="shared" si="616"/>
        <v/>
      </c>
      <c r="CO276" s="1326" t="str">
        <f t="shared" si="616"/>
        <v/>
      </c>
      <c r="CP276" s="1326" t="str">
        <f t="shared" si="616"/>
        <v/>
      </c>
      <c r="CQ276" s="1326" t="str">
        <f t="shared" si="616"/>
        <v/>
      </c>
      <c r="CR276" s="1326" t="str">
        <f t="shared" si="616"/>
        <v/>
      </c>
      <c r="CS276" s="1325" t="str">
        <f t="shared" si="616"/>
        <v/>
      </c>
      <c r="CT276" s="1328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26"/>
        <v/>
      </c>
      <c r="CG277" s="1331" t="str">
        <f t="shared" si="626"/>
        <v/>
      </c>
      <c r="CH277" s="1331" t="str">
        <f t="shared" si="626"/>
        <v/>
      </c>
      <c r="CI277" s="1331" t="str">
        <f t="shared" si="626"/>
        <v/>
      </c>
      <c r="CJ277" s="1331" t="str">
        <f t="shared" si="626"/>
        <v/>
      </c>
      <c r="CK277" s="1332" t="str">
        <f t="shared" si="626"/>
        <v/>
      </c>
      <c r="CL277" s="1332" t="str">
        <f t="shared" si="626"/>
        <v/>
      </c>
      <c r="CM277" s="1332" t="str">
        <f t="shared" si="626"/>
        <v/>
      </c>
      <c r="CN277" s="1331" t="str">
        <f t="shared" si="626"/>
        <v/>
      </c>
      <c r="CO277" s="1331" t="str">
        <f t="shared" si="626"/>
        <v/>
      </c>
      <c r="CP277" s="1331" t="str">
        <f t="shared" si="626"/>
        <v/>
      </c>
      <c r="CQ277" s="1331" t="str">
        <f t="shared" si="626"/>
        <v/>
      </c>
      <c r="CR277" s="1331" t="str">
        <f t="shared" si="626"/>
        <v/>
      </c>
      <c r="CS277" s="1330" t="str">
        <f t="shared" si="626"/>
        <v/>
      </c>
      <c r="CT277" s="1333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4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26"/>
        <v/>
      </c>
      <c r="CF278" s="1326" t="str">
        <f t="shared" si="626"/>
        <v/>
      </c>
      <c r="CG278" s="1326" t="str">
        <f t="shared" si="626"/>
        <v/>
      </c>
      <c r="CH278" s="1326" t="str">
        <f t="shared" si="626"/>
        <v/>
      </c>
      <c r="CI278" s="1326" t="str">
        <f t="shared" si="626"/>
        <v/>
      </c>
      <c r="CJ278" s="1326" t="str">
        <f t="shared" si="626"/>
        <v/>
      </c>
      <c r="CK278" s="1327" t="str">
        <f t="shared" si="626"/>
        <v/>
      </c>
      <c r="CL278" s="1327" t="str">
        <f t="shared" si="626"/>
        <v/>
      </c>
      <c r="CM278" s="1327" t="str">
        <f t="shared" si="626"/>
        <v/>
      </c>
      <c r="CN278" s="1326" t="str">
        <f t="shared" si="626"/>
        <v/>
      </c>
      <c r="CO278" s="1326" t="str">
        <f t="shared" si="626"/>
        <v/>
      </c>
      <c r="CP278" s="1326" t="str">
        <f t="shared" si="626"/>
        <v/>
      </c>
      <c r="CQ278" s="1326" t="str">
        <f t="shared" si="626"/>
        <v/>
      </c>
      <c r="CR278" s="1326" t="str">
        <f t="shared" si="626"/>
        <v/>
      </c>
      <c r="CS278" s="1325" t="str">
        <f t="shared" si="626"/>
        <v/>
      </c>
      <c r="CT278" s="1328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4">
        <f t="shared" si="627"/>
        <v>3630</v>
      </c>
      <c r="CE279" s="1325">
        <f t="shared" si="626"/>
        <v>3630</v>
      </c>
      <c r="CF279" s="1326">
        <f t="shared" si="626"/>
        <v>3630</v>
      </c>
      <c r="CG279" s="1326">
        <f t="shared" si="626"/>
        <v>3630</v>
      </c>
      <c r="CH279" s="1326">
        <f t="shared" si="626"/>
        <v>3630</v>
      </c>
      <c r="CI279" s="1326">
        <f t="shared" si="626"/>
        <v>3630</v>
      </c>
      <c r="CJ279" s="1326">
        <f t="shared" si="626"/>
        <v>3630</v>
      </c>
      <c r="CK279" s="1327">
        <f t="shared" si="626"/>
        <v>3630</v>
      </c>
      <c r="CL279" s="1327">
        <f t="shared" si="626"/>
        <v>3630</v>
      </c>
      <c r="CM279" s="1327">
        <f t="shared" si="626"/>
        <v>3630</v>
      </c>
      <c r="CN279" s="1326">
        <f t="shared" si="626"/>
        <v>3630</v>
      </c>
      <c r="CO279" s="1326">
        <f t="shared" si="626"/>
        <v>3630</v>
      </c>
      <c r="CP279" s="1326">
        <f t="shared" si="626"/>
        <v>3630</v>
      </c>
      <c r="CQ279" s="1326">
        <f t="shared" si="626"/>
        <v>3630</v>
      </c>
      <c r="CR279" s="1326">
        <f t="shared" si="626"/>
        <v>3630</v>
      </c>
      <c r="CS279" s="1325">
        <f t="shared" si="626"/>
        <v>3630</v>
      </c>
      <c r="CT279" s="1328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4" t="str">
        <f t="shared" si="627"/>
        <v/>
      </c>
      <c r="CE280" s="1325" t="str">
        <f t="shared" si="626"/>
        <v/>
      </c>
      <c r="CF280" s="1326" t="str">
        <f t="shared" si="626"/>
        <v/>
      </c>
      <c r="CG280" s="1326" t="str">
        <f t="shared" si="626"/>
        <v/>
      </c>
      <c r="CH280" s="1326" t="str">
        <f t="shared" si="626"/>
        <v/>
      </c>
      <c r="CI280" s="1326" t="str">
        <f t="shared" si="626"/>
        <v/>
      </c>
      <c r="CJ280" s="1326" t="str">
        <f t="shared" si="626"/>
        <v/>
      </c>
      <c r="CK280" s="1327" t="str">
        <f t="shared" si="626"/>
        <v/>
      </c>
      <c r="CL280" s="1327" t="str">
        <f t="shared" si="626"/>
        <v/>
      </c>
      <c r="CM280" s="1327" t="str">
        <f t="shared" si="626"/>
        <v/>
      </c>
      <c r="CN280" s="1326" t="str">
        <f t="shared" si="626"/>
        <v/>
      </c>
      <c r="CO280" s="1326" t="str">
        <f t="shared" si="626"/>
        <v/>
      </c>
      <c r="CP280" s="1326" t="str">
        <f t="shared" si="626"/>
        <v/>
      </c>
      <c r="CQ280" s="1326" t="str">
        <f t="shared" si="626"/>
        <v/>
      </c>
      <c r="CR280" s="1326" t="str">
        <f t="shared" si="626"/>
        <v/>
      </c>
      <c r="CS280" s="1325" t="str">
        <f t="shared" si="626"/>
        <v/>
      </c>
      <c r="CT280" s="1328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4" t="str">
        <f t="shared" si="627"/>
        <v/>
      </c>
      <c r="CE281" s="1325" t="str">
        <f t="shared" si="626"/>
        <v/>
      </c>
      <c r="CF281" s="1326" t="str">
        <f t="shared" si="626"/>
        <v/>
      </c>
      <c r="CG281" s="1326" t="str">
        <f t="shared" si="626"/>
        <v/>
      </c>
      <c r="CH281" s="1326" t="str">
        <f t="shared" si="626"/>
        <v/>
      </c>
      <c r="CI281" s="1326" t="str">
        <f t="shared" si="626"/>
        <v/>
      </c>
      <c r="CJ281" s="1326" t="str">
        <f t="shared" si="626"/>
        <v/>
      </c>
      <c r="CK281" s="1327" t="str">
        <f t="shared" si="626"/>
        <v/>
      </c>
      <c r="CL281" s="1327" t="str">
        <f t="shared" si="626"/>
        <v/>
      </c>
      <c r="CM281" s="1327" t="str">
        <f t="shared" si="626"/>
        <v/>
      </c>
      <c r="CN281" s="1326" t="str">
        <f t="shared" si="626"/>
        <v/>
      </c>
      <c r="CO281" s="1326" t="str">
        <f t="shared" si="626"/>
        <v/>
      </c>
      <c r="CP281" s="1326" t="str">
        <f t="shared" si="626"/>
        <v/>
      </c>
      <c r="CQ281" s="1326" t="str">
        <f t="shared" si="626"/>
        <v/>
      </c>
      <c r="CR281" s="1326" t="str">
        <f t="shared" si="626"/>
        <v/>
      </c>
      <c r="CS281" s="1325" t="str">
        <f t="shared" si="626"/>
        <v/>
      </c>
      <c r="CT281" s="1328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4" t="str">
        <f t="shared" si="627"/>
        <v/>
      </c>
      <c r="CE282" s="1325" t="str">
        <f t="shared" si="626"/>
        <v/>
      </c>
      <c r="CF282" s="1326" t="str">
        <f t="shared" si="626"/>
        <v/>
      </c>
      <c r="CG282" s="1326" t="str">
        <f t="shared" si="626"/>
        <v/>
      </c>
      <c r="CH282" s="1326" t="str">
        <f t="shared" si="626"/>
        <v/>
      </c>
      <c r="CI282" s="1326" t="str">
        <f t="shared" si="626"/>
        <v/>
      </c>
      <c r="CJ282" s="1326" t="str">
        <f t="shared" si="626"/>
        <v/>
      </c>
      <c r="CK282" s="1327" t="str">
        <f t="shared" si="626"/>
        <v/>
      </c>
      <c r="CL282" s="1327" t="str">
        <f t="shared" si="626"/>
        <v/>
      </c>
      <c r="CM282" s="1327" t="str">
        <f t="shared" si="626"/>
        <v/>
      </c>
      <c r="CN282" s="1326" t="str">
        <f t="shared" si="626"/>
        <v/>
      </c>
      <c r="CO282" s="1326" t="str">
        <f t="shared" si="626"/>
        <v/>
      </c>
      <c r="CP282" s="1326" t="str">
        <f t="shared" si="626"/>
        <v/>
      </c>
      <c r="CQ282" s="1326" t="str">
        <f t="shared" si="626"/>
        <v/>
      </c>
      <c r="CR282" s="1326" t="str">
        <f t="shared" si="626"/>
        <v/>
      </c>
      <c r="CS282" s="1325" t="str">
        <f t="shared" si="626"/>
        <v/>
      </c>
      <c r="CT282" s="1328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4" t="str">
        <f t="shared" si="627"/>
        <v/>
      </c>
      <c r="CE283" s="1325" t="str">
        <f t="shared" si="626"/>
        <v/>
      </c>
      <c r="CF283" s="1326" t="str">
        <f t="shared" si="626"/>
        <v/>
      </c>
      <c r="CG283" s="1326" t="str">
        <f t="shared" si="626"/>
        <v/>
      </c>
      <c r="CH283" s="1326" t="str">
        <f t="shared" si="626"/>
        <v/>
      </c>
      <c r="CI283" s="1326" t="str">
        <f t="shared" si="626"/>
        <v/>
      </c>
      <c r="CJ283" s="1326" t="str">
        <f t="shared" si="626"/>
        <v/>
      </c>
      <c r="CK283" s="1327" t="str">
        <f t="shared" si="626"/>
        <v/>
      </c>
      <c r="CL283" s="1327" t="str">
        <f t="shared" si="626"/>
        <v/>
      </c>
      <c r="CM283" s="1327" t="str">
        <f t="shared" si="626"/>
        <v/>
      </c>
      <c r="CN283" s="1326" t="str">
        <f t="shared" si="626"/>
        <v/>
      </c>
      <c r="CO283" s="1326" t="str">
        <f t="shared" si="626"/>
        <v/>
      </c>
      <c r="CP283" s="1326" t="str">
        <f t="shared" si="626"/>
        <v/>
      </c>
      <c r="CQ283" s="1326" t="str">
        <f t="shared" si="626"/>
        <v/>
      </c>
      <c r="CR283" s="1326" t="str">
        <f t="shared" si="626"/>
        <v/>
      </c>
      <c r="CS283" s="1325" t="str">
        <f t="shared" si="626"/>
        <v/>
      </c>
      <c r="CT283" s="1328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36"/>
        <v/>
      </c>
      <c r="CG284" s="1331" t="str">
        <f t="shared" si="636"/>
        <v/>
      </c>
      <c r="CH284" s="1331" t="str">
        <f t="shared" si="636"/>
        <v/>
      </c>
      <c r="CI284" s="1331" t="str">
        <f t="shared" si="636"/>
        <v/>
      </c>
      <c r="CJ284" s="1331" t="str">
        <f t="shared" si="636"/>
        <v/>
      </c>
      <c r="CK284" s="1332" t="str">
        <f t="shared" si="636"/>
        <v/>
      </c>
      <c r="CL284" s="1332" t="str">
        <f t="shared" si="636"/>
        <v/>
      </c>
      <c r="CM284" s="1332" t="str">
        <f t="shared" si="636"/>
        <v/>
      </c>
      <c r="CN284" s="1331" t="str">
        <f t="shared" si="636"/>
        <v/>
      </c>
      <c r="CO284" s="1331" t="str">
        <f t="shared" si="636"/>
        <v/>
      </c>
      <c r="CP284" s="1331" t="str">
        <f t="shared" si="636"/>
        <v/>
      </c>
      <c r="CQ284" s="1331" t="str">
        <f t="shared" si="636"/>
        <v/>
      </c>
      <c r="CR284" s="1331" t="str">
        <f t="shared" si="636"/>
        <v/>
      </c>
      <c r="CS284" s="1330" t="str">
        <f t="shared" si="636"/>
        <v/>
      </c>
      <c r="CT284" s="1333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 t="str">
        <f t="shared" ref="CA285:CA299" si="638">IF(DM285&lt;3,"",(SUM(T285:AJ285)-MIN(T285:AJ285)-MAX(T285:AJ285))/(DM285-2))</f>
        <v/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4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36"/>
        <v/>
      </c>
      <c r="CF285" s="1326" t="str">
        <f t="shared" si="636"/>
        <v/>
      </c>
      <c r="CG285" s="1326" t="str">
        <f t="shared" si="636"/>
        <v/>
      </c>
      <c r="CH285" s="1326" t="str">
        <f t="shared" si="636"/>
        <v/>
      </c>
      <c r="CI285" s="1326" t="str">
        <f t="shared" si="636"/>
        <v/>
      </c>
      <c r="CJ285" s="1326" t="str">
        <f t="shared" si="636"/>
        <v/>
      </c>
      <c r="CK285" s="1327" t="str">
        <f t="shared" si="636"/>
        <v/>
      </c>
      <c r="CL285" s="1327" t="str">
        <f t="shared" si="636"/>
        <v/>
      </c>
      <c r="CM285" s="1327" t="str">
        <f t="shared" si="636"/>
        <v/>
      </c>
      <c r="CN285" s="1326" t="str">
        <f t="shared" si="636"/>
        <v/>
      </c>
      <c r="CO285" s="1326" t="str">
        <f t="shared" si="636"/>
        <v/>
      </c>
      <c r="CP285" s="1326" t="str">
        <f t="shared" si="636"/>
        <v/>
      </c>
      <c r="CQ285" s="1326" t="str">
        <f t="shared" si="636"/>
        <v/>
      </c>
      <c r="CR285" s="1326" t="str">
        <f t="shared" si="636"/>
        <v/>
      </c>
      <c r="CS285" s="1325" t="str">
        <f t="shared" si="636"/>
        <v/>
      </c>
      <c r="CT285" s="1328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0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4">
        <f t="shared" si="641"/>
        <v>3360</v>
      </c>
      <c r="CE286" s="1325">
        <f t="shared" si="636"/>
        <v>3360</v>
      </c>
      <c r="CF286" s="1326">
        <f t="shared" si="636"/>
        <v>3360</v>
      </c>
      <c r="CG286" s="1326">
        <f t="shared" si="636"/>
        <v>3360</v>
      </c>
      <c r="CH286" s="1326">
        <f t="shared" si="636"/>
        <v>3360</v>
      </c>
      <c r="CI286" s="1326">
        <f t="shared" si="636"/>
        <v>3360</v>
      </c>
      <c r="CJ286" s="1326">
        <f t="shared" si="636"/>
        <v>3360</v>
      </c>
      <c r="CK286" s="1327">
        <f t="shared" si="636"/>
        <v>3360</v>
      </c>
      <c r="CL286" s="1327">
        <f t="shared" si="636"/>
        <v>3360</v>
      </c>
      <c r="CM286" s="1327">
        <f t="shared" si="636"/>
        <v>3360</v>
      </c>
      <c r="CN286" s="1326">
        <f t="shared" si="636"/>
        <v>3360</v>
      </c>
      <c r="CO286" s="1326">
        <f t="shared" si="636"/>
        <v>3360</v>
      </c>
      <c r="CP286" s="1326">
        <f t="shared" si="636"/>
        <v>3360</v>
      </c>
      <c r="CQ286" s="1326">
        <f t="shared" si="636"/>
        <v>3360</v>
      </c>
      <c r="CR286" s="1326">
        <f t="shared" si="636"/>
        <v>3360</v>
      </c>
      <c r="CS286" s="1325">
        <f t="shared" si="636"/>
        <v>3360</v>
      </c>
      <c r="CT286" s="1328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4" t="str">
        <f t="shared" si="641"/>
        <v/>
      </c>
      <c r="CE287" s="1325" t="str">
        <f t="shared" si="636"/>
        <v/>
      </c>
      <c r="CF287" s="1326" t="str">
        <f t="shared" si="636"/>
        <v/>
      </c>
      <c r="CG287" s="1326" t="str">
        <f t="shared" si="636"/>
        <v/>
      </c>
      <c r="CH287" s="1326" t="str">
        <f t="shared" si="636"/>
        <v/>
      </c>
      <c r="CI287" s="1326" t="str">
        <f t="shared" si="636"/>
        <v/>
      </c>
      <c r="CJ287" s="1326" t="str">
        <f t="shared" si="636"/>
        <v/>
      </c>
      <c r="CK287" s="1327" t="str">
        <f t="shared" si="636"/>
        <v/>
      </c>
      <c r="CL287" s="1327" t="str">
        <f t="shared" si="636"/>
        <v/>
      </c>
      <c r="CM287" s="1327" t="str">
        <f t="shared" si="636"/>
        <v/>
      </c>
      <c r="CN287" s="1326" t="str">
        <f t="shared" si="636"/>
        <v/>
      </c>
      <c r="CO287" s="1326" t="str">
        <f t="shared" si="636"/>
        <v/>
      </c>
      <c r="CP287" s="1326" t="str">
        <f t="shared" si="636"/>
        <v/>
      </c>
      <c r="CQ287" s="1326" t="str">
        <f t="shared" si="636"/>
        <v/>
      </c>
      <c r="CR287" s="1326" t="str">
        <f t="shared" si="636"/>
        <v/>
      </c>
      <c r="CS287" s="1325" t="str">
        <f t="shared" si="636"/>
        <v/>
      </c>
      <c r="CT287" s="1328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4" t="str">
        <f t="shared" si="641"/>
        <v/>
      </c>
      <c r="CE288" s="1325" t="str">
        <f t="shared" si="636"/>
        <v/>
      </c>
      <c r="CF288" s="1326" t="str">
        <f t="shared" si="636"/>
        <v/>
      </c>
      <c r="CG288" s="1326" t="str">
        <f t="shared" si="636"/>
        <v/>
      </c>
      <c r="CH288" s="1326" t="str">
        <f t="shared" si="636"/>
        <v/>
      </c>
      <c r="CI288" s="1326" t="str">
        <f t="shared" si="636"/>
        <v/>
      </c>
      <c r="CJ288" s="1326" t="str">
        <f t="shared" si="636"/>
        <v/>
      </c>
      <c r="CK288" s="1327" t="str">
        <f t="shared" si="636"/>
        <v/>
      </c>
      <c r="CL288" s="1327" t="str">
        <f t="shared" si="636"/>
        <v/>
      </c>
      <c r="CM288" s="1327" t="str">
        <f t="shared" si="636"/>
        <v/>
      </c>
      <c r="CN288" s="1326" t="str">
        <f t="shared" si="636"/>
        <v/>
      </c>
      <c r="CO288" s="1326" t="str">
        <f t="shared" si="636"/>
        <v/>
      </c>
      <c r="CP288" s="1326" t="str">
        <f t="shared" si="636"/>
        <v/>
      </c>
      <c r="CQ288" s="1326" t="str">
        <f t="shared" si="636"/>
        <v/>
      </c>
      <c r="CR288" s="1326" t="str">
        <f t="shared" si="636"/>
        <v/>
      </c>
      <c r="CS288" s="1325" t="str">
        <f t="shared" si="636"/>
        <v/>
      </c>
      <c r="CT288" s="1328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4" t="str">
        <f t="shared" si="641"/>
        <v/>
      </c>
      <c r="CE289" s="1325" t="str">
        <f t="shared" si="636"/>
        <v/>
      </c>
      <c r="CF289" s="1326" t="str">
        <f t="shared" si="636"/>
        <v/>
      </c>
      <c r="CG289" s="1326" t="str">
        <f t="shared" si="636"/>
        <v/>
      </c>
      <c r="CH289" s="1326" t="str">
        <f t="shared" si="636"/>
        <v/>
      </c>
      <c r="CI289" s="1326" t="str">
        <f t="shared" si="636"/>
        <v/>
      </c>
      <c r="CJ289" s="1326" t="str">
        <f t="shared" si="636"/>
        <v/>
      </c>
      <c r="CK289" s="1327" t="str">
        <f t="shared" si="636"/>
        <v/>
      </c>
      <c r="CL289" s="1327" t="str">
        <f t="shared" si="636"/>
        <v/>
      </c>
      <c r="CM289" s="1327" t="str">
        <f t="shared" si="636"/>
        <v/>
      </c>
      <c r="CN289" s="1326" t="str">
        <f t="shared" si="636"/>
        <v/>
      </c>
      <c r="CO289" s="1326" t="str">
        <f t="shared" si="636"/>
        <v/>
      </c>
      <c r="CP289" s="1326" t="str">
        <f t="shared" si="636"/>
        <v/>
      </c>
      <c r="CQ289" s="1326" t="str">
        <f t="shared" si="636"/>
        <v/>
      </c>
      <c r="CR289" s="1326" t="str">
        <f t="shared" si="636"/>
        <v/>
      </c>
      <c r="CS289" s="1325" t="str">
        <f t="shared" si="636"/>
        <v/>
      </c>
      <c r="CT289" s="1328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4" t="str">
        <f t="shared" si="641"/>
        <v/>
      </c>
      <c r="CE290" s="1325" t="str">
        <f t="shared" si="636"/>
        <v/>
      </c>
      <c r="CF290" s="1326" t="str">
        <f t="shared" si="636"/>
        <v/>
      </c>
      <c r="CG290" s="1326" t="str">
        <f t="shared" si="636"/>
        <v/>
      </c>
      <c r="CH290" s="1326" t="str">
        <f t="shared" si="636"/>
        <v/>
      </c>
      <c r="CI290" s="1326" t="str">
        <f t="shared" si="636"/>
        <v/>
      </c>
      <c r="CJ290" s="1326" t="str">
        <f t="shared" si="636"/>
        <v/>
      </c>
      <c r="CK290" s="1327" t="str">
        <f t="shared" si="636"/>
        <v/>
      </c>
      <c r="CL290" s="1327" t="str">
        <f t="shared" si="636"/>
        <v/>
      </c>
      <c r="CM290" s="1327" t="str">
        <f t="shared" si="636"/>
        <v/>
      </c>
      <c r="CN290" s="1326" t="str">
        <f t="shared" si="636"/>
        <v/>
      </c>
      <c r="CO290" s="1326" t="str">
        <f t="shared" si="636"/>
        <v/>
      </c>
      <c r="CP290" s="1326" t="str">
        <f t="shared" si="636"/>
        <v/>
      </c>
      <c r="CQ290" s="1326" t="str">
        <f t="shared" si="636"/>
        <v/>
      </c>
      <c r="CR290" s="1326" t="str">
        <f t="shared" si="636"/>
        <v/>
      </c>
      <c r="CS290" s="1325" t="str">
        <f t="shared" si="636"/>
        <v/>
      </c>
      <c r="CT290" s="1328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 t="str">
        <f t="shared" si="638"/>
        <v/>
      </c>
      <c r="CB291" s="608" t="str">
        <f t="shared" si="639"/>
        <v/>
      </c>
      <c r="CC291" s="678" t="str">
        <f t="shared" si="640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50"/>
        <v/>
      </c>
      <c r="CG291" s="1331" t="str">
        <f t="shared" si="650"/>
        <v/>
      </c>
      <c r="CH291" s="1331" t="str">
        <f t="shared" si="650"/>
        <v/>
      </c>
      <c r="CI291" s="1331" t="str">
        <f t="shared" si="650"/>
        <v/>
      </c>
      <c r="CJ291" s="1331" t="str">
        <f t="shared" si="650"/>
        <v/>
      </c>
      <c r="CK291" s="1332" t="str">
        <f t="shared" si="650"/>
        <v/>
      </c>
      <c r="CL291" s="1332" t="str">
        <f t="shared" si="650"/>
        <v/>
      </c>
      <c r="CM291" s="1332" t="str">
        <f t="shared" si="650"/>
        <v/>
      </c>
      <c r="CN291" s="1331" t="str">
        <f t="shared" si="650"/>
        <v/>
      </c>
      <c r="CO291" s="1331" t="str">
        <f t="shared" si="650"/>
        <v/>
      </c>
      <c r="CP291" s="1331" t="str">
        <f t="shared" si="650"/>
        <v/>
      </c>
      <c r="CQ291" s="1331" t="str">
        <f t="shared" si="650"/>
        <v/>
      </c>
      <c r="CR291" s="1331" t="str">
        <f t="shared" si="650"/>
        <v/>
      </c>
      <c r="CS291" s="1330" t="str">
        <f t="shared" si="650"/>
        <v/>
      </c>
      <c r="CT291" s="1333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0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4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50"/>
        <v/>
      </c>
      <c r="CF292" s="1326" t="str">
        <f t="shared" si="650"/>
        <v/>
      </c>
      <c r="CG292" s="1326" t="str">
        <f t="shared" si="650"/>
        <v/>
      </c>
      <c r="CH292" s="1326" t="str">
        <f t="shared" si="650"/>
        <v/>
      </c>
      <c r="CI292" s="1326" t="str">
        <f t="shared" si="650"/>
        <v/>
      </c>
      <c r="CJ292" s="1326" t="str">
        <f t="shared" si="650"/>
        <v/>
      </c>
      <c r="CK292" s="1327" t="str">
        <f t="shared" si="650"/>
        <v/>
      </c>
      <c r="CL292" s="1327" t="str">
        <f t="shared" si="650"/>
        <v/>
      </c>
      <c r="CM292" s="1327" t="str">
        <f t="shared" si="650"/>
        <v/>
      </c>
      <c r="CN292" s="1326" t="str">
        <f t="shared" si="650"/>
        <v/>
      </c>
      <c r="CO292" s="1326" t="str">
        <f t="shared" si="650"/>
        <v/>
      </c>
      <c r="CP292" s="1326" t="str">
        <f t="shared" si="650"/>
        <v/>
      </c>
      <c r="CQ292" s="1326" t="str">
        <f t="shared" si="650"/>
        <v/>
      </c>
      <c r="CR292" s="1326" t="str">
        <f t="shared" si="650"/>
        <v/>
      </c>
      <c r="CS292" s="1325" t="str">
        <f t="shared" si="650"/>
        <v/>
      </c>
      <c r="CT292" s="1328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4">
        <f t="shared" si="651"/>
        <v>3440</v>
      </c>
      <c r="CE293" s="1325">
        <f t="shared" si="650"/>
        <v>3440</v>
      </c>
      <c r="CF293" s="1326">
        <f t="shared" si="650"/>
        <v>3440</v>
      </c>
      <c r="CG293" s="1326">
        <f t="shared" si="650"/>
        <v>3440</v>
      </c>
      <c r="CH293" s="1326">
        <f t="shared" si="650"/>
        <v>3440</v>
      </c>
      <c r="CI293" s="1326">
        <f t="shared" si="650"/>
        <v>3440</v>
      </c>
      <c r="CJ293" s="1326">
        <f t="shared" si="650"/>
        <v>3440</v>
      </c>
      <c r="CK293" s="1327">
        <f t="shared" si="650"/>
        <v>3440</v>
      </c>
      <c r="CL293" s="1327">
        <f t="shared" si="650"/>
        <v>3440</v>
      </c>
      <c r="CM293" s="1327">
        <f t="shared" si="650"/>
        <v>3440</v>
      </c>
      <c r="CN293" s="1326">
        <f t="shared" si="650"/>
        <v>3440</v>
      </c>
      <c r="CO293" s="1326">
        <f t="shared" si="650"/>
        <v>3440</v>
      </c>
      <c r="CP293" s="1326">
        <f t="shared" si="650"/>
        <v>3440</v>
      </c>
      <c r="CQ293" s="1326">
        <f t="shared" si="650"/>
        <v>3440</v>
      </c>
      <c r="CR293" s="1326">
        <f t="shared" si="650"/>
        <v>3440</v>
      </c>
      <c r="CS293" s="1325">
        <f t="shared" si="650"/>
        <v>3440</v>
      </c>
      <c r="CT293" s="1328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4" t="str">
        <f t="shared" si="651"/>
        <v/>
      </c>
      <c r="CE294" s="1325" t="str">
        <f t="shared" si="650"/>
        <v/>
      </c>
      <c r="CF294" s="1326" t="str">
        <f t="shared" si="650"/>
        <v/>
      </c>
      <c r="CG294" s="1326" t="str">
        <f t="shared" si="650"/>
        <v/>
      </c>
      <c r="CH294" s="1326" t="str">
        <f t="shared" si="650"/>
        <v/>
      </c>
      <c r="CI294" s="1326" t="str">
        <f t="shared" si="650"/>
        <v/>
      </c>
      <c r="CJ294" s="1326" t="str">
        <f t="shared" si="650"/>
        <v/>
      </c>
      <c r="CK294" s="1327" t="str">
        <f t="shared" si="650"/>
        <v/>
      </c>
      <c r="CL294" s="1327" t="str">
        <f t="shared" si="650"/>
        <v/>
      </c>
      <c r="CM294" s="1327" t="str">
        <f t="shared" si="650"/>
        <v/>
      </c>
      <c r="CN294" s="1326" t="str">
        <f t="shared" si="650"/>
        <v/>
      </c>
      <c r="CO294" s="1326" t="str">
        <f t="shared" si="650"/>
        <v/>
      </c>
      <c r="CP294" s="1326" t="str">
        <f t="shared" si="650"/>
        <v/>
      </c>
      <c r="CQ294" s="1326" t="str">
        <f t="shared" si="650"/>
        <v/>
      </c>
      <c r="CR294" s="1326" t="str">
        <f t="shared" si="650"/>
        <v/>
      </c>
      <c r="CS294" s="1325" t="str">
        <f t="shared" si="650"/>
        <v/>
      </c>
      <c r="CT294" s="1328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4" t="str">
        <f t="shared" si="651"/>
        <v/>
      </c>
      <c r="CE295" s="1325" t="str">
        <f t="shared" si="650"/>
        <v/>
      </c>
      <c r="CF295" s="1326" t="str">
        <f t="shared" si="650"/>
        <v/>
      </c>
      <c r="CG295" s="1326" t="str">
        <f t="shared" si="650"/>
        <v/>
      </c>
      <c r="CH295" s="1326" t="str">
        <f t="shared" si="650"/>
        <v/>
      </c>
      <c r="CI295" s="1326" t="str">
        <f t="shared" si="650"/>
        <v/>
      </c>
      <c r="CJ295" s="1326" t="str">
        <f t="shared" si="650"/>
        <v/>
      </c>
      <c r="CK295" s="1327" t="str">
        <f t="shared" si="650"/>
        <v/>
      </c>
      <c r="CL295" s="1327" t="str">
        <f t="shared" si="650"/>
        <v/>
      </c>
      <c r="CM295" s="1327" t="str">
        <f t="shared" si="650"/>
        <v/>
      </c>
      <c r="CN295" s="1326" t="str">
        <f t="shared" si="650"/>
        <v/>
      </c>
      <c r="CO295" s="1326" t="str">
        <f t="shared" si="650"/>
        <v/>
      </c>
      <c r="CP295" s="1326" t="str">
        <f t="shared" si="650"/>
        <v/>
      </c>
      <c r="CQ295" s="1326" t="str">
        <f t="shared" si="650"/>
        <v/>
      </c>
      <c r="CR295" s="1326" t="str">
        <f t="shared" si="650"/>
        <v/>
      </c>
      <c r="CS295" s="1325" t="str">
        <f t="shared" si="650"/>
        <v/>
      </c>
      <c r="CT295" s="1328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4" t="str">
        <f t="shared" si="651"/>
        <v/>
      </c>
      <c r="CE296" s="1325" t="str">
        <f t="shared" si="650"/>
        <v/>
      </c>
      <c r="CF296" s="1326" t="str">
        <f t="shared" si="650"/>
        <v/>
      </c>
      <c r="CG296" s="1326" t="str">
        <f t="shared" si="650"/>
        <v/>
      </c>
      <c r="CH296" s="1326" t="str">
        <f t="shared" si="650"/>
        <v/>
      </c>
      <c r="CI296" s="1326" t="str">
        <f t="shared" si="650"/>
        <v/>
      </c>
      <c r="CJ296" s="1326" t="str">
        <f t="shared" si="650"/>
        <v/>
      </c>
      <c r="CK296" s="1327" t="str">
        <f t="shared" si="650"/>
        <v/>
      </c>
      <c r="CL296" s="1327" t="str">
        <f t="shared" si="650"/>
        <v/>
      </c>
      <c r="CM296" s="1327" t="str">
        <f t="shared" si="650"/>
        <v/>
      </c>
      <c r="CN296" s="1326" t="str">
        <f t="shared" si="650"/>
        <v/>
      </c>
      <c r="CO296" s="1326" t="str">
        <f t="shared" si="650"/>
        <v/>
      </c>
      <c r="CP296" s="1326" t="str">
        <f t="shared" si="650"/>
        <v/>
      </c>
      <c r="CQ296" s="1326" t="str">
        <f t="shared" si="650"/>
        <v/>
      </c>
      <c r="CR296" s="1326" t="str">
        <f t="shared" si="650"/>
        <v/>
      </c>
      <c r="CS296" s="1325" t="str">
        <f t="shared" si="650"/>
        <v/>
      </c>
      <c r="CT296" s="1328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4" t="str">
        <f t="shared" si="651"/>
        <v/>
      </c>
      <c r="CE297" s="1325" t="str">
        <f t="shared" si="650"/>
        <v/>
      </c>
      <c r="CF297" s="1326" t="str">
        <f t="shared" si="650"/>
        <v/>
      </c>
      <c r="CG297" s="1326" t="str">
        <f t="shared" si="650"/>
        <v/>
      </c>
      <c r="CH297" s="1326" t="str">
        <f t="shared" si="650"/>
        <v/>
      </c>
      <c r="CI297" s="1326" t="str">
        <f t="shared" si="650"/>
        <v/>
      </c>
      <c r="CJ297" s="1326" t="str">
        <f t="shared" si="650"/>
        <v/>
      </c>
      <c r="CK297" s="1327" t="str">
        <f t="shared" si="650"/>
        <v/>
      </c>
      <c r="CL297" s="1327" t="str">
        <f t="shared" si="650"/>
        <v/>
      </c>
      <c r="CM297" s="1327" t="str">
        <f t="shared" si="650"/>
        <v/>
      </c>
      <c r="CN297" s="1326" t="str">
        <f t="shared" si="650"/>
        <v/>
      </c>
      <c r="CO297" s="1326" t="str">
        <f t="shared" si="650"/>
        <v/>
      </c>
      <c r="CP297" s="1326" t="str">
        <f t="shared" si="650"/>
        <v/>
      </c>
      <c r="CQ297" s="1326" t="str">
        <f t="shared" si="650"/>
        <v/>
      </c>
      <c r="CR297" s="1326" t="str">
        <f t="shared" si="650"/>
        <v/>
      </c>
      <c r="CS297" s="1325" t="str">
        <f t="shared" si="650"/>
        <v/>
      </c>
      <c r="CT297" s="1328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60"/>
        <v/>
      </c>
      <c r="CG298" s="1331" t="str">
        <f t="shared" si="660"/>
        <v/>
      </c>
      <c r="CH298" s="1331" t="str">
        <f t="shared" si="660"/>
        <v/>
      </c>
      <c r="CI298" s="1331" t="str">
        <f t="shared" si="660"/>
        <v/>
      </c>
      <c r="CJ298" s="1331" t="str">
        <f t="shared" si="660"/>
        <v/>
      </c>
      <c r="CK298" s="1332" t="str">
        <f t="shared" si="660"/>
        <v/>
      </c>
      <c r="CL298" s="1332" t="str">
        <f t="shared" si="660"/>
        <v/>
      </c>
      <c r="CM298" s="1332" t="str">
        <f t="shared" si="660"/>
        <v/>
      </c>
      <c r="CN298" s="1331" t="str">
        <f t="shared" si="660"/>
        <v/>
      </c>
      <c r="CO298" s="1331" t="str">
        <f t="shared" si="660"/>
        <v/>
      </c>
      <c r="CP298" s="1331" t="str">
        <f t="shared" si="660"/>
        <v/>
      </c>
      <c r="CQ298" s="1331" t="str">
        <f t="shared" si="660"/>
        <v/>
      </c>
      <c r="CR298" s="1331" t="str">
        <f t="shared" si="660"/>
        <v/>
      </c>
      <c r="CS298" s="1330" t="str">
        <f t="shared" si="660"/>
        <v/>
      </c>
      <c r="CT298" s="1333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60"/>
        <v/>
      </c>
      <c r="CF299" s="1326" t="str">
        <f t="shared" si="660"/>
        <v/>
      </c>
      <c r="CG299" s="1326" t="str">
        <f t="shared" si="660"/>
        <v/>
      </c>
      <c r="CH299" s="1326" t="str">
        <f t="shared" si="660"/>
        <v/>
      </c>
      <c r="CI299" s="1326" t="str">
        <f t="shared" si="660"/>
        <v/>
      </c>
      <c r="CJ299" s="1326" t="str">
        <f t="shared" si="660"/>
        <v/>
      </c>
      <c r="CK299" s="1327" t="str">
        <f t="shared" si="660"/>
        <v/>
      </c>
      <c r="CL299" s="1327" t="str">
        <f t="shared" si="660"/>
        <v/>
      </c>
      <c r="CM299" s="1327" t="str">
        <f t="shared" si="660"/>
        <v/>
      </c>
      <c r="CN299" s="1326" t="str">
        <f t="shared" si="660"/>
        <v/>
      </c>
      <c r="CO299" s="1326" t="str">
        <f t="shared" si="660"/>
        <v/>
      </c>
      <c r="CP299" s="1326" t="str">
        <f t="shared" si="660"/>
        <v/>
      </c>
      <c r="CQ299" s="1326" t="str">
        <f t="shared" si="660"/>
        <v/>
      </c>
      <c r="CR299" s="1326" t="str">
        <f t="shared" si="660"/>
        <v/>
      </c>
      <c r="CS299" s="1325" t="str">
        <f t="shared" si="660"/>
        <v/>
      </c>
      <c r="CT299" s="1328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4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65"/>
        <v/>
      </c>
      <c r="CF301" s="1326" t="str">
        <f t="shared" si="665"/>
        <v/>
      </c>
      <c r="CG301" s="1326" t="str">
        <f t="shared" si="665"/>
        <v/>
      </c>
      <c r="CH301" s="1326" t="str">
        <f t="shared" si="665"/>
        <v/>
      </c>
      <c r="CI301" s="1326" t="str">
        <f t="shared" si="665"/>
        <v/>
      </c>
      <c r="CJ301" s="1326" t="str">
        <f t="shared" si="665"/>
        <v/>
      </c>
      <c r="CK301" s="1327" t="str">
        <f t="shared" si="665"/>
        <v/>
      </c>
      <c r="CL301" s="1327" t="str">
        <f t="shared" si="665"/>
        <v/>
      </c>
      <c r="CM301" s="1327" t="str">
        <f t="shared" si="665"/>
        <v/>
      </c>
      <c r="CN301" s="1326" t="str">
        <f t="shared" si="665"/>
        <v/>
      </c>
      <c r="CO301" s="1326" t="str">
        <f t="shared" si="665"/>
        <v/>
      </c>
      <c r="CP301" s="1326" t="str">
        <f t="shared" si="665"/>
        <v/>
      </c>
      <c r="CQ301" s="1326" t="str">
        <f t="shared" si="665"/>
        <v/>
      </c>
      <c r="CR301" s="1326" t="str">
        <f t="shared" si="665"/>
        <v/>
      </c>
      <c r="CS301" s="1325" t="str">
        <f t="shared" si="665"/>
        <v/>
      </c>
      <c r="CT301" s="1328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4" t="str">
        <f t="shared" si="665"/>
        <v/>
      </c>
      <c r="CE302" s="1325" t="str">
        <f t="shared" si="665"/>
        <v/>
      </c>
      <c r="CF302" s="1326" t="str">
        <f t="shared" si="665"/>
        <v/>
      </c>
      <c r="CG302" s="1326" t="str">
        <f t="shared" si="665"/>
        <v/>
      </c>
      <c r="CH302" s="1326" t="str">
        <f t="shared" si="665"/>
        <v/>
      </c>
      <c r="CI302" s="1326" t="str">
        <f t="shared" si="665"/>
        <v/>
      </c>
      <c r="CJ302" s="1326" t="str">
        <f t="shared" si="665"/>
        <v/>
      </c>
      <c r="CK302" s="1327" t="str">
        <f t="shared" si="665"/>
        <v/>
      </c>
      <c r="CL302" s="1327" t="str">
        <f t="shared" si="665"/>
        <v/>
      </c>
      <c r="CM302" s="1327" t="str">
        <f t="shared" si="665"/>
        <v/>
      </c>
      <c r="CN302" s="1326" t="str">
        <f t="shared" si="665"/>
        <v/>
      </c>
      <c r="CO302" s="1326" t="str">
        <f t="shared" si="665"/>
        <v/>
      </c>
      <c r="CP302" s="1326" t="str">
        <f t="shared" si="665"/>
        <v/>
      </c>
      <c r="CQ302" s="1326" t="str">
        <f t="shared" si="665"/>
        <v/>
      </c>
      <c r="CR302" s="1326" t="str">
        <f t="shared" si="665"/>
        <v/>
      </c>
      <c r="CS302" s="1325" t="str">
        <f t="shared" si="665"/>
        <v/>
      </c>
      <c r="CT302" s="1328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4">
        <f t="shared" si="665"/>
        <v>6406</v>
      </c>
      <c r="CE303" s="1325">
        <f t="shared" si="665"/>
        <v>6406</v>
      </c>
      <c r="CF303" s="1326">
        <f t="shared" si="665"/>
        <v>6406</v>
      </c>
      <c r="CG303" s="1326">
        <f t="shared" si="665"/>
        <v>6406</v>
      </c>
      <c r="CH303" s="1326">
        <f t="shared" si="665"/>
        <v>6406</v>
      </c>
      <c r="CI303" s="1326">
        <f t="shared" si="665"/>
        <v>6406</v>
      </c>
      <c r="CJ303" s="1326">
        <f t="shared" si="665"/>
        <v>6406</v>
      </c>
      <c r="CK303" s="1327">
        <f t="shared" si="665"/>
        <v>6406</v>
      </c>
      <c r="CL303" s="1327">
        <f t="shared" si="665"/>
        <v>6406</v>
      </c>
      <c r="CM303" s="1327">
        <f t="shared" si="665"/>
        <v>6406</v>
      </c>
      <c r="CN303" s="1326">
        <f t="shared" si="665"/>
        <v>6406</v>
      </c>
      <c r="CO303" s="1326">
        <f t="shared" si="665"/>
        <v>6406</v>
      </c>
      <c r="CP303" s="1326">
        <f t="shared" si="665"/>
        <v>6406</v>
      </c>
      <c r="CQ303" s="1326">
        <f t="shared" si="665"/>
        <v>6406</v>
      </c>
      <c r="CR303" s="1326">
        <f t="shared" si="665"/>
        <v>6406</v>
      </c>
      <c r="CS303" s="1325">
        <f t="shared" si="665"/>
        <v>6406</v>
      </c>
      <c r="CT303" s="1328">
        <f t="shared" si="666"/>
        <v>6406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4" t="str">
        <f t="shared" si="665"/>
        <v/>
      </c>
      <c r="CE304" s="1325" t="str">
        <f t="shared" si="665"/>
        <v/>
      </c>
      <c r="CF304" s="1326" t="str">
        <f t="shared" si="665"/>
        <v/>
      </c>
      <c r="CG304" s="1326" t="str">
        <f t="shared" si="665"/>
        <v/>
      </c>
      <c r="CH304" s="1326" t="str">
        <f t="shared" si="665"/>
        <v/>
      </c>
      <c r="CI304" s="1326" t="str">
        <f t="shared" si="665"/>
        <v/>
      </c>
      <c r="CJ304" s="1326" t="str">
        <f t="shared" si="665"/>
        <v/>
      </c>
      <c r="CK304" s="1327" t="str">
        <f t="shared" si="665"/>
        <v/>
      </c>
      <c r="CL304" s="1327" t="str">
        <f t="shared" si="665"/>
        <v/>
      </c>
      <c r="CM304" s="1327" t="str">
        <f t="shared" si="665"/>
        <v/>
      </c>
      <c r="CN304" s="1326" t="str">
        <f t="shared" si="665"/>
        <v/>
      </c>
      <c r="CO304" s="1326" t="str">
        <f t="shared" si="665"/>
        <v/>
      </c>
      <c r="CP304" s="1326" t="str">
        <f t="shared" si="665"/>
        <v/>
      </c>
      <c r="CQ304" s="1326" t="str">
        <f t="shared" si="665"/>
        <v/>
      </c>
      <c r="CR304" s="1326" t="str">
        <f t="shared" si="665"/>
        <v/>
      </c>
      <c r="CS304" s="1325" t="str">
        <f t="shared" si="665"/>
        <v/>
      </c>
      <c r="CT304" s="1328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4" t="str">
        <f t="shared" si="665"/>
        <v/>
      </c>
      <c r="CE305" s="1325" t="str">
        <f t="shared" si="665"/>
        <v/>
      </c>
      <c r="CF305" s="1326" t="str">
        <f t="shared" si="665"/>
        <v/>
      </c>
      <c r="CG305" s="1326" t="str">
        <f t="shared" si="665"/>
        <v/>
      </c>
      <c r="CH305" s="1326" t="str">
        <f t="shared" si="665"/>
        <v/>
      </c>
      <c r="CI305" s="1326" t="str">
        <f t="shared" si="665"/>
        <v/>
      </c>
      <c r="CJ305" s="1326" t="str">
        <f t="shared" si="665"/>
        <v/>
      </c>
      <c r="CK305" s="1327" t="str">
        <f t="shared" si="665"/>
        <v/>
      </c>
      <c r="CL305" s="1327" t="str">
        <f t="shared" si="665"/>
        <v/>
      </c>
      <c r="CM305" s="1327" t="str">
        <f t="shared" si="665"/>
        <v/>
      </c>
      <c r="CN305" s="1326" t="str">
        <f t="shared" si="665"/>
        <v/>
      </c>
      <c r="CO305" s="1326" t="str">
        <f t="shared" si="665"/>
        <v/>
      </c>
      <c r="CP305" s="1326" t="str">
        <f t="shared" si="665"/>
        <v/>
      </c>
      <c r="CQ305" s="1326" t="str">
        <f t="shared" si="665"/>
        <v/>
      </c>
      <c r="CR305" s="1326" t="str">
        <f t="shared" si="665"/>
        <v/>
      </c>
      <c r="CS305" s="1325" t="str">
        <f t="shared" si="665"/>
        <v/>
      </c>
      <c r="CT305" s="1328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4" t="str">
        <f t="shared" si="665"/>
        <v/>
      </c>
      <c r="CE306" s="1325" t="str">
        <f t="shared" si="665"/>
        <v/>
      </c>
      <c r="CF306" s="1326" t="str">
        <f t="shared" si="665"/>
        <v/>
      </c>
      <c r="CG306" s="1326" t="str">
        <f t="shared" si="665"/>
        <v/>
      </c>
      <c r="CH306" s="1326" t="str">
        <f t="shared" si="665"/>
        <v/>
      </c>
      <c r="CI306" s="1326" t="str">
        <f t="shared" si="665"/>
        <v/>
      </c>
      <c r="CJ306" s="1326" t="str">
        <f t="shared" si="665"/>
        <v/>
      </c>
      <c r="CK306" s="1327" t="str">
        <f t="shared" si="665"/>
        <v/>
      </c>
      <c r="CL306" s="1327" t="str">
        <f t="shared" si="665"/>
        <v/>
      </c>
      <c r="CM306" s="1327" t="str">
        <f t="shared" si="665"/>
        <v/>
      </c>
      <c r="CN306" s="1326" t="str">
        <f t="shared" si="665"/>
        <v/>
      </c>
      <c r="CO306" s="1326" t="str">
        <f t="shared" si="665"/>
        <v/>
      </c>
      <c r="CP306" s="1326" t="str">
        <f t="shared" si="665"/>
        <v/>
      </c>
      <c r="CQ306" s="1326" t="str">
        <f t="shared" si="665"/>
        <v/>
      </c>
      <c r="CR306" s="1326" t="str">
        <f t="shared" si="665"/>
        <v/>
      </c>
      <c r="CS306" s="1325" t="str">
        <f t="shared" si="665"/>
        <v/>
      </c>
      <c r="CT306" s="1328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4" t="str">
        <f t="shared" si="665"/>
        <v/>
      </c>
      <c r="CE307" s="1325" t="str">
        <f t="shared" si="665"/>
        <v/>
      </c>
      <c r="CF307" s="1326" t="str">
        <f t="shared" si="665"/>
        <v/>
      </c>
      <c r="CG307" s="1326" t="str">
        <f t="shared" si="665"/>
        <v/>
      </c>
      <c r="CH307" s="1326" t="str">
        <f t="shared" si="665"/>
        <v/>
      </c>
      <c r="CI307" s="1326" t="str">
        <f t="shared" si="665"/>
        <v/>
      </c>
      <c r="CJ307" s="1326" t="str">
        <f t="shared" si="665"/>
        <v/>
      </c>
      <c r="CK307" s="1327" t="str">
        <f t="shared" si="665"/>
        <v/>
      </c>
      <c r="CL307" s="1327" t="str">
        <f t="shared" si="665"/>
        <v/>
      </c>
      <c r="CM307" s="1327" t="str">
        <f t="shared" si="665"/>
        <v/>
      </c>
      <c r="CN307" s="1326" t="str">
        <f t="shared" si="665"/>
        <v/>
      </c>
      <c r="CO307" s="1326" t="str">
        <f t="shared" si="665"/>
        <v/>
      </c>
      <c r="CP307" s="1326" t="str">
        <f t="shared" si="665"/>
        <v/>
      </c>
      <c r="CQ307" s="1326" t="str">
        <f t="shared" si="665"/>
        <v/>
      </c>
      <c r="CR307" s="1326" t="str">
        <f t="shared" si="665"/>
        <v/>
      </c>
      <c r="CS307" s="1325" t="str">
        <f t="shared" si="665"/>
        <v/>
      </c>
      <c r="CT307" s="1328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698"/>
        <v/>
      </c>
      <c r="CG308" s="1331" t="str">
        <f t="shared" si="698"/>
        <v/>
      </c>
      <c r="CH308" s="1331" t="str">
        <f t="shared" si="698"/>
        <v/>
      </c>
      <c r="CI308" s="1331" t="str">
        <f t="shared" si="698"/>
        <v/>
      </c>
      <c r="CJ308" s="1331" t="str">
        <f t="shared" si="698"/>
        <v/>
      </c>
      <c r="CK308" s="1332" t="str">
        <f t="shared" si="698"/>
        <v/>
      </c>
      <c r="CL308" s="1332" t="str">
        <f t="shared" si="698"/>
        <v/>
      </c>
      <c r="CM308" s="1332" t="str">
        <f t="shared" si="698"/>
        <v/>
      </c>
      <c r="CN308" s="1331" t="str">
        <f t="shared" si="698"/>
        <v/>
      </c>
      <c r="CO308" s="1331" t="str">
        <f t="shared" si="698"/>
        <v/>
      </c>
      <c r="CP308" s="1331" t="str">
        <f t="shared" si="698"/>
        <v/>
      </c>
      <c r="CQ308" s="1331" t="str">
        <f t="shared" si="698"/>
        <v/>
      </c>
      <c r="CR308" s="1331" t="str">
        <f t="shared" si="698"/>
        <v/>
      </c>
      <c r="CS308" s="1330" t="str">
        <f t="shared" si="698"/>
        <v/>
      </c>
      <c r="CT308" s="1333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>
        <v>1</v>
      </c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698"/>
        <v/>
      </c>
      <c r="CF309" s="1326" t="str">
        <f t="shared" si="698"/>
        <v/>
      </c>
      <c r="CG309" s="1326" t="str">
        <f t="shared" si="698"/>
        <v/>
      </c>
      <c r="CH309" s="1326" t="str">
        <f t="shared" si="698"/>
        <v/>
      </c>
      <c r="CI309" s="1326" t="str">
        <f t="shared" si="698"/>
        <v/>
      </c>
      <c r="CJ309" s="1326" t="str">
        <f t="shared" si="698"/>
        <v/>
      </c>
      <c r="CK309" s="1327" t="str">
        <f t="shared" si="698"/>
        <v/>
      </c>
      <c r="CL309" s="1327" t="str">
        <f t="shared" si="698"/>
        <v/>
      </c>
      <c r="CM309" s="1327" t="str">
        <f t="shared" si="698"/>
        <v/>
      </c>
      <c r="CN309" s="1326" t="str">
        <f t="shared" si="698"/>
        <v/>
      </c>
      <c r="CO309" s="1326" t="str">
        <f t="shared" si="698"/>
        <v/>
      </c>
      <c r="CP309" s="1326" t="str">
        <f t="shared" si="698"/>
        <v/>
      </c>
      <c r="CQ309" s="1326" t="str">
        <f t="shared" si="698"/>
        <v/>
      </c>
      <c r="CR309" s="1326" t="str">
        <f t="shared" si="698"/>
        <v/>
      </c>
      <c r="CS309" s="1325" t="str">
        <f t="shared" si="698"/>
        <v/>
      </c>
      <c r="CT309" s="1328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1001</v>
      </c>
      <c r="U310" s="252" t="s">
        <v>1002</v>
      </c>
      <c r="V310" s="252" t="s">
        <v>1002</v>
      </c>
      <c r="W310" s="252" t="s">
        <v>1002</v>
      </c>
      <c r="X310" s="252" t="s">
        <v>1002</v>
      </c>
      <c r="Y310" s="252" t="s">
        <v>1002</v>
      </c>
      <c r="Z310" s="252" t="s">
        <v>828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 t="s">
        <v>1002</v>
      </c>
      <c r="BX310" s="252"/>
      <c r="BY310" s="252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>
        <v>2500</v>
      </c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4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03"/>
        <v/>
      </c>
      <c r="CF311" s="1326" t="str">
        <f t="shared" si="703"/>
        <v/>
      </c>
      <c r="CG311" s="1326" t="str">
        <f t="shared" si="703"/>
        <v/>
      </c>
      <c r="CH311" s="1326" t="str">
        <f t="shared" si="703"/>
        <v/>
      </c>
      <c r="CI311" s="1326" t="str">
        <f t="shared" si="703"/>
        <v/>
      </c>
      <c r="CJ311" s="1326" t="str">
        <f t="shared" si="703"/>
        <v/>
      </c>
      <c r="CK311" s="1327" t="str">
        <f t="shared" si="703"/>
        <v/>
      </c>
      <c r="CL311" s="1327" t="str">
        <f t="shared" si="703"/>
        <v/>
      </c>
      <c r="CM311" s="1327" t="str">
        <f t="shared" si="703"/>
        <v/>
      </c>
      <c r="CN311" s="1326" t="str">
        <f t="shared" si="703"/>
        <v/>
      </c>
      <c r="CO311" s="1326" t="str">
        <f t="shared" si="703"/>
        <v/>
      </c>
      <c r="CP311" s="1326" t="str">
        <f t="shared" si="703"/>
        <v/>
      </c>
      <c r="CQ311" s="1326" t="str">
        <f t="shared" si="703"/>
        <v/>
      </c>
      <c r="CR311" s="1326" t="str">
        <f t="shared" si="703"/>
        <v/>
      </c>
      <c r="CS311" s="1325" t="str">
        <f t="shared" si="703"/>
        <v/>
      </c>
      <c r="CT311" s="1328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>
        <f>IF(BW309="","",BW309*BW311)</f>
        <v>2500</v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4" t="str">
        <f t="shared" si="703"/>
        <v/>
      </c>
      <c r="CE312" s="1325" t="str">
        <f t="shared" si="703"/>
        <v/>
      </c>
      <c r="CF312" s="1326" t="str">
        <f t="shared" si="703"/>
        <v/>
      </c>
      <c r="CG312" s="1326" t="str">
        <f t="shared" si="703"/>
        <v/>
      </c>
      <c r="CH312" s="1326" t="str">
        <f t="shared" si="703"/>
        <v/>
      </c>
      <c r="CI312" s="1326" t="str">
        <f t="shared" si="703"/>
        <v/>
      </c>
      <c r="CJ312" s="1326" t="str">
        <f t="shared" si="703"/>
        <v/>
      </c>
      <c r="CK312" s="1327" t="str">
        <f t="shared" si="703"/>
        <v/>
      </c>
      <c r="CL312" s="1327" t="str">
        <f t="shared" si="703"/>
        <v/>
      </c>
      <c r="CM312" s="1327" t="str">
        <f t="shared" si="703"/>
        <v/>
      </c>
      <c r="CN312" s="1326" t="str">
        <f t="shared" si="703"/>
        <v/>
      </c>
      <c r="CO312" s="1326" t="str">
        <f t="shared" si="703"/>
        <v/>
      </c>
      <c r="CP312" s="1326" t="str">
        <f t="shared" si="703"/>
        <v/>
      </c>
      <c r="CQ312" s="1326" t="str">
        <f t="shared" si="703"/>
        <v/>
      </c>
      <c r="CR312" s="1326" t="str">
        <f t="shared" si="703"/>
        <v/>
      </c>
      <c r="CS312" s="1325" t="str">
        <f t="shared" si="703"/>
        <v/>
      </c>
      <c r="CT312" s="1328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89">
        <f t="shared" ref="AL313:BB313" si="732">230*$K$1</f>
        <v>230</v>
      </c>
      <c r="AM313" s="689">
        <f t="shared" si="732"/>
        <v>230</v>
      </c>
      <c r="AN313" s="689">
        <f t="shared" si="732"/>
        <v>230</v>
      </c>
      <c r="AO313" s="689">
        <f t="shared" si="732"/>
        <v>230</v>
      </c>
      <c r="AP313" s="689">
        <f t="shared" si="732"/>
        <v>230</v>
      </c>
      <c r="AQ313" s="689">
        <f t="shared" si="732"/>
        <v>230</v>
      </c>
      <c r="AR313" s="689">
        <f t="shared" si="732"/>
        <v>230</v>
      </c>
      <c r="AS313" s="689">
        <f t="shared" si="732"/>
        <v>230</v>
      </c>
      <c r="AT313" s="689">
        <f t="shared" si="732"/>
        <v>230</v>
      </c>
      <c r="AU313" s="689">
        <f t="shared" si="732"/>
        <v>230</v>
      </c>
      <c r="AV313" s="689">
        <f t="shared" si="732"/>
        <v>230</v>
      </c>
      <c r="AW313" s="689">
        <f t="shared" si="732"/>
        <v>230</v>
      </c>
      <c r="AX313" s="689">
        <f t="shared" si="732"/>
        <v>230</v>
      </c>
      <c r="AY313" s="689">
        <f t="shared" si="732"/>
        <v>230</v>
      </c>
      <c r="AZ313" s="689">
        <f t="shared" si="732"/>
        <v>230</v>
      </c>
      <c r="BA313" s="689">
        <f t="shared" si="732"/>
        <v>230</v>
      </c>
      <c r="BB313" s="689">
        <f t="shared" si="732"/>
        <v>230</v>
      </c>
      <c r="BC313" s="697"/>
      <c r="BD313" s="689">
        <f t="shared" ref="BD313:BY313" si="733">230*$K$1</f>
        <v>230</v>
      </c>
      <c r="BE313" s="689">
        <f t="shared" si="733"/>
        <v>230</v>
      </c>
      <c r="BF313" s="689">
        <f t="shared" si="733"/>
        <v>230</v>
      </c>
      <c r="BG313" s="689">
        <f t="shared" si="733"/>
        <v>230</v>
      </c>
      <c r="BH313" s="689">
        <f t="shared" si="733"/>
        <v>230</v>
      </c>
      <c r="BI313" s="689">
        <f t="shared" si="733"/>
        <v>230</v>
      </c>
      <c r="BJ313" s="689">
        <f t="shared" si="733"/>
        <v>230</v>
      </c>
      <c r="BK313" s="689">
        <f t="shared" si="733"/>
        <v>230</v>
      </c>
      <c r="BL313" s="689">
        <f t="shared" si="733"/>
        <v>230</v>
      </c>
      <c r="BM313" s="689">
        <f t="shared" si="733"/>
        <v>230</v>
      </c>
      <c r="BN313" s="689">
        <f t="shared" si="733"/>
        <v>230</v>
      </c>
      <c r="BO313" s="689">
        <f t="shared" si="733"/>
        <v>230</v>
      </c>
      <c r="BP313" s="689">
        <f t="shared" si="733"/>
        <v>230</v>
      </c>
      <c r="BQ313" s="689">
        <f t="shared" si="733"/>
        <v>230</v>
      </c>
      <c r="BR313" s="689">
        <f t="shared" si="733"/>
        <v>230</v>
      </c>
      <c r="BS313" s="689">
        <f t="shared" si="733"/>
        <v>230</v>
      </c>
      <c r="BT313" s="689">
        <f t="shared" si="733"/>
        <v>230</v>
      </c>
      <c r="BU313" s="574"/>
      <c r="BV313" s="689">
        <f t="shared" si="733"/>
        <v>230</v>
      </c>
      <c r="BW313" s="689">
        <f t="shared" si="733"/>
        <v>230</v>
      </c>
      <c r="BX313" s="689">
        <f t="shared" si="733"/>
        <v>230</v>
      </c>
      <c r="BY313" s="689">
        <f t="shared" si="733"/>
        <v>230</v>
      </c>
      <c r="BZ313" s="583">
        <f t="shared" si="699"/>
        <v>230</v>
      </c>
      <c r="CA313" s="583">
        <f t="shared" si="700"/>
        <v>230</v>
      </c>
      <c r="CB313" s="583">
        <f t="shared" si="701"/>
        <v>230</v>
      </c>
      <c r="CC313" s="675">
        <f t="shared" si="702"/>
        <v>230</v>
      </c>
      <c r="CD313" s="1324">
        <f t="shared" si="703"/>
        <v>230</v>
      </c>
      <c r="CE313" s="1325">
        <f t="shared" si="703"/>
        <v>230</v>
      </c>
      <c r="CF313" s="1326">
        <f t="shared" si="703"/>
        <v>230</v>
      </c>
      <c r="CG313" s="1326">
        <f t="shared" si="703"/>
        <v>230</v>
      </c>
      <c r="CH313" s="1326">
        <f t="shared" si="703"/>
        <v>230</v>
      </c>
      <c r="CI313" s="1326">
        <f t="shared" si="703"/>
        <v>230</v>
      </c>
      <c r="CJ313" s="1326">
        <f t="shared" si="703"/>
        <v>230</v>
      </c>
      <c r="CK313" s="1327">
        <f t="shared" si="703"/>
        <v>230</v>
      </c>
      <c r="CL313" s="1327">
        <f t="shared" si="703"/>
        <v>230</v>
      </c>
      <c r="CM313" s="1327">
        <f t="shared" si="703"/>
        <v>230</v>
      </c>
      <c r="CN313" s="1326">
        <f t="shared" si="703"/>
        <v>230</v>
      </c>
      <c r="CO313" s="1326">
        <f t="shared" si="703"/>
        <v>230</v>
      </c>
      <c r="CP313" s="1326">
        <f t="shared" si="703"/>
        <v>230</v>
      </c>
      <c r="CQ313" s="1326">
        <f t="shared" si="703"/>
        <v>230</v>
      </c>
      <c r="CR313" s="1326">
        <f t="shared" si="703"/>
        <v>230</v>
      </c>
      <c r="CS313" s="1325">
        <f t="shared" si="703"/>
        <v>230</v>
      </c>
      <c r="CT313" s="1328">
        <f t="shared" si="704"/>
        <v>230</v>
      </c>
      <c r="CU313" s="534">
        <f t="shared" si="705"/>
        <v>230</v>
      </c>
      <c r="CV313" s="535">
        <f t="shared" si="706"/>
        <v>230</v>
      </c>
      <c r="CW313" s="536">
        <f t="shared" si="707"/>
        <v>230</v>
      </c>
      <c r="CX313" s="536">
        <f t="shared" si="708"/>
        <v>230</v>
      </c>
      <c r="CY313" s="536">
        <f t="shared" si="709"/>
        <v>230</v>
      </c>
      <c r="CZ313" s="536">
        <f t="shared" si="710"/>
        <v>230</v>
      </c>
      <c r="DA313" s="536">
        <f t="shared" si="711"/>
        <v>230</v>
      </c>
      <c r="DB313" s="537">
        <f t="shared" si="712"/>
        <v>230</v>
      </c>
      <c r="DC313" s="537">
        <f t="shared" si="713"/>
        <v>230</v>
      </c>
      <c r="DD313" s="537">
        <f t="shared" si="714"/>
        <v>230</v>
      </c>
      <c r="DE313" s="536">
        <f t="shared" si="715"/>
        <v>230</v>
      </c>
      <c r="DF313" s="536">
        <f t="shared" si="716"/>
        <v>230</v>
      </c>
      <c r="DG313" s="536">
        <f t="shared" si="717"/>
        <v>230</v>
      </c>
      <c r="DH313" s="536">
        <f t="shared" si="718"/>
        <v>230</v>
      </c>
      <c r="DI313" s="536">
        <f t="shared" si="719"/>
        <v>230</v>
      </c>
      <c r="DJ313" s="535">
        <f t="shared" si="720"/>
        <v>230</v>
      </c>
      <c r="DK313" s="534">
        <f t="shared" si="721"/>
        <v>230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>
        <v>2000</v>
      </c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4" t="str">
        <f t="shared" si="703"/>
        <v/>
      </c>
      <c r="CE314" s="1325" t="str">
        <f t="shared" si="703"/>
        <v/>
      </c>
      <c r="CF314" s="1326" t="str">
        <f t="shared" si="703"/>
        <v/>
      </c>
      <c r="CG314" s="1326" t="str">
        <f t="shared" si="703"/>
        <v/>
      </c>
      <c r="CH314" s="1326" t="str">
        <f t="shared" si="703"/>
        <v/>
      </c>
      <c r="CI314" s="1326" t="str">
        <f t="shared" si="703"/>
        <v/>
      </c>
      <c r="CJ314" s="1326" t="str">
        <f t="shared" si="703"/>
        <v/>
      </c>
      <c r="CK314" s="1327" t="str">
        <f t="shared" si="703"/>
        <v/>
      </c>
      <c r="CL314" s="1327" t="str">
        <f t="shared" si="703"/>
        <v/>
      </c>
      <c r="CM314" s="1327" t="str">
        <f t="shared" si="703"/>
        <v/>
      </c>
      <c r="CN314" s="1326" t="str">
        <f t="shared" si="703"/>
        <v/>
      </c>
      <c r="CO314" s="1326" t="str">
        <f t="shared" si="703"/>
        <v/>
      </c>
      <c r="CP314" s="1326" t="str">
        <f t="shared" si="703"/>
        <v/>
      </c>
      <c r="CQ314" s="1326" t="str">
        <f t="shared" si="703"/>
        <v/>
      </c>
      <c r="CR314" s="1326" t="str">
        <f t="shared" si="703"/>
        <v/>
      </c>
      <c r="CS314" s="1325" t="str">
        <f t="shared" si="703"/>
        <v/>
      </c>
      <c r="CT314" s="1328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573" customFormat="1" ht="15.75" customHeight="1">
      <c r="A315" s="1559" t="s">
        <v>176</v>
      </c>
      <c r="B315" s="1560"/>
      <c r="C315" s="1560"/>
      <c r="D315" s="1560"/>
      <c r="E315" s="1560"/>
      <c r="F315" s="1560"/>
      <c r="G315" s="1560"/>
      <c r="H315" s="1560"/>
      <c r="I315" s="1560"/>
      <c r="J315" s="1560"/>
      <c r="K315" s="1560"/>
      <c r="L315" s="1560"/>
      <c r="M315" s="1560"/>
      <c r="N315" s="1560"/>
      <c r="O315" s="1560"/>
      <c r="P315" s="1560"/>
      <c r="Q315" s="1560"/>
      <c r="R315" s="1560"/>
      <c r="S315" s="1561"/>
      <c r="T315" s="1562">
        <v>1.25</v>
      </c>
      <c r="U315" s="1560">
        <v>1.25</v>
      </c>
      <c r="V315" s="1560">
        <v>1.25</v>
      </c>
      <c r="W315" s="1560">
        <v>1.25</v>
      </c>
      <c r="X315" s="1560">
        <v>1</v>
      </c>
      <c r="Y315" s="1560"/>
      <c r="Z315" s="1560">
        <v>1.67</v>
      </c>
      <c r="AA315" s="1560"/>
      <c r="AB315" s="1560"/>
      <c r="AC315" s="1560"/>
      <c r="AD315" s="1560"/>
      <c r="AE315" s="1560"/>
      <c r="AF315" s="1560"/>
      <c r="AG315" s="1560"/>
      <c r="AH315" s="1560"/>
      <c r="AI315" s="1560"/>
      <c r="AJ315" s="1560"/>
      <c r="AK315" s="1561"/>
      <c r="AL315" s="1560"/>
      <c r="AM315" s="1560"/>
      <c r="AN315" s="1560"/>
      <c r="AO315" s="1560"/>
      <c r="AP315" s="1560"/>
      <c r="AQ315" s="1560"/>
      <c r="AR315" s="1560"/>
      <c r="AS315" s="1560"/>
      <c r="AT315" s="1560"/>
      <c r="AU315" s="1560"/>
      <c r="AV315" s="1560"/>
      <c r="AW315" s="1560"/>
      <c r="AX315" s="1560"/>
      <c r="AY315" s="1563"/>
      <c r="AZ315" s="1563"/>
      <c r="BA315" s="1560"/>
      <c r="BB315" s="1560"/>
      <c r="BC315" s="1561"/>
      <c r="BD315" s="1560"/>
      <c r="BE315" s="1560"/>
      <c r="BF315" s="1560"/>
      <c r="BG315" s="1560"/>
      <c r="BH315" s="1560"/>
      <c r="BI315" s="1560"/>
      <c r="BJ315" s="1560"/>
      <c r="BK315" s="1560"/>
      <c r="BL315" s="1560"/>
      <c r="BM315" s="1560"/>
      <c r="BN315" s="1560"/>
      <c r="BO315" s="1563"/>
      <c r="BP315" s="1560"/>
      <c r="BQ315" s="1563"/>
      <c r="BR315" s="1560"/>
      <c r="BS315" s="1560"/>
      <c r="BT315" s="1560"/>
      <c r="BU315" s="1561"/>
      <c r="BV315" s="1560"/>
      <c r="BW315" s="1560">
        <v>1.25</v>
      </c>
      <c r="BX315" s="1560"/>
      <c r="BY315" s="1560"/>
      <c r="BZ315" s="1308" t="str">
        <f t="shared" si="699"/>
        <v/>
      </c>
      <c r="CA315" s="1308">
        <f t="shared" si="700"/>
        <v>1.25</v>
      </c>
      <c r="CB315" s="1308" t="str">
        <f t="shared" si="701"/>
        <v/>
      </c>
      <c r="CC315" s="1309" t="str">
        <f t="shared" si="702"/>
        <v/>
      </c>
      <c r="CD315" s="1362" t="str">
        <f t="shared" si="703"/>
        <v/>
      </c>
      <c r="CE315" s="1363" t="str">
        <f t="shared" si="703"/>
        <v/>
      </c>
      <c r="CF315" s="1364" t="str">
        <f t="shared" si="703"/>
        <v/>
      </c>
      <c r="CG315" s="1364" t="str">
        <f t="shared" si="703"/>
        <v/>
      </c>
      <c r="CH315" s="1364" t="str">
        <f t="shared" si="703"/>
        <v/>
      </c>
      <c r="CI315" s="1364" t="str">
        <f t="shared" si="703"/>
        <v/>
      </c>
      <c r="CJ315" s="1364" t="str">
        <f t="shared" si="703"/>
        <v/>
      </c>
      <c r="CK315" s="1365" t="str">
        <f t="shared" si="703"/>
        <v/>
      </c>
      <c r="CL315" s="1365" t="str">
        <f t="shared" si="703"/>
        <v/>
      </c>
      <c r="CM315" s="1365" t="str">
        <f t="shared" si="703"/>
        <v/>
      </c>
      <c r="CN315" s="1364" t="str">
        <f t="shared" si="703"/>
        <v/>
      </c>
      <c r="CO315" s="1364" t="str">
        <f t="shared" si="703"/>
        <v/>
      </c>
      <c r="CP315" s="1364" t="str">
        <f t="shared" si="703"/>
        <v/>
      </c>
      <c r="CQ315" s="1364" t="str">
        <f t="shared" si="703"/>
        <v/>
      </c>
      <c r="CR315" s="1364" t="str">
        <f t="shared" si="703"/>
        <v/>
      </c>
      <c r="CS315" s="1363" t="str">
        <f t="shared" si="703"/>
        <v/>
      </c>
      <c r="CT315" s="1366" t="str">
        <f t="shared" si="704"/>
        <v/>
      </c>
      <c r="CU315" s="1564" t="str">
        <f t="shared" si="705"/>
        <v/>
      </c>
      <c r="CV315" s="1565" t="str">
        <f t="shared" si="706"/>
        <v/>
      </c>
      <c r="CW315" s="1566" t="str">
        <f t="shared" si="707"/>
        <v/>
      </c>
      <c r="CX315" s="1566" t="str">
        <f t="shared" si="708"/>
        <v/>
      </c>
      <c r="CY315" s="1566" t="str">
        <f t="shared" si="709"/>
        <v/>
      </c>
      <c r="CZ315" s="1566" t="str">
        <f t="shared" si="710"/>
        <v/>
      </c>
      <c r="DA315" s="1566" t="str">
        <f t="shared" si="711"/>
        <v/>
      </c>
      <c r="DB315" s="1567" t="str">
        <f t="shared" si="712"/>
        <v/>
      </c>
      <c r="DC315" s="1567" t="str">
        <f t="shared" si="713"/>
        <v/>
      </c>
      <c r="DD315" s="1567" t="str">
        <f t="shared" si="714"/>
        <v/>
      </c>
      <c r="DE315" s="1566" t="str">
        <f t="shared" si="715"/>
        <v/>
      </c>
      <c r="DF315" s="1566" t="str">
        <f t="shared" si="716"/>
        <v/>
      </c>
      <c r="DG315" s="1566" t="str">
        <f t="shared" si="717"/>
        <v/>
      </c>
      <c r="DH315" s="1566" t="str">
        <f t="shared" si="718"/>
        <v/>
      </c>
      <c r="DI315" s="1566" t="str">
        <f t="shared" si="719"/>
        <v/>
      </c>
      <c r="DJ315" s="1565" t="str">
        <f t="shared" si="720"/>
        <v/>
      </c>
      <c r="DK315" s="1564" t="str">
        <f t="shared" si="721"/>
        <v/>
      </c>
      <c r="DL315" s="1568">
        <f t="shared" si="722"/>
        <v>0</v>
      </c>
      <c r="DM315" s="1569">
        <f t="shared" si="723"/>
        <v>6</v>
      </c>
      <c r="DN315" s="1569">
        <f t="shared" si="724"/>
        <v>0</v>
      </c>
      <c r="DO315" s="1569">
        <f t="shared" si="725"/>
        <v>0</v>
      </c>
      <c r="DP315" s="1570"/>
      <c r="DQ315" s="1571"/>
      <c r="DR315" s="1571"/>
      <c r="DS315" s="1571"/>
      <c r="DT315" s="1571"/>
      <c r="DU315" s="1571"/>
      <c r="DV315" s="1571"/>
      <c r="DW315" s="1571"/>
      <c r="DX315" s="1571"/>
      <c r="DY315" s="1572"/>
    </row>
    <row r="316" spans="1:129" s="472" customFormat="1" ht="15.75" customHeight="1">
      <c r="A316" s="626" t="s">
        <v>178</v>
      </c>
      <c r="B316" s="615" t="str">
        <f t="shared" ref="B316:R316" si="734">IF(B314="","",B314*B315)</f>
        <v/>
      </c>
      <c r="C316" s="615" t="str">
        <f t="shared" si="734"/>
        <v/>
      </c>
      <c r="D316" s="615" t="str">
        <f t="shared" si="734"/>
        <v/>
      </c>
      <c r="E316" s="615" t="str">
        <f t="shared" si="734"/>
        <v/>
      </c>
      <c r="F316" s="615" t="str">
        <f t="shared" si="734"/>
        <v/>
      </c>
      <c r="G316" s="615" t="str">
        <f t="shared" si="734"/>
        <v/>
      </c>
      <c r="H316" s="615" t="str">
        <f t="shared" si="734"/>
        <v/>
      </c>
      <c r="I316" s="615" t="str">
        <f t="shared" si="734"/>
        <v/>
      </c>
      <c r="J316" s="615" t="str">
        <f t="shared" si="734"/>
        <v/>
      </c>
      <c r="K316" s="615" t="str">
        <f t="shared" si="734"/>
        <v/>
      </c>
      <c r="L316" s="615" t="str">
        <f t="shared" si="734"/>
        <v/>
      </c>
      <c r="M316" s="615" t="str">
        <f t="shared" si="734"/>
        <v/>
      </c>
      <c r="N316" s="615" t="str">
        <f t="shared" si="734"/>
        <v/>
      </c>
      <c r="O316" s="615" t="str">
        <f t="shared" si="734"/>
        <v/>
      </c>
      <c r="P316" s="615" t="str">
        <f t="shared" si="734"/>
        <v/>
      </c>
      <c r="Q316" s="615" t="str">
        <f t="shared" si="734"/>
        <v/>
      </c>
      <c r="R316" s="615" t="str">
        <f t="shared" si="734"/>
        <v/>
      </c>
      <c r="S316" s="648"/>
      <c r="T316" s="615">
        <f t="shared" ref="T316:AJ316" si="735">IF(T314="","",T314*T315)</f>
        <v>2500</v>
      </c>
      <c r="U316" s="615">
        <f t="shared" si="735"/>
        <v>2500</v>
      </c>
      <c r="V316" s="615">
        <f t="shared" si="735"/>
        <v>2500</v>
      </c>
      <c r="W316" s="615">
        <f t="shared" si="735"/>
        <v>5000</v>
      </c>
      <c r="X316" s="615">
        <f t="shared" si="735"/>
        <v>3000</v>
      </c>
      <c r="Y316" s="615">
        <f t="shared" si="735"/>
        <v>0</v>
      </c>
      <c r="Z316" s="615">
        <f t="shared" si="735"/>
        <v>1002</v>
      </c>
      <c r="AA316" s="615" t="str">
        <f t="shared" si="735"/>
        <v/>
      </c>
      <c r="AB316" s="615" t="str">
        <f t="shared" si="735"/>
        <v/>
      </c>
      <c r="AC316" s="615" t="str">
        <f t="shared" si="735"/>
        <v/>
      </c>
      <c r="AD316" s="615" t="str">
        <f t="shared" si="735"/>
        <v/>
      </c>
      <c r="AE316" s="615" t="str">
        <f t="shared" si="735"/>
        <v/>
      </c>
      <c r="AF316" s="615" t="str">
        <f t="shared" si="735"/>
        <v/>
      </c>
      <c r="AG316" s="615" t="str">
        <f t="shared" si="735"/>
        <v/>
      </c>
      <c r="AH316" s="615" t="str">
        <f t="shared" si="735"/>
        <v/>
      </c>
      <c r="AI316" s="615" t="str">
        <f t="shared" si="735"/>
        <v/>
      </c>
      <c r="AJ316" s="615" t="str">
        <f t="shared" si="735"/>
        <v/>
      </c>
      <c r="AK316" s="648"/>
      <c r="AL316" s="615" t="str">
        <f t="shared" ref="AL316:BB316" si="736">IF(AL314="","",AL314*AL315)</f>
        <v/>
      </c>
      <c r="AM316" s="615" t="str">
        <f t="shared" si="736"/>
        <v/>
      </c>
      <c r="AN316" s="615" t="str">
        <f t="shared" si="736"/>
        <v/>
      </c>
      <c r="AO316" s="615" t="str">
        <f t="shared" si="736"/>
        <v/>
      </c>
      <c r="AP316" s="615" t="str">
        <f t="shared" si="736"/>
        <v/>
      </c>
      <c r="AQ316" s="615" t="str">
        <f t="shared" si="736"/>
        <v/>
      </c>
      <c r="AR316" s="615" t="str">
        <f t="shared" si="736"/>
        <v/>
      </c>
      <c r="AS316" s="615" t="str">
        <f t="shared" si="736"/>
        <v/>
      </c>
      <c r="AT316" s="615" t="str">
        <f t="shared" si="736"/>
        <v/>
      </c>
      <c r="AU316" s="615" t="str">
        <f t="shared" si="736"/>
        <v/>
      </c>
      <c r="AV316" s="615" t="str">
        <f t="shared" si="736"/>
        <v/>
      </c>
      <c r="AW316" s="615" t="str">
        <f t="shared" si="736"/>
        <v/>
      </c>
      <c r="AX316" s="615" t="str">
        <f t="shared" si="736"/>
        <v/>
      </c>
      <c r="AY316" s="615" t="str">
        <f t="shared" si="736"/>
        <v/>
      </c>
      <c r="AZ316" s="615" t="str">
        <f t="shared" si="736"/>
        <v/>
      </c>
      <c r="BA316" s="615" t="str">
        <f t="shared" si="736"/>
        <v/>
      </c>
      <c r="BB316" s="615" t="str">
        <f t="shared" si="736"/>
        <v/>
      </c>
      <c r="BC316" s="648"/>
      <c r="BD316" s="615" t="str">
        <f t="shared" ref="BD316:BT316" si="737">IF(BD314="","",BD314*BD315)</f>
        <v/>
      </c>
      <c r="BE316" s="615" t="str">
        <f t="shared" si="737"/>
        <v/>
      </c>
      <c r="BF316" s="615" t="str">
        <f t="shared" si="737"/>
        <v/>
      </c>
      <c r="BG316" s="615" t="str">
        <f t="shared" si="737"/>
        <v/>
      </c>
      <c r="BH316" s="615" t="str">
        <f t="shared" si="737"/>
        <v/>
      </c>
      <c r="BI316" s="615" t="str">
        <f t="shared" si="737"/>
        <v/>
      </c>
      <c r="BJ316" s="615" t="str">
        <f t="shared" si="737"/>
        <v/>
      </c>
      <c r="BK316" s="615" t="str">
        <f t="shared" si="737"/>
        <v/>
      </c>
      <c r="BL316" s="615" t="str">
        <f t="shared" si="737"/>
        <v/>
      </c>
      <c r="BM316" s="615" t="str">
        <f t="shared" si="737"/>
        <v/>
      </c>
      <c r="BN316" s="615" t="str">
        <f t="shared" si="737"/>
        <v/>
      </c>
      <c r="BO316" s="615" t="str">
        <f t="shared" si="737"/>
        <v/>
      </c>
      <c r="BP316" s="615" t="str">
        <f t="shared" si="737"/>
        <v/>
      </c>
      <c r="BQ316" s="615" t="str">
        <f t="shared" si="737"/>
        <v/>
      </c>
      <c r="BR316" s="615" t="str">
        <f t="shared" si="737"/>
        <v/>
      </c>
      <c r="BS316" s="615" t="str">
        <f t="shared" si="737"/>
        <v/>
      </c>
      <c r="BT316" s="615" t="str">
        <f t="shared" si="737"/>
        <v/>
      </c>
      <c r="BU316" s="648"/>
      <c r="BV316" s="615" t="str">
        <f>IF(BV314="","",BV314*BV315)</f>
        <v/>
      </c>
      <c r="BW316" s="615">
        <f>IF(BW314="","",BW314*BW315)</f>
        <v>2500</v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4" t="str">
        <f t="shared" si="703"/>
        <v/>
      </c>
      <c r="CE316" s="1325" t="str">
        <f t="shared" si="703"/>
        <v/>
      </c>
      <c r="CF316" s="1326" t="str">
        <f t="shared" si="703"/>
        <v/>
      </c>
      <c r="CG316" s="1326" t="str">
        <f t="shared" si="703"/>
        <v/>
      </c>
      <c r="CH316" s="1326" t="str">
        <f t="shared" si="703"/>
        <v/>
      </c>
      <c r="CI316" s="1326" t="str">
        <f t="shared" si="703"/>
        <v/>
      </c>
      <c r="CJ316" s="1326" t="str">
        <f t="shared" si="703"/>
        <v/>
      </c>
      <c r="CK316" s="1327" t="str">
        <f t="shared" si="703"/>
        <v/>
      </c>
      <c r="CL316" s="1327" t="str">
        <f t="shared" si="703"/>
        <v/>
      </c>
      <c r="CM316" s="1327" t="str">
        <f t="shared" si="703"/>
        <v/>
      </c>
      <c r="CN316" s="1326" t="str">
        <f t="shared" si="703"/>
        <v/>
      </c>
      <c r="CO316" s="1326" t="str">
        <f t="shared" si="703"/>
        <v/>
      </c>
      <c r="CP316" s="1326" t="str">
        <f t="shared" si="703"/>
        <v/>
      </c>
      <c r="CQ316" s="1326" t="str">
        <f t="shared" si="703"/>
        <v/>
      </c>
      <c r="CR316" s="1326" t="str">
        <f t="shared" si="703"/>
        <v/>
      </c>
      <c r="CS316" s="1325" t="str">
        <f t="shared" si="703"/>
        <v/>
      </c>
      <c r="CT316" s="1328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4" t="str">
        <f t="shared" si="703"/>
        <v/>
      </c>
      <c r="CE317" s="1325" t="str">
        <f t="shared" si="703"/>
        <v/>
      </c>
      <c r="CF317" s="1326" t="str">
        <f t="shared" si="703"/>
        <v/>
      </c>
      <c r="CG317" s="1326" t="str">
        <f t="shared" si="703"/>
        <v/>
      </c>
      <c r="CH317" s="1326" t="str">
        <f t="shared" si="703"/>
        <v/>
      </c>
      <c r="CI317" s="1326" t="str">
        <f t="shared" si="703"/>
        <v/>
      </c>
      <c r="CJ317" s="1326" t="str">
        <f t="shared" si="703"/>
        <v/>
      </c>
      <c r="CK317" s="1327" t="str">
        <f t="shared" si="703"/>
        <v/>
      </c>
      <c r="CL317" s="1327" t="str">
        <f t="shared" si="703"/>
        <v/>
      </c>
      <c r="CM317" s="1327" t="str">
        <f t="shared" si="703"/>
        <v/>
      </c>
      <c r="CN317" s="1326" t="str">
        <f t="shared" si="703"/>
        <v/>
      </c>
      <c r="CO317" s="1326" t="str">
        <f t="shared" si="703"/>
        <v/>
      </c>
      <c r="CP317" s="1326" t="str">
        <f t="shared" si="703"/>
        <v/>
      </c>
      <c r="CQ317" s="1326" t="str">
        <f t="shared" si="703"/>
        <v/>
      </c>
      <c r="CR317" s="1326" t="str">
        <f t="shared" si="703"/>
        <v/>
      </c>
      <c r="CS317" s="1325" t="str">
        <f t="shared" si="703"/>
        <v/>
      </c>
      <c r="CT317" s="1328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1.6670290642893382E-2</v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38"/>
        <v/>
      </c>
      <c r="CG318" s="1331" t="str">
        <f t="shared" si="738"/>
        <v/>
      </c>
      <c r="CH318" s="1331" t="str">
        <f t="shared" si="738"/>
        <v/>
      </c>
      <c r="CI318" s="1331" t="str">
        <f t="shared" si="738"/>
        <v/>
      </c>
      <c r="CJ318" s="1331" t="str">
        <f t="shared" si="738"/>
        <v/>
      </c>
      <c r="CK318" s="1332" t="str">
        <f t="shared" si="738"/>
        <v/>
      </c>
      <c r="CL318" s="1332" t="str">
        <f t="shared" si="738"/>
        <v/>
      </c>
      <c r="CM318" s="1332" t="str">
        <f t="shared" si="738"/>
        <v/>
      </c>
      <c r="CN318" s="1331" t="str">
        <f t="shared" si="738"/>
        <v/>
      </c>
      <c r="CO318" s="1331" t="str">
        <f t="shared" si="738"/>
        <v/>
      </c>
      <c r="CP318" s="1331" t="str">
        <f t="shared" si="738"/>
        <v/>
      </c>
      <c r="CQ318" s="1331" t="str">
        <f t="shared" si="738"/>
        <v/>
      </c>
      <c r="CR318" s="1331" t="str">
        <f t="shared" si="738"/>
        <v/>
      </c>
      <c r="CS318" s="1330" t="str">
        <f t="shared" si="738"/>
        <v/>
      </c>
      <c r="CT318" s="1333" t="str">
        <f t="shared" si="738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38"/>
        <v/>
      </c>
      <c r="CF319" s="1326" t="str">
        <f t="shared" si="738"/>
        <v/>
      </c>
      <c r="CG319" s="1326" t="str">
        <f t="shared" si="738"/>
        <v/>
      </c>
      <c r="CH319" s="1326" t="str">
        <f t="shared" si="738"/>
        <v/>
      </c>
      <c r="CI319" s="1326" t="str">
        <f t="shared" si="738"/>
        <v/>
      </c>
      <c r="CJ319" s="1326" t="str">
        <f t="shared" si="738"/>
        <v/>
      </c>
      <c r="CK319" s="1327" t="str">
        <f t="shared" si="738"/>
        <v/>
      </c>
      <c r="CL319" s="1327" t="str">
        <f t="shared" si="738"/>
        <v/>
      </c>
      <c r="CM319" s="1327" t="str">
        <f t="shared" si="738"/>
        <v/>
      </c>
      <c r="CN319" s="1326" t="str">
        <f t="shared" si="738"/>
        <v/>
      </c>
      <c r="CO319" s="1326" t="str">
        <f t="shared" si="738"/>
        <v/>
      </c>
      <c r="CP319" s="1326" t="str">
        <f t="shared" si="738"/>
        <v/>
      </c>
      <c r="CQ319" s="1326" t="str">
        <f t="shared" si="738"/>
        <v/>
      </c>
      <c r="CR319" s="1326" t="str">
        <f t="shared" si="738"/>
        <v/>
      </c>
      <c r="CS319" s="1325" t="str">
        <f t="shared" si="738"/>
        <v/>
      </c>
      <c r="CT319" s="1328" t="str">
        <f t="shared" si="738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9">IF(DL321&lt;3,"",(SUM(B321:R321)-MIN(B321:R321)-MAX(B321:R321))/(DL321-2))</f>
        <v/>
      </c>
      <c r="CA321" s="583" t="str">
        <f t="shared" ref="CA321:CA329" si="740">IF(DM321&lt;3,"",(SUM(T321:AJ321)-MIN(T321:AJ321)-MAX(T321:AJ321))/(DM321-2))</f>
        <v/>
      </c>
      <c r="CB321" s="583" t="str">
        <f t="shared" ref="CB321:CB329" si="741">IF(DN321&lt;3,"",(SUM(AL321:BB321)-MIN(AL321:BB321)-MAX(AL321:BB321))/(DN321-2))</f>
        <v/>
      </c>
      <c r="CC321" s="675" t="str">
        <f t="shared" ref="CC321:CC329" si="742">IF(DO321&lt;3,"",(SUM(BD321:BT321)-MIN(BD321:BT321)-MAX(BD321:BT321))/(DO321-2))</f>
        <v/>
      </c>
      <c r="CD321" s="1324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743"/>
        <v/>
      </c>
      <c r="CF321" s="1326" t="str">
        <f t="shared" si="743"/>
        <v/>
      </c>
      <c r="CG321" s="1326" t="str">
        <f t="shared" si="743"/>
        <v/>
      </c>
      <c r="CH321" s="1326" t="str">
        <f t="shared" si="743"/>
        <v/>
      </c>
      <c r="CI321" s="1326" t="str">
        <f t="shared" si="743"/>
        <v/>
      </c>
      <c r="CJ321" s="1326" t="str">
        <f t="shared" si="743"/>
        <v/>
      </c>
      <c r="CK321" s="1327" t="str">
        <f t="shared" si="743"/>
        <v/>
      </c>
      <c r="CL321" s="1327" t="str">
        <f t="shared" si="743"/>
        <v/>
      </c>
      <c r="CM321" s="1327" t="str">
        <f t="shared" si="743"/>
        <v/>
      </c>
      <c r="CN321" s="1326" t="str">
        <f t="shared" si="743"/>
        <v/>
      </c>
      <c r="CO321" s="1326" t="str">
        <f t="shared" si="743"/>
        <v/>
      </c>
      <c r="CP321" s="1326" t="str">
        <f t="shared" si="743"/>
        <v/>
      </c>
      <c r="CQ321" s="1326" t="str">
        <f t="shared" si="743"/>
        <v/>
      </c>
      <c r="CR321" s="1326" t="str">
        <f t="shared" si="743"/>
        <v/>
      </c>
      <c r="CS321" s="1325" t="str">
        <f t="shared" si="743"/>
        <v/>
      </c>
      <c r="CT321" s="1328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6">IF(B319="","",B319*B321)</f>
        <v/>
      </c>
      <c r="C322" s="615" t="str">
        <f t="shared" si="766"/>
        <v/>
      </c>
      <c r="D322" s="615" t="str">
        <f t="shared" si="766"/>
        <v/>
      </c>
      <c r="E322" s="615" t="str">
        <f t="shared" si="766"/>
        <v/>
      </c>
      <c r="F322" s="615" t="str">
        <f t="shared" si="766"/>
        <v/>
      </c>
      <c r="G322" s="615" t="str">
        <f t="shared" si="766"/>
        <v/>
      </c>
      <c r="H322" s="615" t="str">
        <f t="shared" si="766"/>
        <v/>
      </c>
      <c r="I322" s="615" t="str">
        <f t="shared" si="766"/>
        <v/>
      </c>
      <c r="J322" s="615" t="str">
        <f t="shared" si="766"/>
        <v/>
      </c>
      <c r="K322" s="615" t="str">
        <f t="shared" si="766"/>
        <v/>
      </c>
      <c r="L322" s="615" t="str">
        <f t="shared" si="766"/>
        <v/>
      </c>
      <c r="M322" s="615" t="str">
        <f t="shared" si="766"/>
        <v/>
      </c>
      <c r="N322" s="615" t="str">
        <f t="shared" si="766"/>
        <v/>
      </c>
      <c r="O322" s="615" t="str">
        <f t="shared" si="766"/>
        <v/>
      </c>
      <c r="P322" s="615" t="str">
        <f t="shared" si="766"/>
        <v/>
      </c>
      <c r="Q322" s="615" t="str">
        <f t="shared" si="766"/>
        <v/>
      </c>
      <c r="R322" s="615" t="str">
        <f t="shared" si="766"/>
        <v/>
      </c>
      <c r="S322" s="648"/>
      <c r="T322" s="615" t="str">
        <f t="shared" ref="T322:AJ322" si="767">IF(T319="","",T319*T321)</f>
        <v/>
      </c>
      <c r="U322" s="615" t="str">
        <f t="shared" si="767"/>
        <v/>
      </c>
      <c r="V322" s="615" t="str">
        <f t="shared" si="767"/>
        <v/>
      </c>
      <c r="W322" s="615" t="str">
        <f t="shared" si="767"/>
        <v/>
      </c>
      <c r="X322" s="615" t="str">
        <f t="shared" si="767"/>
        <v/>
      </c>
      <c r="Y322" s="615" t="str">
        <f t="shared" si="767"/>
        <v/>
      </c>
      <c r="Z322" s="615" t="str">
        <f t="shared" si="767"/>
        <v/>
      </c>
      <c r="AA322" s="615" t="str">
        <f t="shared" si="767"/>
        <v/>
      </c>
      <c r="AB322" s="615" t="str">
        <f t="shared" si="767"/>
        <v/>
      </c>
      <c r="AC322" s="615" t="str">
        <f t="shared" si="767"/>
        <v/>
      </c>
      <c r="AD322" s="615" t="str">
        <f t="shared" si="767"/>
        <v/>
      </c>
      <c r="AE322" s="615" t="str">
        <f t="shared" si="767"/>
        <v/>
      </c>
      <c r="AF322" s="615" t="str">
        <f t="shared" si="767"/>
        <v/>
      </c>
      <c r="AG322" s="615" t="str">
        <f t="shared" si="767"/>
        <v/>
      </c>
      <c r="AH322" s="615" t="str">
        <f t="shared" si="767"/>
        <v/>
      </c>
      <c r="AI322" s="615" t="str">
        <f t="shared" si="767"/>
        <v/>
      </c>
      <c r="AJ322" s="615" t="str">
        <f t="shared" si="767"/>
        <v/>
      </c>
      <c r="AK322" s="648"/>
      <c r="AL322" s="615" t="str">
        <f t="shared" ref="AL322:BB322" si="768">IF(AL319="","",AL319*AL321)</f>
        <v/>
      </c>
      <c r="AM322" s="615" t="str">
        <f t="shared" si="768"/>
        <v/>
      </c>
      <c r="AN322" s="615" t="str">
        <f t="shared" si="768"/>
        <v/>
      </c>
      <c r="AO322" s="615" t="str">
        <f t="shared" si="768"/>
        <v/>
      </c>
      <c r="AP322" s="615" t="str">
        <f t="shared" si="768"/>
        <v/>
      </c>
      <c r="AQ322" s="615" t="str">
        <f t="shared" si="768"/>
        <v/>
      </c>
      <c r="AR322" s="615" t="str">
        <f t="shared" si="768"/>
        <v/>
      </c>
      <c r="AS322" s="615" t="str">
        <f t="shared" si="768"/>
        <v/>
      </c>
      <c r="AT322" s="615" t="str">
        <f t="shared" si="768"/>
        <v/>
      </c>
      <c r="AU322" s="615" t="str">
        <f t="shared" si="768"/>
        <v/>
      </c>
      <c r="AV322" s="615" t="str">
        <f t="shared" si="768"/>
        <v/>
      </c>
      <c r="AW322" s="615" t="str">
        <f t="shared" si="768"/>
        <v/>
      </c>
      <c r="AX322" s="615" t="str">
        <f t="shared" si="768"/>
        <v/>
      </c>
      <c r="AY322" s="615" t="str">
        <f t="shared" si="768"/>
        <v/>
      </c>
      <c r="AZ322" s="615" t="str">
        <f t="shared" si="768"/>
        <v/>
      </c>
      <c r="BA322" s="615" t="str">
        <f t="shared" si="768"/>
        <v/>
      </c>
      <c r="BB322" s="615" t="str">
        <f t="shared" si="768"/>
        <v/>
      </c>
      <c r="BC322" s="648"/>
      <c r="BD322" s="615" t="str">
        <f t="shared" ref="BD322:BT322" si="769">IF(BD319="","",BD319*BD321)</f>
        <v/>
      </c>
      <c r="BE322" s="615" t="str">
        <f t="shared" si="769"/>
        <v/>
      </c>
      <c r="BF322" s="615" t="str">
        <f t="shared" si="769"/>
        <v/>
      </c>
      <c r="BG322" s="615" t="str">
        <f t="shared" si="769"/>
        <v/>
      </c>
      <c r="BH322" s="615" t="str">
        <f t="shared" si="769"/>
        <v/>
      </c>
      <c r="BI322" s="615" t="str">
        <f t="shared" si="769"/>
        <v/>
      </c>
      <c r="BJ322" s="615" t="str">
        <f t="shared" si="769"/>
        <v/>
      </c>
      <c r="BK322" s="615" t="str">
        <f t="shared" si="769"/>
        <v/>
      </c>
      <c r="BL322" s="615" t="str">
        <f t="shared" si="769"/>
        <v/>
      </c>
      <c r="BM322" s="615" t="str">
        <f t="shared" si="769"/>
        <v/>
      </c>
      <c r="BN322" s="615" t="str">
        <f t="shared" si="769"/>
        <v/>
      </c>
      <c r="BO322" s="615" t="str">
        <f t="shared" si="769"/>
        <v/>
      </c>
      <c r="BP322" s="615" t="str">
        <f t="shared" si="769"/>
        <v/>
      </c>
      <c r="BQ322" s="615" t="str">
        <f t="shared" si="769"/>
        <v/>
      </c>
      <c r="BR322" s="615" t="str">
        <f t="shared" si="769"/>
        <v/>
      </c>
      <c r="BS322" s="615" t="str">
        <f t="shared" si="769"/>
        <v/>
      </c>
      <c r="BT322" s="615" t="str">
        <f t="shared" si="769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9"/>
        <v/>
      </c>
      <c r="CA322" s="583" t="str">
        <f t="shared" si="740"/>
        <v/>
      </c>
      <c r="CB322" s="583" t="str">
        <f t="shared" si="741"/>
        <v/>
      </c>
      <c r="CC322" s="675" t="str">
        <f t="shared" si="742"/>
        <v/>
      </c>
      <c r="CD322" s="1324" t="str">
        <f t="shared" si="743"/>
        <v/>
      </c>
      <c r="CE322" s="1325" t="str">
        <f t="shared" si="743"/>
        <v/>
      </c>
      <c r="CF322" s="1326" t="str">
        <f t="shared" si="743"/>
        <v/>
      </c>
      <c r="CG322" s="1326" t="str">
        <f t="shared" si="743"/>
        <v/>
      </c>
      <c r="CH322" s="1326" t="str">
        <f t="shared" si="743"/>
        <v/>
      </c>
      <c r="CI322" s="1326" t="str">
        <f t="shared" si="743"/>
        <v/>
      </c>
      <c r="CJ322" s="1326" t="str">
        <f t="shared" si="743"/>
        <v/>
      </c>
      <c r="CK322" s="1327" t="str">
        <f t="shared" si="743"/>
        <v/>
      </c>
      <c r="CL322" s="1327" t="str">
        <f t="shared" si="743"/>
        <v/>
      </c>
      <c r="CM322" s="1327" t="str">
        <f t="shared" si="743"/>
        <v/>
      </c>
      <c r="CN322" s="1326" t="str">
        <f t="shared" si="743"/>
        <v/>
      </c>
      <c r="CO322" s="1326" t="str">
        <f t="shared" si="743"/>
        <v/>
      </c>
      <c r="CP322" s="1326" t="str">
        <f t="shared" si="743"/>
        <v/>
      </c>
      <c r="CQ322" s="1326" t="str">
        <f t="shared" si="743"/>
        <v/>
      </c>
      <c r="CR322" s="1326" t="str">
        <f t="shared" si="743"/>
        <v/>
      </c>
      <c r="CS322" s="1325" t="str">
        <f t="shared" si="743"/>
        <v/>
      </c>
      <c r="CT322" s="1328" t="str">
        <f t="shared" si="744"/>
        <v/>
      </c>
      <c r="CU322" s="534" t="str">
        <f t="shared" si="745"/>
        <v/>
      </c>
      <c r="CV322" s="535" t="str">
        <f t="shared" si="746"/>
        <v/>
      </c>
      <c r="CW322" s="536" t="str">
        <f t="shared" si="747"/>
        <v/>
      </c>
      <c r="CX322" s="536" t="str">
        <f t="shared" si="748"/>
        <v/>
      </c>
      <c r="CY322" s="536" t="str">
        <f t="shared" si="749"/>
        <v/>
      </c>
      <c r="CZ322" s="536" t="str">
        <f t="shared" si="750"/>
        <v/>
      </c>
      <c r="DA322" s="536" t="str">
        <f t="shared" si="751"/>
        <v/>
      </c>
      <c r="DB322" s="537" t="str">
        <f t="shared" si="752"/>
        <v/>
      </c>
      <c r="DC322" s="537" t="str">
        <f t="shared" si="753"/>
        <v/>
      </c>
      <c r="DD322" s="537" t="str">
        <f t="shared" si="754"/>
        <v/>
      </c>
      <c r="DE322" s="536" t="str">
        <f t="shared" si="755"/>
        <v/>
      </c>
      <c r="DF322" s="536" t="str">
        <f t="shared" si="756"/>
        <v/>
      </c>
      <c r="DG322" s="536" t="str">
        <f t="shared" si="757"/>
        <v/>
      </c>
      <c r="DH322" s="536" t="str">
        <f t="shared" si="758"/>
        <v/>
      </c>
      <c r="DI322" s="536" t="str">
        <f t="shared" si="759"/>
        <v/>
      </c>
      <c r="DJ322" s="535" t="str">
        <f t="shared" si="760"/>
        <v/>
      </c>
      <c r="DK322" s="534" t="str">
        <f t="shared" si="761"/>
        <v/>
      </c>
      <c r="DL322" s="639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70">750*$K$1</f>
        <v>750</v>
      </c>
      <c r="C323" s="689">
        <f t="shared" si="770"/>
        <v>750</v>
      </c>
      <c r="D323" s="689">
        <f t="shared" si="770"/>
        <v>750</v>
      </c>
      <c r="E323" s="689">
        <f t="shared" si="770"/>
        <v>750</v>
      </c>
      <c r="F323" s="689">
        <f t="shared" si="770"/>
        <v>750</v>
      </c>
      <c r="G323" s="689">
        <f t="shared" si="770"/>
        <v>750</v>
      </c>
      <c r="H323" s="689">
        <f t="shared" si="770"/>
        <v>750</v>
      </c>
      <c r="I323" s="689">
        <f t="shared" si="770"/>
        <v>750</v>
      </c>
      <c r="J323" s="689">
        <f t="shared" si="770"/>
        <v>750</v>
      </c>
      <c r="K323" s="689">
        <f t="shared" si="770"/>
        <v>750</v>
      </c>
      <c r="L323" s="689">
        <f t="shared" si="770"/>
        <v>750</v>
      </c>
      <c r="M323" s="689">
        <f t="shared" si="770"/>
        <v>750</v>
      </c>
      <c r="N323" s="689">
        <f t="shared" si="770"/>
        <v>750</v>
      </c>
      <c r="O323" s="689">
        <f t="shared" si="770"/>
        <v>750</v>
      </c>
      <c r="P323" s="689">
        <f t="shared" si="770"/>
        <v>750</v>
      </c>
      <c r="Q323" s="689">
        <f t="shared" si="770"/>
        <v>750</v>
      </c>
      <c r="R323" s="689">
        <f t="shared" si="770"/>
        <v>750</v>
      </c>
      <c r="S323" s="697"/>
      <c r="T323" s="689">
        <f t="shared" ref="T323:AJ323" si="771">750*$K$1</f>
        <v>750</v>
      </c>
      <c r="U323" s="689">
        <f t="shared" si="771"/>
        <v>750</v>
      </c>
      <c r="V323" s="689">
        <f t="shared" si="771"/>
        <v>750</v>
      </c>
      <c r="W323" s="689">
        <f t="shared" si="771"/>
        <v>750</v>
      </c>
      <c r="X323" s="689">
        <f t="shared" si="771"/>
        <v>750</v>
      </c>
      <c r="Y323" s="689">
        <f t="shared" si="771"/>
        <v>750</v>
      </c>
      <c r="Z323" s="689">
        <f t="shared" si="771"/>
        <v>750</v>
      </c>
      <c r="AA323" s="689">
        <f t="shared" si="771"/>
        <v>750</v>
      </c>
      <c r="AB323" s="689">
        <f t="shared" si="771"/>
        <v>750</v>
      </c>
      <c r="AC323" s="689">
        <f t="shared" si="771"/>
        <v>750</v>
      </c>
      <c r="AD323" s="689">
        <f t="shared" si="771"/>
        <v>750</v>
      </c>
      <c r="AE323" s="689">
        <f t="shared" si="771"/>
        <v>750</v>
      </c>
      <c r="AF323" s="689">
        <f t="shared" si="771"/>
        <v>750</v>
      </c>
      <c r="AG323" s="689">
        <f t="shared" si="771"/>
        <v>750</v>
      </c>
      <c r="AH323" s="689">
        <f t="shared" si="771"/>
        <v>750</v>
      </c>
      <c r="AI323" s="689">
        <f t="shared" si="771"/>
        <v>750</v>
      </c>
      <c r="AJ323" s="689">
        <f t="shared" si="771"/>
        <v>750</v>
      </c>
      <c r="AK323" s="697"/>
      <c r="AL323" s="689">
        <f t="shared" ref="AL323:BB323" si="772">750*$K$1</f>
        <v>750</v>
      </c>
      <c r="AM323" s="689">
        <f t="shared" si="772"/>
        <v>750</v>
      </c>
      <c r="AN323" s="689">
        <f t="shared" si="772"/>
        <v>750</v>
      </c>
      <c r="AO323" s="689">
        <f t="shared" si="772"/>
        <v>750</v>
      </c>
      <c r="AP323" s="689">
        <f t="shared" si="772"/>
        <v>750</v>
      </c>
      <c r="AQ323" s="689">
        <f t="shared" si="772"/>
        <v>750</v>
      </c>
      <c r="AR323" s="689">
        <f t="shared" si="772"/>
        <v>750</v>
      </c>
      <c r="AS323" s="689">
        <f t="shared" si="772"/>
        <v>750</v>
      </c>
      <c r="AT323" s="689">
        <f t="shared" si="772"/>
        <v>750</v>
      </c>
      <c r="AU323" s="689">
        <f t="shared" si="772"/>
        <v>750</v>
      </c>
      <c r="AV323" s="689">
        <f t="shared" si="772"/>
        <v>750</v>
      </c>
      <c r="AW323" s="689">
        <f t="shared" si="772"/>
        <v>750</v>
      </c>
      <c r="AX323" s="689">
        <f t="shared" si="772"/>
        <v>750</v>
      </c>
      <c r="AY323" s="689">
        <f t="shared" si="772"/>
        <v>750</v>
      </c>
      <c r="AZ323" s="689">
        <f t="shared" si="772"/>
        <v>750</v>
      </c>
      <c r="BA323" s="689">
        <f t="shared" si="772"/>
        <v>750</v>
      </c>
      <c r="BB323" s="689">
        <f t="shared" si="772"/>
        <v>750</v>
      </c>
      <c r="BC323" s="697"/>
      <c r="BD323" s="689">
        <f t="shared" ref="BD323:BT323" si="773">750*$K$1</f>
        <v>750</v>
      </c>
      <c r="BE323" s="689">
        <f t="shared" si="773"/>
        <v>750</v>
      </c>
      <c r="BF323" s="689">
        <f t="shared" si="773"/>
        <v>750</v>
      </c>
      <c r="BG323" s="689">
        <f t="shared" si="773"/>
        <v>750</v>
      </c>
      <c r="BH323" s="689">
        <f t="shared" si="773"/>
        <v>750</v>
      </c>
      <c r="BI323" s="689">
        <f t="shared" si="773"/>
        <v>750</v>
      </c>
      <c r="BJ323" s="689">
        <f t="shared" si="773"/>
        <v>750</v>
      </c>
      <c r="BK323" s="689">
        <f t="shared" si="773"/>
        <v>750</v>
      </c>
      <c r="BL323" s="689">
        <f t="shared" si="773"/>
        <v>750</v>
      </c>
      <c r="BM323" s="689">
        <f t="shared" si="773"/>
        <v>750</v>
      </c>
      <c r="BN323" s="689">
        <f t="shared" si="773"/>
        <v>750</v>
      </c>
      <c r="BO323" s="689">
        <f t="shared" si="773"/>
        <v>750</v>
      </c>
      <c r="BP323" s="689">
        <f t="shared" si="773"/>
        <v>750</v>
      </c>
      <c r="BQ323" s="689">
        <f t="shared" si="773"/>
        <v>750</v>
      </c>
      <c r="BR323" s="689">
        <f t="shared" si="773"/>
        <v>750</v>
      </c>
      <c r="BS323" s="689">
        <f t="shared" si="773"/>
        <v>750</v>
      </c>
      <c r="BT323" s="689">
        <f t="shared" si="773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9"/>
        <v>750</v>
      </c>
      <c r="CA323" s="583">
        <f t="shared" si="740"/>
        <v>750</v>
      </c>
      <c r="CB323" s="583">
        <f t="shared" si="741"/>
        <v>750</v>
      </c>
      <c r="CC323" s="675">
        <f t="shared" si="742"/>
        <v>750</v>
      </c>
      <c r="CD323" s="1324">
        <f t="shared" si="743"/>
        <v>750</v>
      </c>
      <c r="CE323" s="1325">
        <f t="shared" si="743"/>
        <v>750</v>
      </c>
      <c r="CF323" s="1326">
        <f t="shared" si="743"/>
        <v>750</v>
      </c>
      <c r="CG323" s="1326">
        <f t="shared" si="743"/>
        <v>750</v>
      </c>
      <c r="CH323" s="1326">
        <f t="shared" si="743"/>
        <v>750</v>
      </c>
      <c r="CI323" s="1326">
        <f t="shared" si="743"/>
        <v>750</v>
      </c>
      <c r="CJ323" s="1326">
        <f t="shared" si="743"/>
        <v>750</v>
      </c>
      <c r="CK323" s="1327">
        <f t="shared" si="743"/>
        <v>750</v>
      </c>
      <c r="CL323" s="1327">
        <f t="shared" si="743"/>
        <v>750</v>
      </c>
      <c r="CM323" s="1327">
        <f t="shared" si="743"/>
        <v>750</v>
      </c>
      <c r="CN323" s="1326">
        <f t="shared" si="743"/>
        <v>750</v>
      </c>
      <c r="CO323" s="1326">
        <f t="shared" si="743"/>
        <v>750</v>
      </c>
      <c r="CP323" s="1326">
        <f t="shared" si="743"/>
        <v>750</v>
      </c>
      <c r="CQ323" s="1326">
        <f t="shared" si="743"/>
        <v>750</v>
      </c>
      <c r="CR323" s="1326">
        <f t="shared" si="743"/>
        <v>750</v>
      </c>
      <c r="CS323" s="1325">
        <f t="shared" si="743"/>
        <v>750</v>
      </c>
      <c r="CT323" s="1328">
        <f t="shared" si="744"/>
        <v>750</v>
      </c>
      <c r="CU323" s="534">
        <f t="shared" si="745"/>
        <v>750</v>
      </c>
      <c r="CV323" s="535">
        <f t="shared" si="746"/>
        <v>750</v>
      </c>
      <c r="CW323" s="536">
        <f t="shared" si="747"/>
        <v>750</v>
      </c>
      <c r="CX323" s="536">
        <f t="shared" si="748"/>
        <v>750</v>
      </c>
      <c r="CY323" s="536">
        <f t="shared" si="749"/>
        <v>750</v>
      </c>
      <c r="CZ323" s="536">
        <f t="shared" si="750"/>
        <v>750</v>
      </c>
      <c r="DA323" s="536">
        <f t="shared" si="751"/>
        <v>750</v>
      </c>
      <c r="DB323" s="537">
        <f t="shared" si="752"/>
        <v>750</v>
      </c>
      <c r="DC323" s="537">
        <f t="shared" si="753"/>
        <v>750</v>
      </c>
      <c r="DD323" s="537">
        <f t="shared" si="754"/>
        <v>750</v>
      </c>
      <c r="DE323" s="536">
        <f t="shared" si="755"/>
        <v>750</v>
      </c>
      <c r="DF323" s="536">
        <f t="shared" si="756"/>
        <v>750</v>
      </c>
      <c r="DG323" s="536">
        <f t="shared" si="757"/>
        <v>750</v>
      </c>
      <c r="DH323" s="536">
        <f t="shared" si="758"/>
        <v>750</v>
      </c>
      <c r="DI323" s="536">
        <f t="shared" si="759"/>
        <v>750</v>
      </c>
      <c r="DJ323" s="535">
        <f t="shared" si="760"/>
        <v>750</v>
      </c>
      <c r="DK323" s="534">
        <f t="shared" si="761"/>
        <v>750</v>
      </c>
      <c r="DL323" s="639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9"/>
        <v/>
      </c>
      <c r="CA324" s="583" t="str">
        <f t="shared" si="740"/>
        <v/>
      </c>
      <c r="CB324" s="583" t="str">
        <f t="shared" si="741"/>
        <v/>
      </c>
      <c r="CC324" s="675" t="str">
        <f t="shared" si="742"/>
        <v/>
      </c>
      <c r="CD324" s="1324" t="str">
        <f t="shared" si="743"/>
        <v/>
      </c>
      <c r="CE324" s="1325" t="str">
        <f t="shared" si="743"/>
        <v/>
      </c>
      <c r="CF324" s="1326" t="str">
        <f t="shared" si="743"/>
        <v/>
      </c>
      <c r="CG324" s="1326" t="str">
        <f t="shared" si="743"/>
        <v/>
      </c>
      <c r="CH324" s="1326" t="str">
        <f t="shared" si="743"/>
        <v/>
      </c>
      <c r="CI324" s="1326" t="str">
        <f t="shared" si="743"/>
        <v/>
      </c>
      <c r="CJ324" s="1326" t="str">
        <f t="shared" si="743"/>
        <v/>
      </c>
      <c r="CK324" s="1327" t="str">
        <f t="shared" si="743"/>
        <v/>
      </c>
      <c r="CL324" s="1327" t="str">
        <f t="shared" si="743"/>
        <v/>
      </c>
      <c r="CM324" s="1327" t="str">
        <f t="shared" si="743"/>
        <v/>
      </c>
      <c r="CN324" s="1326" t="str">
        <f t="shared" si="743"/>
        <v/>
      </c>
      <c r="CO324" s="1326" t="str">
        <f t="shared" si="743"/>
        <v/>
      </c>
      <c r="CP324" s="1326" t="str">
        <f t="shared" si="743"/>
        <v/>
      </c>
      <c r="CQ324" s="1326" t="str">
        <f t="shared" si="743"/>
        <v/>
      </c>
      <c r="CR324" s="1326" t="str">
        <f t="shared" si="743"/>
        <v/>
      </c>
      <c r="CS324" s="1325" t="str">
        <f t="shared" si="743"/>
        <v/>
      </c>
      <c r="CT324" s="1328" t="str">
        <f t="shared" si="744"/>
        <v/>
      </c>
      <c r="CU324" s="534" t="str">
        <f t="shared" si="745"/>
        <v/>
      </c>
      <c r="CV324" s="535" t="str">
        <f t="shared" si="746"/>
        <v/>
      </c>
      <c r="CW324" s="536" t="str">
        <f t="shared" si="747"/>
        <v/>
      </c>
      <c r="CX324" s="536" t="str">
        <f t="shared" si="748"/>
        <v/>
      </c>
      <c r="CY324" s="536" t="str">
        <f t="shared" si="749"/>
        <v/>
      </c>
      <c r="CZ324" s="536" t="str">
        <f t="shared" si="750"/>
        <v/>
      </c>
      <c r="DA324" s="536" t="str">
        <f t="shared" si="751"/>
        <v/>
      </c>
      <c r="DB324" s="537" t="str">
        <f t="shared" si="752"/>
        <v/>
      </c>
      <c r="DC324" s="537" t="str">
        <f t="shared" si="753"/>
        <v/>
      </c>
      <c r="DD324" s="537" t="str">
        <f t="shared" si="754"/>
        <v/>
      </c>
      <c r="DE324" s="536" t="str">
        <f t="shared" si="755"/>
        <v/>
      </c>
      <c r="DF324" s="536" t="str">
        <f t="shared" si="756"/>
        <v/>
      </c>
      <c r="DG324" s="536" t="str">
        <f t="shared" si="757"/>
        <v/>
      </c>
      <c r="DH324" s="536" t="str">
        <f t="shared" si="758"/>
        <v/>
      </c>
      <c r="DI324" s="536" t="str">
        <f t="shared" si="759"/>
        <v/>
      </c>
      <c r="DJ324" s="535" t="str">
        <f t="shared" si="760"/>
        <v/>
      </c>
      <c r="DK324" s="534" t="str">
        <f t="shared" si="761"/>
        <v/>
      </c>
      <c r="DL324" s="639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9"/>
        <v/>
      </c>
      <c r="CA325" s="583" t="str">
        <f t="shared" si="740"/>
        <v/>
      </c>
      <c r="CB325" s="583" t="str">
        <f t="shared" si="741"/>
        <v/>
      </c>
      <c r="CC325" s="675" t="str">
        <f t="shared" si="742"/>
        <v/>
      </c>
      <c r="CD325" s="1324" t="str">
        <f t="shared" si="743"/>
        <v/>
      </c>
      <c r="CE325" s="1325" t="str">
        <f t="shared" si="743"/>
        <v/>
      </c>
      <c r="CF325" s="1326" t="str">
        <f t="shared" si="743"/>
        <v/>
      </c>
      <c r="CG325" s="1326" t="str">
        <f t="shared" si="743"/>
        <v/>
      </c>
      <c r="CH325" s="1326" t="str">
        <f t="shared" si="743"/>
        <v/>
      </c>
      <c r="CI325" s="1326" t="str">
        <f t="shared" si="743"/>
        <v/>
      </c>
      <c r="CJ325" s="1326" t="str">
        <f t="shared" si="743"/>
        <v/>
      </c>
      <c r="CK325" s="1327" t="str">
        <f t="shared" si="743"/>
        <v/>
      </c>
      <c r="CL325" s="1327" t="str">
        <f t="shared" si="743"/>
        <v/>
      </c>
      <c r="CM325" s="1327" t="str">
        <f t="shared" si="743"/>
        <v/>
      </c>
      <c r="CN325" s="1326" t="str">
        <f t="shared" si="743"/>
        <v/>
      </c>
      <c r="CO325" s="1326" t="str">
        <f t="shared" si="743"/>
        <v/>
      </c>
      <c r="CP325" s="1326" t="str">
        <f t="shared" si="743"/>
        <v/>
      </c>
      <c r="CQ325" s="1326" t="str">
        <f t="shared" si="743"/>
        <v/>
      </c>
      <c r="CR325" s="1326" t="str">
        <f t="shared" si="743"/>
        <v/>
      </c>
      <c r="CS325" s="1325" t="str">
        <f t="shared" si="743"/>
        <v/>
      </c>
      <c r="CT325" s="1328" t="str">
        <f t="shared" si="744"/>
        <v/>
      </c>
      <c r="CU325" s="534" t="str">
        <f t="shared" si="745"/>
        <v/>
      </c>
      <c r="CV325" s="535" t="str">
        <f t="shared" si="746"/>
        <v/>
      </c>
      <c r="CW325" s="536" t="str">
        <f t="shared" si="747"/>
        <v/>
      </c>
      <c r="CX325" s="536" t="str">
        <f t="shared" si="748"/>
        <v/>
      </c>
      <c r="CY325" s="536" t="str">
        <f t="shared" si="749"/>
        <v/>
      </c>
      <c r="CZ325" s="536" t="str">
        <f t="shared" si="750"/>
        <v/>
      </c>
      <c r="DA325" s="536" t="str">
        <f t="shared" si="751"/>
        <v/>
      </c>
      <c r="DB325" s="537" t="str">
        <f t="shared" si="752"/>
        <v/>
      </c>
      <c r="DC325" s="537" t="str">
        <f t="shared" si="753"/>
        <v/>
      </c>
      <c r="DD325" s="537" t="str">
        <f t="shared" si="754"/>
        <v/>
      </c>
      <c r="DE325" s="536" t="str">
        <f t="shared" si="755"/>
        <v/>
      </c>
      <c r="DF325" s="536" t="str">
        <f t="shared" si="756"/>
        <v/>
      </c>
      <c r="DG325" s="536" t="str">
        <f t="shared" si="757"/>
        <v/>
      </c>
      <c r="DH325" s="536" t="str">
        <f t="shared" si="758"/>
        <v/>
      </c>
      <c r="DI325" s="536" t="str">
        <f t="shared" si="759"/>
        <v/>
      </c>
      <c r="DJ325" s="535" t="str">
        <f t="shared" si="760"/>
        <v/>
      </c>
      <c r="DK325" s="534" t="str">
        <f t="shared" si="761"/>
        <v/>
      </c>
      <c r="DL325" s="639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4">IF(B324="","",B324*B325)</f>
        <v/>
      </c>
      <c r="C326" s="615" t="str">
        <f t="shared" si="774"/>
        <v/>
      </c>
      <c r="D326" s="615" t="str">
        <f t="shared" si="774"/>
        <v/>
      </c>
      <c r="E326" s="615" t="str">
        <f t="shared" si="774"/>
        <v/>
      </c>
      <c r="F326" s="615" t="str">
        <f t="shared" si="774"/>
        <v/>
      </c>
      <c r="G326" s="615" t="str">
        <f t="shared" si="774"/>
        <v/>
      </c>
      <c r="H326" s="615" t="str">
        <f t="shared" si="774"/>
        <v/>
      </c>
      <c r="I326" s="615" t="str">
        <f t="shared" si="774"/>
        <v/>
      </c>
      <c r="J326" s="615" t="str">
        <f t="shared" si="774"/>
        <v/>
      </c>
      <c r="K326" s="615" t="str">
        <f t="shared" si="774"/>
        <v/>
      </c>
      <c r="L326" s="615" t="str">
        <f t="shared" si="774"/>
        <v/>
      </c>
      <c r="M326" s="615" t="str">
        <f t="shared" si="774"/>
        <v/>
      </c>
      <c r="N326" s="615" t="str">
        <f t="shared" si="774"/>
        <v/>
      </c>
      <c r="O326" s="615" t="str">
        <f t="shared" si="774"/>
        <v/>
      </c>
      <c r="P326" s="615" t="str">
        <f t="shared" si="774"/>
        <v/>
      </c>
      <c r="Q326" s="615" t="str">
        <f t="shared" si="774"/>
        <v/>
      </c>
      <c r="R326" s="615" t="str">
        <f t="shared" si="774"/>
        <v/>
      </c>
      <c r="S326" s="648"/>
      <c r="T326" s="615" t="str">
        <f t="shared" ref="T326:AJ326" si="775">IF(T324="","",T324*T325)</f>
        <v/>
      </c>
      <c r="U326" s="615" t="str">
        <f t="shared" si="775"/>
        <v/>
      </c>
      <c r="V326" s="615" t="str">
        <f t="shared" si="775"/>
        <v/>
      </c>
      <c r="W326" s="615" t="str">
        <f t="shared" si="775"/>
        <v/>
      </c>
      <c r="X326" s="615" t="str">
        <f t="shared" si="775"/>
        <v/>
      </c>
      <c r="Y326" s="615" t="str">
        <f t="shared" si="775"/>
        <v/>
      </c>
      <c r="Z326" s="615" t="str">
        <f t="shared" si="775"/>
        <v/>
      </c>
      <c r="AA326" s="615" t="str">
        <f t="shared" si="775"/>
        <v/>
      </c>
      <c r="AB326" s="615" t="str">
        <f t="shared" si="775"/>
        <v/>
      </c>
      <c r="AC326" s="615" t="str">
        <f t="shared" si="775"/>
        <v/>
      </c>
      <c r="AD326" s="615" t="str">
        <f t="shared" si="775"/>
        <v/>
      </c>
      <c r="AE326" s="615" t="str">
        <f t="shared" si="775"/>
        <v/>
      </c>
      <c r="AF326" s="615" t="str">
        <f t="shared" si="775"/>
        <v/>
      </c>
      <c r="AG326" s="615" t="str">
        <f t="shared" si="775"/>
        <v/>
      </c>
      <c r="AH326" s="615" t="str">
        <f t="shared" si="775"/>
        <v/>
      </c>
      <c r="AI326" s="615" t="str">
        <f t="shared" si="775"/>
        <v/>
      </c>
      <c r="AJ326" s="615" t="str">
        <f t="shared" si="775"/>
        <v/>
      </c>
      <c r="AK326" s="648"/>
      <c r="AL326" s="615" t="str">
        <f t="shared" ref="AL326:BB326" si="776">IF(AL324="","",AL324*AL325)</f>
        <v/>
      </c>
      <c r="AM326" s="615" t="str">
        <f t="shared" si="776"/>
        <v/>
      </c>
      <c r="AN326" s="615" t="str">
        <f t="shared" si="776"/>
        <v/>
      </c>
      <c r="AO326" s="615" t="str">
        <f t="shared" si="776"/>
        <v/>
      </c>
      <c r="AP326" s="615" t="str">
        <f t="shared" si="776"/>
        <v/>
      </c>
      <c r="AQ326" s="615" t="str">
        <f t="shared" si="776"/>
        <v/>
      </c>
      <c r="AR326" s="615" t="str">
        <f t="shared" si="776"/>
        <v/>
      </c>
      <c r="AS326" s="615" t="str">
        <f t="shared" si="776"/>
        <v/>
      </c>
      <c r="AT326" s="615" t="str">
        <f t="shared" si="776"/>
        <v/>
      </c>
      <c r="AU326" s="615" t="str">
        <f t="shared" si="776"/>
        <v/>
      </c>
      <c r="AV326" s="615" t="str">
        <f t="shared" si="776"/>
        <v/>
      </c>
      <c r="AW326" s="615" t="str">
        <f t="shared" si="776"/>
        <v/>
      </c>
      <c r="AX326" s="615" t="str">
        <f t="shared" si="776"/>
        <v/>
      </c>
      <c r="AY326" s="615" t="str">
        <f t="shared" si="776"/>
        <v/>
      </c>
      <c r="AZ326" s="615" t="str">
        <f t="shared" si="776"/>
        <v/>
      </c>
      <c r="BA326" s="615" t="str">
        <f t="shared" si="776"/>
        <v/>
      </c>
      <c r="BB326" s="615" t="str">
        <f t="shared" si="776"/>
        <v/>
      </c>
      <c r="BC326" s="648"/>
      <c r="BD326" s="615" t="str">
        <f t="shared" ref="BD326:BT326" si="777">IF(BD324="","",BD324*BD325)</f>
        <v/>
      </c>
      <c r="BE326" s="615" t="str">
        <f t="shared" si="777"/>
        <v/>
      </c>
      <c r="BF326" s="615" t="str">
        <f t="shared" si="777"/>
        <v/>
      </c>
      <c r="BG326" s="615" t="str">
        <f t="shared" si="777"/>
        <v/>
      </c>
      <c r="BH326" s="615" t="str">
        <f t="shared" si="777"/>
        <v/>
      </c>
      <c r="BI326" s="615" t="str">
        <f t="shared" si="777"/>
        <v/>
      </c>
      <c r="BJ326" s="615" t="str">
        <f t="shared" si="777"/>
        <v/>
      </c>
      <c r="BK326" s="615" t="str">
        <f t="shared" si="777"/>
        <v/>
      </c>
      <c r="BL326" s="615" t="str">
        <f t="shared" si="777"/>
        <v/>
      </c>
      <c r="BM326" s="615" t="str">
        <f t="shared" si="777"/>
        <v/>
      </c>
      <c r="BN326" s="615" t="str">
        <f t="shared" si="777"/>
        <v/>
      </c>
      <c r="BO326" s="615" t="str">
        <f t="shared" si="777"/>
        <v/>
      </c>
      <c r="BP326" s="615" t="str">
        <f t="shared" si="777"/>
        <v/>
      </c>
      <c r="BQ326" s="615" t="str">
        <f t="shared" si="777"/>
        <v/>
      </c>
      <c r="BR326" s="615" t="str">
        <f t="shared" si="777"/>
        <v/>
      </c>
      <c r="BS326" s="615" t="str">
        <f t="shared" si="777"/>
        <v/>
      </c>
      <c r="BT326" s="615" t="str">
        <f t="shared" si="777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9"/>
        <v/>
      </c>
      <c r="CA326" s="583" t="str">
        <f t="shared" si="740"/>
        <v/>
      </c>
      <c r="CB326" s="583" t="str">
        <f t="shared" si="741"/>
        <v/>
      </c>
      <c r="CC326" s="675" t="str">
        <f t="shared" si="742"/>
        <v/>
      </c>
      <c r="CD326" s="1324" t="str">
        <f t="shared" si="743"/>
        <v/>
      </c>
      <c r="CE326" s="1325" t="str">
        <f t="shared" si="743"/>
        <v/>
      </c>
      <c r="CF326" s="1326" t="str">
        <f t="shared" si="743"/>
        <v/>
      </c>
      <c r="CG326" s="1326" t="str">
        <f t="shared" si="743"/>
        <v/>
      </c>
      <c r="CH326" s="1326" t="str">
        <f t="shared" si="743"/>
        <v/>
      </c>
      <c r="CI326" s="1326" t="str">
        <f t="shared" si="743"/>
        <v/>
      </c>
      <c r="CJ326" s="1326" t="str">
        <f t="shared" si="743"/>
        <v/>
      </c>
      <c r="CK326" s="1327" t="str">
        <f t="shared" si="743"/>
        <v/>
      </c>
      <c r="CL326" s="1327" t="str">
        <f t="shared" si="743"/>
        <v/>
      </c>
      <c r="CM326" s="1327" t="str">
        <f t="shared" si="743"/>
        <v/>
      </c>
      <c r="CN326" s="1326" t="str">
        <f t="shared" si="743"/>
        <v/>
      </c>
      <c r="CO326" s="1326" t="str">
        <f t="shared" si="743"/>
        <v/>
      </c>
      <c r="CP326" s="1326" t="str">
        <f t="shared" si="743"/>
        <v/>
      </c>
      <c r="CQ326" s="1326" t="str">
        <f t="shared" si="743"/>
        <v/>
      </c>
      <c r="CR326" s="1326" t="str">
        <f t="shared" si="743"/>
        <v/>
      </c>
      <c r="CS326" s="1325" t="str">
        <f t="shared" si="743"/>
        <v/>
      </c>
      <c r="CT326" s="1328" t="str">
        <f t="shared" si="744"/>
        <v/>
      </c>
      <c r="CU326" s="534" t="str">
        <f t="shared" si="745"/>
        <v/>
      </c>
      <c r="CV326" s="535" t="str">
        <f t="shared" si="746"/>
        <v/>
      </c>
      <c r="CW326" s="536" t="str">
        <f t="shared" si="747"/>
        <v/>
      </c>
      <c r="CX326" s="536" t="str">
        <f t="shared" si="748"/>
        <v/>
      </c>
      <c r="CY326" s="536" t="str">
        <f t="shared" si="749"/>
        <v/>
      </c>
      <c r="CZ326" s="536" t="str">
        <f t="shared" si="750"/>
        <v/>
      </c>
      <c r="DA326" s="536" t="str">
        <f t="shared" si="751"/>
        <v/>
      </c>
      <c r="DB326" s="537" t="str">
        <f t="shared" si="752"/>
        <v/>
      </c>
      <c r="DC326" s="537" t="str">
        <f t="shared" si="753"/>
        <v/>
      </c>
      <c r="DD326" s="537" t="str">
        <f t="shared" si="754"/>
        <v/>
      </c>
      <c r="DE326" s="536" t="str">
        <f t="shared" si="755"/>
        <v/>
      </c>
      <c r="DF326" s="536" t="str">
        <f t="shared" si="756"/>
        <v/>
      </c>
      <c r="DG326" s="536" t="str">
        <f t="shared" si="757"/>
        <v/>
      </c>
      <c r="DH326" s="536" t="str">
        <f t="shared" si="758"/>
        <v/>
      </c>
      <c r="DI326" s="536" t="str">
        <f t="shared" si="759"/>
        <v/>
      </c>
      <c r="DJ326" s="535" t="str">
        <f t="shared" si="760"/>
        <v/>
      </c>
      <c r="DK326" s="534" t="str">
        <f t="shared" si="761"/>
        <v/>
      </c>
      <c r="DL326" s="639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9"/>
        <v/>
      </c>
      <c r="CA327" s="583" t="str">
        <f t="shared" si="740"/>
        <v/>
      </c>
      <c r="CB327" s="583" t="str">
        <f t="shared" si="741"/>
        <v/>
      </c>
      <c r="CC327" s="675" t="str">
        <f t="shared" si="742"/>
        <v/>
      </c>
      <c r="CD327" s="1324" t="str">
        <f t="shared" si="743"/>
        <v/>
      </c>
      <c r="CE327" s="1325" t="str">
        <f t="shared" si="743"/>
        <v/>
      </c>
      <c r="CF327" s="1326" t="str">
        <f t="shared" si="743"/>
        <v/>
      </c>
      <c r="CG327" s="1326" t="str">
        <f t="shared" si="743"/>
        <v/>
      </c>
      <c r="CH327" s="1326" t="str">
        <f t="shared" si="743"/>
        <v/>
      </c>
      <c r="CI327" s="1326" t="str">
        <f t="shared" si="743"/>
        <v/>
      </c>
      <c r="CJ327" s="1326" t="str">
        <f t="shared" si="743"/>
        <v/>
      </c>
      <c r="CK327" s="1327" t="str">
        <f t="shared" si="743"/>
        <v/>
      </c>
      <c r="CL327" s="1327" t="str">
        <f t="shared" si="743"/>
        <v/>
      </c>
      <c r="CM327" s="1327" t="str">
        <f t="shared" si="743"/>
        <v/>
      </c>
      <c r="CN327" s="1326" t="str">
        <f t="shared" si="743"/>
        <v/>
      </c>
      <c r="CO327" s="1326" t="str">
        <f t="shared" si="743"/>
        <v/>
      </c>
      <c r="CP327" s="1326" t="str">
        <f t="shared" si="743"/>
        <v/>
      </c>
      <c r="CQ327" s="1326" t="str">
        <f t="shared" si="743"/>
        <v/>
      </c>
      <c r="CR327" s="1326" t="str">
        <f t="shared" si="743"/>
        <v/>
      </c>
      <c r="CS327" s="1325" t="str">
        <f t="shared" si="743"/>
        <v/>
      </c>
      <c r="CT327" s="1328" t="str">
        <f t="shared" si="744"/>
        <v/>
      </c>
      <c r="CU327" s="534" t="str">
        <f t="shared" si="745"/>
        <v/>
      </c>
      <c r="CV327" s="535" t="str">
        <f t="shared" si="746"/>
        <v/>
      </c>
      <c r="CW327" s="536" t="str">
        <f t="shared" si="747"/>
        <v/>
      </c>
      <c r="CX327" s="536" t="str">
        <f t="shared" si="748"/>
        <v/>
      </c>
      <c r="CY327" s="536" t="str">
        <f t="shared" si="749"/>
        <v/>
      </c>
      <c r="CZ327" s="536" t="str">
        <f t="shared" si="750"/>
        <v/>
      </c>
      <c r="DA327" s="536" t="str">
        <f t="shared" si="751"/>
        <v/>
      </c>
      <c r="DB327" s="537" t="str">
        <f t="shared" si="752"/>
        <v/>
      </c>
      <c r="DC327" s="537" t="str">
        <f t="shared" si="753"/>
        <v/>
      </c>
      <c r="DD327" s="537" t="str">
        <f t="shared" si="754"/>
        <v/>
      </c>
      <c r="DE327" s="536" t="str">
        <f t="shared" si="755"/>
        <v/>
      </c>
      <c r="DF327" s="536" t="str">
        <f t="shared" si="756"/>
        <v/>
      </c>
      <c r="DG327" s="536" t="str">
        <f t="shared" si="757"/>
        <v/>
      </c>
      <c r="DH327" s="536" t="str">
        <f t="shared" si="758"/>
        <v/>
      </c>
      <c r="DI327" s="536" t="str">
        <f t="shared" si="759"/>
        <v/>
      </c>
      <c r="DJ327" s="535" t="str">
        <f t="shared" si="760"/>
        <v/>
      </c>
      <c r="DK327" s="534" t="str">
        <f t="shared" si="761"/>
        <v/>
      </c>
      <c r="DL327" s="639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9"/>
        <v/>
      </c>
      <c r="CA328" s="608" t="str">
        <f t="shared" si="740"/>
        <v/>
      </c>
      <c r="CB328" s="608" t="str">
        <f t="shared" si="741"/>
        <v/>
      </c>
      <c r="CC328" s="678" t="str">
        <f t="shared" si="742"/>
        <v/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78"/>
        <v/>
      </c>
      <c r="CG328" s="1331" t="str">
        <f t="shared" si="778"/>
        <v/>
      </c>
      <c r="CH328" s="1331" t="str">
        <f t="shared" si="778"/>
        <v/>
      </c>
      <c r="CI328" s="1331" t="str">
        <f t="shared" si="778"/>
        <v/>
      </c>
      <c r="CJ328" s="1331" t="str">
        <f t="shared" si="778"/>
        <v/>
      </c>
      <c r="CK328" s="1332" t="str">
        <f t="shared" si="778"/>
        <v/>
      </c>
      <c r="CL328" s="1332" t="str">
        <f t="shared" si="778"/>
        <v/>
      </c>
      <c r="CM328" s="1332" t="str">
        <f t="shared" si="778"/>
        <v/>
      </c>
      <c r="CN328" s="1331" t="str">
        <f t="shared" si="778"/>
        <v/>
      </c>
      <c r="CO328" s="1331" t="str">
        <f t="shared" si="778"/>
        <v/>
      </c>
      <c r="CP328" s="1331" t="str">
        <f t="shared" si="778"/>
        <v/>
      </c>
      <c r="CQ328" s="1331" t="str">
        <f t="shared" si="778"/>
        <v/>
      </c>
      <c r="CR328" s="1331" t="str">
        <f t="shared" si="778"/>
        <v/>
      </c>
      <c r="CS328" s="1330" t="str">
        <f t="shared" si="778"/>
        <v/>
      </c>
      <c r="CT328" s="1333" t="str">
        <f t="shared" si="778"/>
        <v/>
      </c>
      <c r="CU328" s="522" t="str">
        <f t="shared" si="745"/>
        <v/>
      </c>
      <c r="CV328" s="523" t="str">
        <f t="shared" si="746"/>
        <v/>
      </c>
      <c r="CW328" s="524" t="str">
        <f t="shared" si="747"/>
        <v/>
      </c>
      <c r="CX328" s="524" t="str">
        <f t="shared" si="748"/>
        <v/>
      </c>
      <c r="CY328" s="524" t="str">
        <f t="shared" si="749"/>
        <v/>
      </c>
      <c r="CZ328" s="524" t="str">
        <f t="shared" si="750"/>
        <v/>
      </c>
      <c r="DA328" s="524" t="str">
        <f t="shared" si="751"/>
        <v/>
      </c>
      <c r="DB328" s="525" t="str">
        <f t="shared" si="752"/>
        <v/>
      </c>
      <c r="DC328" s="525" t="str">
        <f t="shared" si="753"/>
        <v/>
      </c>
      <c r="DD328" s="525" t="str">
        <f t="shared" si="754"/>
        <v/>
      </c>
      <c r="DE328" s="524" t="str">
        <f t="shared" si="755"/>
        <v/>
      </c>
      <c r="DF328" s="524" t="str">
        <f t="shared" si="756"/>
        <v/>
      </c>
      <c r="DG328" s="524" t="str">
        <f t="shared" si="757"/>
        <v/>
      </c>
      <c r="DH328" s="524" t="str">
        <f t="shared" si="758"/>
        <v/>
      </c>
      <c r="DI328" s="524" t="str">
        <f t="shared" si="759"/>
        <v/>
      </c>
      <c r="DJ328" s="523" t="str">
        <f t="shared" si="760"/>
        <v/>
      </c>
      <c r="DK328" s="522" t="str">
        <f t="shared" si="761"/>
        <v/>
      </c>
      <c r="DL328" s="639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1003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>
        <v>500</v>
      </c>
      <c r="BX329" s="159"/>
      <c r="BY329" s="159"/>
      <c r="BZ329" s="583" t="str">
        <f t="shared" si="739"/>
        <v/>
      </c>
      <c r="CA329" s="583">
        <f t="shared" si="740"/>
        <v>466.66666666666669</v>
      </c>
      <c r="CB329" s="583" t="str">
        <f t="shared" si="741"/>
        <v/>
      </c>
      <c r="CC329" s="675" t="str">
        <f t="shared" si="742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78"/>
        <v/>
      </c>
      <c r="CF329" s="1326" t="str">
        <f t="shared" si="778"/>
        <v/>
      </c>
      <c r="CG329" s="1326" t="str">
        <f t="shared" si="778"/>
        <v/>
      </c>
      <c r="CH329" s="1326" t="str">
        <f t="shared" si="778"/>
        <v/>
      </c>
      <c r="CI329" s="1326" t="str">
        <f t="shared" si="778"/>
        <v/>
      </c>
      <c r="CJ329" s="1326" t="str">
        <f t="shared" si="778"/>
        <v/>
      </c>
      <c r="CK329" s="1327" t="str">
        <f t="shared" si="778"/>
        <v/>
      </c>
      <c r="CL329" s="1327" t="str">
        <f t="shared" si="778"/>
        <v/>
      </c>
      <c r="CM329" s="1327" t="str">
        <f t="shared" si="778"/>
        <v/>
      </c>
      <c r="CN329" s="1326" t="str">
        <f t="shared" si="778"/>
        <v/>
      </c>
      <c r="CO329" s="1326" t="str">
        <f t="shared" si="778"/>
        <v/>
      </c>
      <c r="CP329" s="1326" t="str">
        <f t="shared" si="778"/>
        <v/>
      </c>
      <c r="CQ329" s="1326" t="str">
        <f t="shared" si="778"/>
        <v/>
      </c>
      <c r="CR329" s="1326" t="str">
        <f t="shared" si="778"/>
        <v/>
      </c>
      <c r="CS329" s="1325" t="str">
        <f t="shared" si="778"/>
        <v/>
      </c>
      <c r="CT329" s="1328" t="str">
        <f t="shared" si="778"/>
        <v/>
      </c>
      <c r="CU329" s="534" t="str">
        <f t="shared" si="745"/>
        <v/>
      </c>
      <c r="CV329" s="535" t="str">
        <f t="shared" si="746"/>
        <v/>
      </c>
      <c r="CW329" s="536" t="str">
        <f t="shared" si="747"/>
        <v/>
      </c>
      <c r="CX329" s="536" t="str">
        <f t="shared" si="748"/>
        <v/>
      </c>
      <c r="CY329" s="536" t="str">
        <f t="shared" si="749"/>
        <v/>
      </c>
      <c r="CZ329" s="536" t="str">
        <f t="shared" si="750"/>
        <v/>
      </c>
      <c r="DA329" s="536" t="str">
        <f t="shared" si="751"/>
        <v/>
      </c>
      <c r="DB329" s="537" t="str">
        <f t="shared" si="752"/>
        <v/>
      </c>
      <c r="DC329" s="537" t="str">
        <f t="shared" si="753"/>
        <v/>
      </c>
      <c r="DD329" s="537" t="str">
        <f t="shared" si="754"/>
        <v/>
      </c>
      <c r="DE329" s="536" t="str">
        <f t="shared" si="755"/>
        <v/>
      </c>
      <c r="DF329" s="536" t="str">
        <f t="shared" si="756"/>
        <v/>
      </c>
      <c r="DG329" s="536" t="str">
        <f t="shared" si="757"/>
        <v/>
      </c>
      <c r="DH329" s="536" t="str">
        <f t="shared" si="758"/>
        <v/>
      </c>
      <c r="DI329" s="536" t="str">
        <f t="shared" si="759"/>
        <v/>
      </c>
      <c r="DJ329" s="535" t="str">
        <f t="shared" si="760"/>
        <v/>
      </c>
      <c r="DK329" s="534" t="str">
        <f t="shared" si="761"/>
        <v/>
      </c>
      <c r="DL329" s="639">
        <f t="shared" si="762"/>
        <v>0</v>
      </c>
      <c r="DM329" s="106">
        <f t="shared" si="763"/>
        <v>5</v>
      </c>
      <c r="DN329" s="106">
        <f t="shared" si="764"/>
        <v>0</v>
      </c>
      <c r="DO329" s="106">
        <f t="shared" si="765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 t="s">
        <v>250</v>
      </c>
      <c r="BX330" s="713"/>
      <c r="BY330" s="713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1</v>
      </c>
      <c r="BX331" s="159"/>
      <c r="BY331" s="159"/>
      <c r="BZ331" s="583" t="str">
        <f t="shared" ref="BZ331:BZ339" si="779">IF(DL331&lt;3,"",(SUM(B331:R331)-MIN(B331:R331)-MAX(B331:R331))/(DL331-2))</f>
        <v/>
      </c>
      <c r="CA331" s="583">
        <f t="shared" ref="CA331:CA339" si="780">IF(DM331&lt;3,"",(SUM(T331:AJ331)-MIN(T331:AJ331)-MAX(T331:AJ331))/(DM331-2))</f>
        <v>1</v>
      </c>
      <c r="CB331" s="583" t="str">
        <f t="shared" ref="CB331:CB339" si="781">IF(DN331&lt;3,"",(SUM(AL331:BB331)-MIN(AL331:BB331)-MAX(AL331:BB331))/(DN331-2))</f>
        <v/>
      </c>
      <c r="CC331" s="675" t="str">
        <f t="shared" ref="CC331:CC339" si="782">IF(DO331&lt;3,"",(SUM(BD331:BT331)-MIN(BD331:BT331)-MAX(BD331:BT331))/(DO331-2))</f>
        <v/>
      </c>
      <c r="CD331" s="1324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783"/>
        <v/>
      </c>
      <c r="CF331" s="1326" t="str">
        <f t="shared" si="783"/>
        <v/>
      </c>
      <c r="CG331" s="1326" t="str">
        <f t="shared" si="783"/>
        <v/>
      </c>
      <c r="CH331" s="1326" t="str">
        <f t="shared" si="783"/>
        <v/>
      </c>
      <c r="CI331" s="1326" t="str">
        <f t="shared" si="783"/>
        <v/>
      </c>
      <c r="CJ331" s="1326" t="str">
        <f t="shared" si="783"/>
        <v/>
      </c>
      <c r="CK331" s="1327" t="str">
        <f t="shared" si="783"/>
        <v/>
      </c>
      <c r="CL331" s="1327" t="str">
        <f t="shared" si="783"/>
        <v/>
      </c>
      <c r="CM331" s="1327" t="str">
        <f t="shared" si="783"/>
        <v/>
      </c>
      <c r="CN331" s="1326" t="str">
        <f t="shared" si="783"/>
        <v/>
      </c>
      <c r="CO331" s="1326" t="str">
        <f t="shared" si="783"/>
        <v/>
      </c>
      <c r="CP331" s="1326" t="str">
        <f t="shared" si="783"/>
        <v/>
      </c>
      <c r="CQ331" s="1326" t="str">
        <f t="shared" si="783"/>
        <v/>
      </c>
      <c r="CR331" s="1326" t="str">
        <f t="shared" si="783"/>
        <v/>
      </c>
      <c r="CS331" s="1325" t="str">
        <f t="shared" si="783"/>
        <v/>
      </c>
      <c r="CT331" s="1328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2">COUNT(B331:R331)</f>
        <v>0</v>
      </c>
      <c r="DM331" s="106">
        <f t="shared" ref="DM331:DM339" si="803">COUNT(T331:AJ331)</f>
        <v>5</v>
      </c>
      <c r="DN331" s="106">
        <f t="shared" ref="DN331:DN339" si="804">COUNT(AL331:BB331)</f>
        <v>0</v>
      </c>
      <c r="DO331" s="106">
        <f t="shared" ref="DO331:DO339" si="805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6">IF(B329="","",B329*B331)</f>
        <v/>
      </c>
      <c r="C332" s="615" t="str">
        <f t="shared" si="806"/>
        <v/>
      </c>
      <c r="D332" s="615" t="str">
        <f t="shared" si="806"/>
        <v/>
      </c>
      <c r="E332" s="615" t="str">
        <f t="shared" si="806"/>
        <v/>
      </c>
      <c r="F332" s="615" t="str">
        <f t="shared" si="806"/>
        <v/>
      </c>
      <c r="G332" s="615" t="str">
        <f t="shared" si="806"/>
        <v/>
      </c>
      <c r="H332" s="615" t="str">
        <f t="shared" si="806"/>
        <v/>
      </c>
      <c r="I332" s="615" t="str">
        <f t="shared" si="806"/>
        <v/>
      </c>
      <c r="J332" s="615" t="str">
        <f t="shared" si="806"/>
        <v/>
      </c>
      <c r="K332" s="615" t="str">
        <f t="shared" si="806"/>
        <v/>
      </c>
      <c r="L332" s="615" t="str">
        <f t="shared" si="806"/>
        <v/>
      </c>
      <c r="M332" s="615" t="str">
        <f t="shared" si="806"/>
        <v/>
      </c>
      <c r="N332" s="615" t="str">
        <f t="shared" si="806"/>
        <v/>
      </c>
      <c r="O332" s="615" t="str">
        <f t="shared" si="806"/>
        <v/>
      </c>
      <c r="P332" s="615" t="str">
        <f t="shared" si="806"/>
        <v/>
      </c>
      <c r="Q332" s="615" t="str">
        <f t="shared" si="806"/>
        <v/>
      </c>
      <c r="R332" s="615" t="str">
        <f t="shared" si="806"/>
        <v/>
      </c>
      <c r="S332" s="648"/>
      <c r="T332" s="615">
        <f t="shared" ref="T332:AJ332" si="807">IF(T329="","",T329*T331)</f>
        <v>250</v>
      </c>
      <c r="U332" s="615">
        <f t="shared" si="807"/>
        <v>500</v>
      </c>
      <c r="V332" s="615" t="str">
        <f t="shared" si="807"/>
        <v/>
      </c>
      <c r="W332" s="615">
        <f t="shared" si="807"/>
        <v>400</v>
      </c>
      <c r="X332" s="615" t="str">
        <f t="shared" si="807"/>
        <v/>
      </c>
      <c r="Y332" s="615" t="str">
        <f t="shared" si="807"/>
        <v/>
      </c>
      <c r="Z332" s="615">
        <f t="shared" si="807"/>
        <v>600</v>
      </c>
      <c r="AA332" s="615">
        <f t="shared" si="807"/>
        <v>500</v>
      </c>
      <c r="AB332" s="615" t="str">
        <f t="shared" si="807"/>
        <v/>
      </c>
      <c r="AC332" s="615" t="str">
        <f t="shared" si="807"/>
        <v/>
      </c>
      <c r="AD332" s="615" t="str">
        <f t="shared" si="807"/>
        <v/>
      </c>
      <c r="AE332" s="615" t="str">
        <f t="shared" si="807"/>
        <v/>
      </c>
      <c r="AF332" s="615" t="str">
        <f t="shared" si="807"/>
        <v/>
      </c>
      <c r="AG332" s="615" t="str">
        <f t="shared" si="807"/>
        <v/>
      </c>
      <c r="AH332" s="615" t="str">
        <f t="shared" si="807"/>
        <v/>
      </c>
      <c r="AI332" s="615" t="str">
        <f t="shared" si="807"/>
        <v/>
      </c>
      <c r="AJ332" s="615" t="str">
        <f t="shared" si="807"/>
        <v/>
      </c>
      <c r="AK332" s="648"/>
      <c r="AL332" s="615" t="str">
        <f t="shared" ref="AL332:BB332" si="808">IF(AL329="","",AL329*AL331)</f>
        <v/>
      </c>
      <c r="AM332" s="615" t="str">
        <f t="shared" si="808"/>
        <v/>
      </c>
      <c r="AN332" s="615" t="str">
        <f t="shared" si="808"/>
        <v/>
      </c>
      <c r="AO332" s="615" t="str">
        <f t="shared" si="808"/>
        <v/>
      </c>
      <c r="AP332" s="615" t="str">
        <f t="shared" si="808"/>
        <v/>
      </c>
      <c r="AQ332" s="615" t="str">
        <f t="shared" si="808"/>
        <v/>
      </c>
      <c r="AR332" s="615" t="str">
        <f t="shared" si="808"/>
        <v/>
      </c>
      <c r="AS332" s="615" t="str">
        <f t="shared" si="808"/>
        <v/>
      </c>
      <c r="AT332" s="615" t="str">
        <f t="shared" si="808"/>
        <v/>
      </c>
      <c r="AU332" s="615" t="str">
        <f t="shared" si="808"/>
        <v/>
      </c>
      <c r="AV332" s="615" t="str">
        <f t="shared" si="808"/>
        <v/>
      </c>
      <c r="AW332" s="615" t="str">
        <f t="shared" si="808"/>
        <v/>
      </c>
      <c r="AX332" s="615" t="str">
        <f t="shared" si="808"/>
        <v/>
      </c>
      <c r="AY332" s="615" t="str">
        <f t="shared" si="808"/>
        <v/>
      </c>
      <c r="AZ332" s="615" t="str">
        <f t="shared" si="808"/>
        <v/>
      </c>
      <c r="BA332" s="615" t="str">
        <f t="shared" si="808"/>
        <v/>
      </c>
      <c r="BB332" s="615" t="str">
        <f t="shared" si="808"/>
        <v/>
      </c>
      <c r="BC332" s="648"/>
      <c r="BD332" s="615" t="str">
        <f t="shared" ref="BD332:BT332" si="809">IF(BD329="","",BD329*BD331)</f>
        <v/>
      </c>
      <c r="BE332" s="615" t="str">
        <f t="shared" si="809"/>
        <v/>
      </c>
      <c r="BF332" s="615" t="str">
        <f t="shared" si="809"/>
        <v/>
      </c>
      <c r="BG332" s="615" t="str">
        <f t="shared" si="809"/>
        <v/>
      </c>
      <c r="BH332" s="615" t="str">
        <f t="shared" si="809"/>
        <v/>
      </c>
      <c r="BI332" s="615" t="str">
        <f t="shared" si="809"/>
        <v/>
      </c>
      <c r="BJ332" s="615" t="str">
        <f t="shared" si="809"/>
        <v/>
      </c>
      <c r="BK332" s="615" t="str">
        <f t="shared" si="809"/>
        <v/>
      </c>
      <c r="BL332" s="615" t="str">
        <f t="shared" si="809"/>
        <v/>
      </c>
      <c r="BM332" s="615" t="str">
        <f t="shared" si="809"/>
        <v/>
      </c>
      <c r="BN332" s="615" t="str">
        <f t="shared" si="809"/>
        <v/>
      </c>
      <c r="BO332" s="615" t="str">
        <f t="shared" si="809"/>
        <v/>
      </c>
      <c r="BP332" s="615" t="str">
        <f t="shared" si="809"/>
        <v/>
      </c>
      <c r="BQ332" s="615" t="str">
        <f t="shared" si="809"/>
        <v/>
      </c>
      <c r="BR332" s="615" t="str">
        <f t="shared" si="809"/>
        <v/>
      </c>
      <c r="BS332" s="615" t="str">
        <f t="shared" si="809"/>
        <v/>
      </c>
      <c r="BT332" s="615" t="str">
        <f t="shared" si="809"/>
        <v/>
      </c>
      <c r="BU332" s="648"/>
      <c r="BV332" s="615" t="str">
        <f>IF(BV329="","",BV329*BV331)</f>
        <v/>
      </c>
      <c r="BW332" s="615">
        <f>IF(BW329="","",BW329*BW331)</f>
        <v>500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9"/>
        <v/>
      </c>
      <c r="CA332" s="583">
        <f t="shared" si="780"/>
        <v>466.66666666666669</v>
      </c>
      <c r="CB332" s="583" t="str">
        <f t="shared" si="781"/>
        <v/>
      </c>
      <c r="CC332" s="675" t="str">
        <f t="shared" si="782"/>
        <v/>
      </c>
      <c r="CD332" s="1324" t="str">
        <f t="shared" si="783"/>
        <v/>
      </c>
      <c r="CE332" s="1325" t="str">
        <f t="shared" si="783"/>
        <v/>
      </c>
      <c r="CF332" s="1326" t="str">
        <f t="shared" si="783"/>
        <v/>
      </c>
      <c r="CG332" s="1326" t="str">
        <f t="shared" si="783"/>
        <v/>
      </c>
      <c r="CH332" s="1326" t="str">
        <f t="shared" si="783"/>
        <v/>
      </c>
      <c r="CI332" s="1326" t="str">
        <f t="shared" si="783"/>
        <v/>
      </c>
      <c r="CJ332" s="1326" t="str">
        <f t="shared" si="783"/>
        <v/>
      </c>
      <c r="CK332" s="1327" t="str">
        <f t="shared" si="783"/>
        <v/>
      </c>
      <c r="CL332" s="1327" t="str">
        <f t="shared" si="783"/>
        <v/>
      </c>
      <c r="CM332" s="1327" t="str">
        <f t="shared" si="783"/>
        <v/>
      </c>
      <c r="CN332" s="1326" t="str">
        <f t="shared" si="783"/>
        <v/>
      </c>
      <c r="CO332" s="1326" t="str">
        <f t="shared" si="783"/>
        <v/>
      </c>
      <c r="CP332" s="1326" t="str">
        <f t="shared" si="783"/>
        <v/>
      </c>
      <c r="CQ332" s="1326" t="str">
        <f t="shared" si="783"/>
        <v/>
      </c>
      <c r="CR332" s="1326" t="str">
        <f t="shared" si="783"/>
        <v/>
      </c>
      <c r="CS332" s="1325" t="str">
        <f t="shared" si="783"/>
        <v/>
      </c>
      <c r="CT332" s="1328" t="str">
        <f t="shared" si="784"/>
        <v/>
      </c>
      <c r="CU332" s="534" t="str">
        <f t="shared" si="785"/>
        <v/>
      </c>
      <c r="CV332" s="535" t="str">
        <f t="shared" si="786"/>
        <v/>
      </c>
      <c r="CW332" s="536" t="str">
        <f t="shared" si="787"/>
        <v/>
      </c>
      <c r="CX332" s="536" t="str">
        <f t="shared" si="788"/>
        <v/>
      </c>
      <c r="CY332" s="536" t="str">
        <f t="shared" si="789"/>
        <v/>
      </c>
      <c r="CZ332" s="536" t="str">
        <f t="shared" si="790"/>
        <v/>
      </c>
      <c r="DA332" s="536" t="str">
        <f t="shared" si="791"/>
        <v/>
      </c>
      <c r="DB332" s="537" t="str">
        <f t="shared" si="792"/>
        <v/>
      </c>
      <c r="DC332" s="537" t="str">
        <f t="shared" si="793"/>
        <v/>
      </c>
      <c r="DD332" s="537" t="str">
        <f t="shared" si="794"/>
        <v/>
      </c>
      <c r="DE332" s="536" t="str">
        <f t="shared" si="795"/>
        <v/>
      </c>
      <c r="DF332" s="536" t="str">
        <f t="shared" si="796"/>
        <v/>
      </c>
      <c r="DG332" s="536" t="str">
        <f t="shared" si="797"/>
        <v/>
      </c>
      <c r="DH332" s="536" t="str">
        <f t="shared" si="798"/>
        <v/>
      </c>
      <c r="DI332" s="536" t="str">
        <f t="shared" si="799"/>
        <v/>
      </c>
      <c r="DJ332" s="535" t="str">
        <f t="shared" si="800"/>
        <v/>
      </c>
      <c r="DK332" s="534" t="str">
        <f t="shared" si="801"/>
        <v/>
      </c>
      <c r="DL332" s="639">
        <f t="shared" si="802"/>
        <v>0</v>
      </c>
      <c r="DM332" s="106">
        <f t="shared" si="803"/>
        <v>5</v>
      </c>
      <c r="DN332" s="106">
        <f t="shared" si="804"/>
        <v>0</v>
      </c>
      <c r="DO332" s="106">
        <f t="shared" si="805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>
        <f>1140*$K$1</f>
        <v>1140</v>
      </c>
      <c r="C333" s="252">
        <f t="shared" ref="C333:R333" si="810">1140*$K$1</f>
        <v>1140</v>
      </c>
      <c r="D333" s="252">
        <f t="shared" si="810"/>
        <v>1140</v>
      </c>
      <c r="E333" s="252">
        <f t="shared" si="810"/>
        <v>1140</v>
      </c>
      <c r="F333" s="252">
        <f t="shared" si="810"/>
        <v>1140</v>
      </c>
      <c r="G333" s="252">
        <f t="shared" si="810"/>
        <v>1140</v>
      </c>
      <c r="H333" s="252">
        <f t="shared" si="810"/>
        <v>1140</v>
      </c>
      <c r="I333" s="252">
        <f t="shared" si="810"/>
        <v>1140</v>
      </c>
      <c r="J333" s="252">
        <f t="shared" si="810"/>
        <v>1140</v>
      </c>
      <c r="K333" s="252">
        <f t="shared" si="810"/>
        <v>1140</v>
      </c>
      <c r="L333" s="252">
        <f t="shared" si="810"/>
        <v>1140</v>
      </c>
      <c r="M333" s="252">
        <f t="shared" si="810"/>
        <v>1140</v>
      </c>
      <c r="N333" s="252">
        <f t="shared" si="810"/>
        <v>1140</v>
      </c>
      <c r="O333" s="252">
        <f t="shared" si="810"/>
        <v>1140</v>
      </c>
      <c r="P333" s="252">
        <f t="shared" si="810"/>
        <v>1140</v>
      </c>
      <c r="Q333" s="252">
        <f t="shared" si="810"/>
        <v>1140</v>
      </c>
      <c r="R333" s="252">
        <f t="shared" si="810"/>
        <v>1140</v>
      </c>
      <c r="S333" s="574"/>
      <c r="T333" s="252">
        <f>1140*$K$1</f>
        <v>1140</v>
      </c>
      <c r="U333" s="252">
        <f t="shared" ref="U333:AJ333" si="811">1140*$K$1</f>
        <v>1140</v>
      </c>
      <c r="V333" s="252">
        <f t="shared" si="811"/>
        <v>1140</v>
      </c>
      <c r="W333" s="252">
        <f t="shared" si="811"/>
        <v>1140</v>
      </c>
      <c r="X333" s="252">
        <f t="shared" si="811"/>
        <v>1140</v>
      </c>
      <c r="Y333" s="252">
        <f t="shared" si="811"/>
        <v>1140</v>
      </c>
      <c r="Z333" s="252">
        <f t="shared" si="811"/>
        <v>1140</v>
      </c>
      <c r="AA333" s="252">
        <f t="shared" si="811"/>
        <v>1140</v>
      </c>
      <c r="AB333" s="252">
        <f t="shared" si="811"/>
        <v>1140</v>
      </c>
      <c r="AC333" s="252">
        <f t="shared" si="811"/>
        <v>1140</v>
      </c>
      <c r="AD333" s="252">
        <f t="shared" si="811"/>
        <v>1140</v>
      </c>
      <c r="AE333" s="252">
        <f t="shared" si="811"/>
        <v>1140</v>
      </c>
      <c r="AF333" s="252">
        <f t="shared" si="811"/>
        <v>1140</v>
      </c>
      <c r="AG333" s="252">
        <f t="shared" si="811"/>
        <v>1140</v>
      </c>
      <c r="AH333" s="252">
        <f t="shared" si="811"/>
        <v>1140</v>
      </c>
      <c r="AI333" s="252">
        <f t="shared" si="811"/>
        <v>1140</v>
      </c>
      <c r="AJ333" s="252">
        <f t="shared" si="811"/>
        <v>1140</v>
      </c>
      <c r="AK333" s="574"/>
      <c r="AL333" s="252">
        <f>1140*$K$1</f>
        <v>1140</v>
      </c>
      <c r="AM333" s="252">
        <f t="shared" ref="AM333:BB333" si="812">1140*$K$1</f>
        <v>1140</v>
      </c>
      <c r="AN333" s="252">
        <f t="shared" si="812"/>
        <v>1140</v>
      </c>
      <c r="AO333" s="252">
        <f t="shared" si="812"/>
        <v>1140</v>
      </c>
      <c r="AP333" s="252">
        <f t="shared" si="812"/>
        <v>1140</v>
      </c>
      <c r="AQ333" s="252">
        <f t="shared" si="812"/>
        <v>1140</v>
      </c>
      <c r="AR333" s="252">
        <f t="shared" si="812"/>
        <v>1140</v>
      </c>
      <c r="AS333" s="252">
        <f t="shared" si="812"/>
        <v>1140</v>
      </c>
      <c r="AT333" s="252">
        <f t="shared" si="812"/>
        <v>1140</v>
      </c>
      <c r="AU333" s="252">
        <f t="shared" si="812"/>
        <v>1140</v>
      </c>
      <c r="AV333" s="252">
        <f t="shared" si="812"/>
        <v>1140</v>
      </c>
      <c r="AW333" s="252">
        <f t="shared" si="812"/>
        <v>1140</v>
      </c>
      <c r="AX333" s="252">
        <f t="shared" si="812"/>
        <v>1140</v>
      </c>
      <c r="AY333" s="252">
        <f t="shared" si="812"/>
        <v>1140</v>
      </c>
      <c r="AZ333" s="252">
        <f t="shared" si="812"/>
        <v>1140</v>
      </c>
      <c r="BA333" s="252">
        <f t="shared" si="812"/>
        <v>1140</v>
      </c>
      <c r="BB333" s="252">
        <f t="shared" si="812"/>
        <v>1140</v>
      </c>
      <c r="BC333" s="574"/>
      <c r="BD333" s="252">
        <f>1140*$K$1</f>
        <v>1140</v>
      </c>
      <c r="BE333" s="252">
        <f t="shared" ref="BE333:BY333" si="813">1140*$K$1</f>
        <v>1140</v>
      </c>
      <c r="BF333" s="252">
        <f t="shared" si="813"/>
        <v>1140</v>
      </c>
      <c r="BG333" s="252">
        <f t="shared" si="813"/>
        <v>1140</v>
      </c>
      <c r="BH333" s="252">
        <f t="shared" si="813"/>
        <v>1140</v>
      </c>
      <c r="BI333" s="252">
        <f t="shared" si="813"/>
        <v>1140</v>
      </c>
      <c r="BJ333" s="252">
        <f t="shared" si="813"/>
        <v>1140</v>
      </c>
      <c r="BK333" s="252">
        <f t="shared" si="813"/>
        <v>1140</v>
      </c>
      <c r="BL333" s="252">
        <f t="shared" si="813"/>
        <v>1140</v>
      </c>
      <c r="BM333" s="252">
        <f t="shared" si="813"/>
        <v>1140</v>
      </c>
      <c r="BN333" s="252">
        <f t="shared" si="813"/>
        <v>1140</v>
      </c>
      <c r="BO333" s="252">
        <f t="shared" si="813"/>
        <v>1140</v>
      </c>
      <c r="BP333" s="252">
        <f t="shared" si="813"/>
        <v>1140</v>
      </c>
      <c r="BQ333" s="252">
        <f t="shared" si="813"/>
        <v>1140</v>
      </c>
      <c r="BR333" s="252">
        <f t="shared" si="813"/>
        <v>1140</v>
      </c>
      <c r="BS333" s="252">
        <f t="shared" si="813"/>
        <v>1140</v>
      </c>
      <c r="BT333" s="252">
        <f t="shared" si="813"/>
        <v>1140</v>
      </c>
      <c r="BU333" s="574"/>
      <c r="BV333" s="252">
        <f t="shared" si="813"/>
        <v>1140</v>
      </c>
      <c r="BW333" s="252">
        <f t="shared" si="813"/>
        <v>1140</v>
      </c>
      <c r="BX333" s="252">
        <f t="shared" si="813"/>
        <v>1140</v>
      </c>
      <c r="BY333" s="252">
        <f t="shared" si="813"/>
        <v>1140</v>
      </c>
      <c r="BZ333" s="583">
        <f t="shared" si="779"/>
        <v>1140</v>
      </c>
      <c r="CA333" s="583">
        <f t="shared" si="780"/>
        <v>1140</v>
      </c>
      <c r="CB333" s="583">
        <f t="shared" si="781"/>
        <v>1140</v>
      </c>
      <c r="CC333" s="675">
        <f t="shared" si="782"/>
        <v>1140</v>
      </c>
      <c r="CD333" s="1324">
        <f t="shared" si="783"/>
        <v>1140</v>
      </c>
      <c r="CE333" s="1325">
        <f t="shared" si="783"/>
        <v>1140</v>
      </c>
      <c r="CF333" s="1326">
        <f t="shared" si="783"/>
        <v>1140</v>
      </c>
      <c r="CG333" s="1326">
        <f t="shared" si="783"/>
        <v>1140</v>
      </c>
      <c r="CH333" s="1326">
        <f t="shared" si="783"/>
        <v>1140</v>
      </c>
      <c r="CI333" s="1326">
        <f t="shared" si="783"/>
        <v>1140</v>
      </c>
      <c r="CJ333" s="1326">
        <f t="shared" si="783"/>
        <v>1140</v>
      </c>
      <c r="CK333" s="1327">
        <f t="shared" si="783"/>
        <v>1140</v>
      </c>
      <c r="CL333" s="1327">
        <f t="shared" si="783"/>
        <v>1140</v>
      </c>
      <c r="CM333" s="1327">
        <f t="shared" si="783"/>
        <v>1140</v>
      </c>
      <c r="CN333" s="1326">
        <f t="shared" si="783"/>
        <v>1140</v>
      </c>
      <c r="CO333" s="1326">
        <f t="shared" si="783"/>
        <v>1140</v>
      </c>
      <c r="CP333" s="1326">
        <f t="shared" si="783"/>
        <v>1140</v>
      </c>
      <c r="CQ333" s="1326">
        <f t="shared" si="783"/>
        <v>1140</v>
      </c>
      <c r="CR333" s="1326">
        <f t="shared" si="783"/>
        <v>1140</v>
      </c>
      <c r="CS333" s="1325">
        <f t="shared" si="783"/>
        <v>1140</v>
      </c>
      <c r="CT333" s="1328">
        <f t="shared" si="784"/>
        <v>1140</v>
      </c>
      <c r="CU333" s="534">
        <f t="shared" si="785"/>
        <v>1140</v>
      </c>
      <c r="CV333" s="535">
        <f t="shared" si="786"/>
        <v>1140</v>
      </c>
      <c r="CW333" s="536">
        <f t="shared" si="787"/>
        <v>1140</v>
      </c>
      <c r="CX333" s="536">
        <f t="shared" si="788"/>
        <v>1140</v>
      </c>
      <c r="CY333" s="536">
        <f t="shared" si="789"/>
        <v>1140</v>
      </c>
      <c r="CZ333" s="536">
        <f t="shared" si="790"/>
        <v>1140</v>
      </c>
      <c r="DA333" s="536">
        <f t="shared" si="791"/>
        <v>1140</v>
      </c>
      <c r="DB333" s="537">
        <f t="shared" si="792"/>
        <v>1140</v>
      </c>
      <c r="DC333" s="537">
        <f t="shared" si="793"/>
        <v>1140</v>
      </c>
      <c r="DD333" s="537">
        <f t="shared" si="794"/>
        <v>1140</v>
      </c>
      <c r="DE333" s="536">
        <f t="shared" si="795"/>
        <v>1140</v>
      </c>
      <c r="DF333" s="536">
        <f t="shared" si="796"/>
        <v>1140</v>
      </c>
      <c r="DG333" s="536">
        <f t="shared" si="797"/>
        <v>1140</v>
      </c>
      <c r="DH333" s="536">
        <f t="shared" si="798"/>
        <v>1140</v>
      </c>
      <c r="DI333" s="536">
        <f t="shared" si="799"/>
        <v>1140</v>
      </c>
      <c r="DJ333" s="535">
        <f t="shared" si="800"/>
        <v>1140</v>
      </c>
      <c r="DK333" s="534">
        <f t="shared" si="801"/>
        <v>1140</v>
      </c>
      <c r="DL333" s="639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>
        <v>350</v>
      </c>
      <c r="BX334" s="219"/>
      <c r="BY334" s="219"/>
      <c r="BZ334" s="583" t="str">
        <f t="shared" si="779"/>
        <v/>
      </c>
      <c r="CA334" s="583">
        <f t="shared" si="780"/>
        <v>325</v>
      </c>
      <c r="CB334" s="583" t="str">
        <f t="shared" si="781"/>
        <v/>
      </c>
      <c r="CC334" s="675" t="str">
        <f t="shared" si="782"/>
        <v/>
      </c>
      <c r="CD334" s="1324" t="str">
        <f t="shared" si="783"/>
        <v/>
      </c>
      <c r="CE334" s="1325" t="str">
        <f t="shared" si="783"/>
        <v/>
      </c>
      <c r="CF334" s="1326" t="str">
        <f t="shared" si="783"/>
        <v/>
      </c>
      <c r="CG334" s="1326" t="str">
        <f t="shared" si="783"/>
        <v/>
      </c>
      <c r="CH334" s="1326" t="str">
        <f t="shared" si="783"/>
        <v/>
      </c>
      <c r="CI334" s="1326" t="str">
        <f t="shared" si="783"/>
        <v/>
      </c>
      <c r="CJ334" s="1326" t="str">
        <f t="shared" si="783"/>
        <v/>
      </c>
      <c r="CK334" s="1327" t="str">
        <f t="shared" si="783"/>
        <v/>
      </c>
      <c r="CL334" s="1327" t="str">
        <f t="shared" si="783"/>
        <v/>
      </c>
      <c r="CM334" s="1327" t="str">
        <f t="shared" si="783"/>
        <v/>
      </c>
      <c r="CN334" s="1326" t="str">
        <f t="shared" si="783"/>
        <v/>
      </c>
      <c r="CO334" s="1326" t="str">
        <f t="shared" si="783"/>
        <v/>
      </c>
      <c r="CP334" s="1326" t="str">
        <f t="shared" si="783"/>
        <v/>
      </c>
      <c r="CQ334" s="1326" t="str">
        <f t="shared" si="783"/>
        <v/>
      </c>
      <c r="CR334" s="1326" t="str">
        <f t="shared" si="783"/>
        <v/>
      </c>
      <c r="CS334" s="1325" t="str">
        <f t="shared" si="783"/>
        <v/>
      </c>
      <c r="CT334" s="1328" t="str">
        <f t="shared" si="784"/>
        <v/>
      </c>
      <c r="CU334" s="534" t="str">
        <f t="shared" si="785"/>
        <v/>
      </c>
      <c r="CV334" s="535" t="str">
        <f t="shared" si="786"/>
        <v/>
      </c>
      <c r="CW334" s="536" t="str">
        <f t="shared" si="787"/>
        <v/>
      </c>
      <c r="CX334" s="536" t="str">
        <f t="shared" si="788"/>
        <v/>
      </c>
      <c r="CY334" s="536" t="str">
        <f t="shared" si="789"/>
        <v/>
      </c>
      <c r="CZ334" s="536" t="str">
        <f t="shared" si="790"/>
        <v/>
      </c>
      <c r="DA334" s="536" t="str">
        <f t="shared" si="791"/>
        <v/>
      </c>
      <c r="DB334" s="537" t="str">
        <f t="shared" si="792"/>
        <v/>
      </c>
      <c r="DC334" s="537" t="str">
        <f t="shared" si="793"/>
        <v/>
      </c>
      <c r="DD334" s="537" t="str">
        <f t="shared" si="794"/>
        <v/>
      </c>
      <c r="DE334" s="536" t="str">
        <f t="shared" si="795"/>
        <v/>
      </c>
      <c r="DF334" s="536" t="str">
        <f t="shared" si="796"/>
        <v/>
      </c>
      <c r="DG334" s="536" t="str">
        <f t="shared" si="797"/>
        <v/>
      </c>
      <c r="DH334" s="536" t="str">
        <f t="shared" si="798"/>
        <v/>
      </c>
      <c r="DI334" s="536" t="str">
        <f t="shared" si="799"/>
        <v/>
      </c>
      <c r="DJ334" s="535" t="str">
        <f t="shared" si="800"/>
        <v/>
      </c>
      <c r="DK334" s="534" t="str">
        <f t="shared" si="801"/>
        <v/>
      </c>
      <c r="DL334" s="639">
        <f t="shared" si="802"/>
        <v>0</v>
      </c>
      <c r="DM334" s="106">
        <f t="shared" si="803"/>
        <v>4</v>
      </c>
      <c r="DN334" s="106">
        <f t="shared" si="804"/>
        <v>0</v>
      </c>
      <c r="DO334" s="106">
        <f t="shared" si="805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573" customFormat="1" ht="15.75" customHeight="1">
      <c r="A335" s="1559" t="s">
        <v>176</v>
      </c>
      <c r="B335" s="1560"/>
      <c r="C335" s="1560"/>
      <c r="D335" s="1560"/>
      <c r="E335" s="1560"/>
      <c r="F335" s="1560"/>
      <c r="G335" s="1560"/>
      <c r="H335" s="1560"/>
      <c r="I335" s="1560"/>
      <c r="J335" s="1560"/>
      <c r="K335" s="1560"/>
      <c r="L335" s="1560"/>
      <c r="M335" s="1560"/>
      <c r="N335" s="1560"/>
      <c r="O335" s="1560"/>
      <c r="P335" s="1560"/>
      <c r="Q335" s="1560"/>
      <c r="R335" s="1560"/>
      <c r="S335" s="1574"/>
      <c r="T335" s="1560">
        <v>0.6</v>
      </c>
      <c r="U335" s="1560">
        <v>1</v>
      </c>
      <c r="V335" s="1560"/>
      <c r="W335" s="1560">
        <v>1</v>
      </c>
      <c r="X335" s="1560"/>
      <c r="Y335" s="1560"/>
      <c r="Z335" s="1560">
        <v>0.3</v>
      </c>
      <c r="AA335" s="1560"/>
      <c r="AB335" s="1560"/>
      <c r="AC335" s="1560"/>
      <c r="AD335" s="1560"/>
      <c r="AE335" s="1560"/>
      <c r="AF335" s="1560"/>
      <c r="AG335" s="1560"/>
      <c r="AH335" s="1560"/>
      <c r="AI335" s="1560"/>
      <c r="AJ335" s="1560"/>
      <c r="AK335" s="1574"/>
      <c r="AL335" s="1560"/>
      <c r="AM335" s="1560"/>
      <c r="AN335" s="1560"/>
      <c r="AO335" s="1560"/>
      <c r="AP335" s="1560"/>
      <c r="AQ335" s="1560"/>
      <c r="AR335" s="1560"/>
      <c r="AS335" s="1560"/>
      <c r="AT335" s="1560"/>
      <c r="AU335" s="1560"/>
      <c r="AV335" s="1560"/>
      <c r="AW335" s="1560"/>
      <c r="AX335" s="1560"/>
      <c r="AY335" s="1560"/>
      <c r="AZ335" s="1560"/>
      <c r="BA335" s="1560"/>
      <c r="BB335" s="1560"/>
      <c r="BC335" s="1574"/>
      <c r="BD335" s="1560"/>
      <c r="BE335" s="1560"/>
      <c r="BF335" s="1560"/>
      <c r="BG335" s="1560"/>
      <c r="BH335" s="1560"/>
      <c r="BI335" s="1560"/>
      <c r="BJ335" s="1560"/>
      <c r="BK335" s="1560"/>
      <c r="BL335" s="1560"/>
      <c r="BM335" s="1560"/>
      <c r="BN335" s="1560"/>
      <c r="BO335" s="1560"/>
      <c r="BP335" s="1560"/>
      <c r="BQ335" s="1560"/>
      <c r="BR335" s="1560"/>
      <c r="BS335" s="1560"/>
      <c r="BT335" s="1560"/>
      <c r="BU335" s="1574"/>
      <c r="BV335" s="1560"/>
      <c r="BW335" s="1560">
        <v>1</v>
      </c>
      <c r="BX335" s="1560"/>
      <c r="BY335" s="1560"/>
      <c r="BZ335" s="1308" t="str">
        <f t="shared" si="779"/>
        <v/>
      </c>
      <c r="CA335" s="1308">
        <f t="shared" si="780"/>
        <v>0.8</v>
      </c>
      <c r="CB335" s="1308" t="str">
        <f t="shared" si="781"/>
        <v/>
      </c>
      <c r="CC335" s="1309" t="str">
        <f t="shared" si="782"/>
        <v/>
      </c>
      <c r="CD335" s="1362" t="str">
        <f t="shared" si="783"/>
        <v/>
      </c>
      <c r="CE335" s="1363" t="str">
        <f t="shared" si="783"/>
        <v/>
      </c>
      <c r="CF335" s="1364" t="str">
        <f t="shared" si="783"/>
        <v/>
      </c>
      <c r="CG335" s="1364" t="str">
        <f t="shared" si="783"/>
        <v/>
      </c>
      <c r="CH335" s="1364" t="str">
        <f t="shared" si="783"/>
        <v/>
      </c>
      <c r="CI335" s="1364" t="str">
        <f t="shared" si="783"/>
        <v/>
      </c>
      <c r="CJ335" s="1364" t="str">
        <f t="shared" si="783"/>
        <v/>
      </c>
      <c r="CK335" s="1365" t="str">
        <f t="shared" si="783"/>
        <v/>
      </c>
      <c r="CL335" s="1365" t="str">
        <f t="shared" si="783"/>
        <v/>
      </c>
      <c r="CM335" s="1365" t="str">
        <f t="shared" si="783"/>
        <v/>
      </c>
      <c r="CN335" s="1364" t="str">
        <f t="shared" si="783"/>
        <v/>
      </c>
      <c r="CO335" s="1364" t="str">
        <f t="shared" si="783"/>
        <v/>
      </c>
      <c r="CP335" s="1364" t="str">
        <f t="shared" si="783"/>
        <v/>
      </c>
      <c r="CQ335" s="1364" t="str">
        <f t="shared" si="783"/>
        <v/>
      </c>
      <c r="CR335" s="1364" t="str">
        <f t="shared" si="783"/>
        <v/>
      </c>
      <c r="CS335" s="1363" t="str">
        <f t="shared" si="783"/>
        <v/>
      </c>
      <c r="CT335" s="1366" t="str">
        <f t="shared" si="784"/>
        <v/>
      </c>
      <c r="CU335" s="1564" t="str">
        <f t="shared" si="785"/>
        <v/>
      </c>
      <c r="CV335" s="1565" t="str">
        <f t="shared" si="786"/>
        <v/>
      </c>
      <c r="CW335" s="1566" t="str">
        <f t="shared" si="787"/>
        <v/>
      </c>
      <c r="CX335" s="1566" t="str">
        <f t="shared" si="788"/>
        <v/>
      </c>
      <c r="CY335" s="1566" t="str">
        <f t="shared" si="789"/>
        <v/>
      </c>
      <c r="CZ335" s="1566" t="str">
        <f t="shared" si="790"/>
        <v/>
      </c>
      <c r="DA335" s="1566" t="str">
        <f t="shared" si="791"/>
        <v/>
      </c>
      <c r="DB335" s="1567" t="str">
        <f t="shared" si="792"/>
        <v/>
      </c>
      <c r="DC335" s="1567" t="str">
        <f t="shared" si="793"/>
        <v/>
      </c>
      <c r="DD335" s="1567" t="str">
        <f t="shared" si="794"/>
        <v/>
      </c>
      <c r="DE335" s="1566" t="str">
        <f t="shared" si="795"/>
        <v/>
      </c>
      <c r="DF335" s="1566" t="str">
        <f t="shared" si="796"/>
        <v/>
      </c>
      <c r="DG335" s="1566" t="str">
        <f t="shared" si="797"/>
        <v/>
      </c>
      <c r="DH335" s="1566" t="str">
        <f t="shared" si="798"/>
        <v/>
      </c>
      <c r="DI335" s="1566" t="str">
        <f t="shared" si="799"/>
        <v/>
      </c>
      <c r="DJ335" s="1565" t="str">
        <f t="shared" si="800"/>
        <v/>
      </c>
      <c r="DK335" s="1564" t="str">
        <f t="shared" si="801"/>
        <v/>
      </c>
      <c r="DL335" s="1568">
        <f t="shared" si="802"/>
        <v>0</v>
      </c>
      <c r="DM335" s="1569">
        <f t="shared" si="803"/>
        <v>4</v>
      </c>
      <c r="DN335" s="1569">
        <f t="shared" si="804"/>
        <v>0</v>
      </c>
      <c r="DO335" s="1569">
        <f t="shared" si="805"/>
        <v>0</v>
      </c>
      <c r="DP335" s="1570"/>
      <c r="DQ335" s="1571"/>
      <c r="DR335" s="1571"/>
      <c r="DS335" s="1571"/>
      <c r="DT335" s="1571"/>
      <c r="DU335" s="1571"/>
      <c r="DV335" s="1571"/>
      <c r="DW335" s="1571"/>
      <c r="DX335" s="1571"/>
      <c r="DY335" s="1572"/>
    </row>
    <row r="336" spans="1:129" s="472" customFormat="1" ht="15.75" customHeight="1">
      <c r="A336" s="626" t="s">
        <v>178</v>
      </c>
      <c r="B336" s="615" t="str">
        <f t="shared" ref="B336:R336" si="814">IF(B334="","",B334*B335)</f>
        <v/>
      </c>
      <c r="C336" s="615" t="str">
        <f t="shared" si="814"/>
        <v/>
      </c>
      <c r="D336" s="615" t="str">
        <f t="shared" si="814"/>
        <v/>
      </c>
      <c r="E336" s="615" t="str">
        <f t="shared" si="814"/>
        <v/>
      </c>
      <c r="F336" s="615" t="str">
        <f t="shared" si="814"/>
        <v/>
      </c>
      <c r="G336" s="615" t="str">
        <f t="shared" si="814"/>
        <v/>
      </c>
      <c r="H336" s="615" t="str">
        <f t="shared" si="814"/>
        <v/>
      </c>
      <c r="I336" s="615" t="str">
        <f t="shared" si="814"/>
        <v/>
      </c>
      <c r="J336" s="615" t="str">
        <f t="shared" si="814"/>
        <v/>
      </c>
      <c r="K336" s="615" t="str">
        <f t="shared" si="814"/>
        <v/>
      </c>
      <c r="L336" s="615" t="str">
        <f t="shared" si="814"/>
        <v/>
      </c>
      <c r="M336" s="615" t="str">
        <f t="shared" si="814"/>
        <v/>
      </c>
      <c r="N336" s="615" t="str">
        <f t="shared" si="814"/>
        <v/>
      </c>
      <c r="O336" s="615" t="str">
        <f t="shared" si="814"/>
        <v/>
      </c>
      <c r="P336" s="615" t="str">
        <f t="shared" si="814"/>
        <v/>
      </c>
      <c r="Q336" s="615" t="str">
        <f t="shared" si="814"/>
        <v/>
      </c>
      <c r="R336" s="615" t="str">
        <f t="shared" si="814"/>
        <v/>
      </c>
      <c r="S336" s="648"/>
      <c r="T336" s="615">
        <f t="shared" ref="T336:AJ336" si="815">IF(T334="","",T334*T335)</f>
        <v>45</v>
      </c>
      <c r="U336" s="615">
        <f t="shared" si="815"/>
        <v>350</v>
      </c>
      <c r="V336" s="615" t="str">
        <f t="shared" si="815"/>
        <v/>
      </c>
      <c r="W336" s="615">
        <f t="shared" si="815"/>
        <v>300</v>
      </c>
      <c r="X336" s="615" t="str">
        <f t="shared" si="815"/>
        <v/>
      </c>
      <c r="Y336" s="615" t="str">
        <f t="shared" si="815"/>
        <v/>
      </c>
      <c r="Z336" s="615">
        <f t="shared" si="815"/>
        <v>180</v>
      </c>
      <c r="AA336" s="615" t="str">
        <f t="shared" si="815"/>
        <v/>
      </c>
      <c r="AB336" s="615" t="str">
        <f t="shared" si="815"/>
        <v/>
      </c>
      <c r="AC336" s="615" t="str">
        <f t="shared" si="815"/>
        <v/>
      </c>
      <c r="AD336" s="615" t="str">
        <f t="shared" si="815"/>
        <v/>
      </c>
      <c r="AE336" s="615" t="str">
        <f t="shared" si="815"/>
        <v/>
      </c>
      <c r="AF336" s="615" t="str">
        <f t="shared" si="815"/>
        <v/>
      </c>
      <c r="AG336" s="615" t="str">
        <f t="shared" si="815"/>
        <v/>
      </c>
      <c r="AH336" s="615" t="str">
        <f t="shared" si="815"/>
        <v/>
      </c>
      <c r="AI336" s="615" t="str">
        <f t="shared" si="815"/>
        <v/>
      </c>
      <c r="AJ336" s="615" t="str">
        <f t="shared" si="815"/>
        <v/>
      </c>
      <c r="AK336" s="648"/>
      <c r="AL336" s="615" t="str">
        <f t="shared" ref="AL336:BB336" si="816">IF(AL334="","",AL334*AL335)</f>
        <v/>
      </c>
      <c r="AM336" s="615" t="str">
        <f t="shared" si="816"/>
        <v/>
      </c>
      <c r="AN336" s="615" t="str">
        <f t="shared" si="816"/>
        <v/>
      </c>
      <c r="AO336" s="615" t="str">
        <f t="shared" si="816"/>
        <v/>
      </c>
      <c r="AP336" s="615" t="str">
        <f t="shared" si="816"/>
        <v/>
      </c>
      <c r="AQ336" s="615" t="str">
        <f t="shared" si="816"/>
        <v/>
      </c>
      <c r="AR336" s="615" t="str">
        <f t="shared" si="816"/>
        <v/>
      </c>
      <c r="AS336" s="615" t="str">
        <f t="shared" si="816"/>
        <v/>
      </c>
      <c r="AT336" s="615" t="str">
        <f t="shared" si="816"/>
        <v/>
      </c>
      <c r="AU336" s="615" t="str">
        <f t="shared" si="816"/>
        <v/>
      </c>
      <c r="AV336" s="615" t="str">
        <f t="shared" si="816"/>
        <v/>
      </c>
      <c r="AW336" s="615" t="str">
        <f t="shared" si="816"/>
        <v/>
      </c>
      <c r="AX336" s="615" t="str">
        <f t="shared" si="816"/>
        <v/>
      </c>
      <c r="AY336" s="615" t="str">
        <f t="shared" si="816"/>
        <v/>
      </c>
      <c r="AZ336" s="615" t="str">
        <f t="shared" si="816"/>
        <v/>
      </c>
      <c r="BA336" s="615" t="str">
        <f t="shared" si="816"/>
        <v/>
      </c>
      <c r="BB336" s="615" t="str">
        <f t="shared" si="816"/>
        <v/>
      </c>
      <c r="BC336" s="648"/>
      <c r="BD336" s="615" t="str">
        <f t="shared" ref="BD336:BT336" si="817">IF(BD334="","",BD334*BD335)</f>
        <v/>
      </c>
      <c r="BE336" s="615" t="str">
        <f t="shared" si="817"/>
        <v/>
      </c>
      <c r="BF336" s="615" t="str">
        <f t="shared" si="817"/>
        <v/>
      </c>
      <c r="BG336" s="615" t="str">
        <f t="shared" si="817"/>
        <v/>
      </c>
      <c r="BH336" s="615" t="str">
        <f t="shared" si="817"/>
        <v/>
      </c>
      <c r="BI336" s="615" t="str">
        <f t="shared" si="817"/>
        <v/>
      </c>
      <c r="BJ336" s="615" t="str">
        <f t="shared" si="817"/>
        <v/>
      </c>
      <c r="BK336" s="615" t="str">
        <f t="shared" si="817"/>
        <v/>
      </c>
      <c r="BL336" s="615" t="str">
        <f t="shared" si="817"/>
        <v/>
      </c>
      <c r="BM336" s="615" t="str">
        <f t="shared" si="817"/>
        <v/>
      </c>
      <c r="BN336" s="615" t="str">
        <f t="shared" si="817"/>
        <v/>
      </c>
      <c r="BO336" s="615" t="str">
        <f t="shared" si="817"/>
        <v/>
      </c>
      <c r="BP336" s="615" t="str">
        <f t="shared" si="817"/>
        <v/>
      </c>
      <c r="BQ336" s="615" t="str">
        <f t="shared" si="817"/>
        <v/>
      </c>
      <c r="BR336" s="615" t="str">
        <f t="shared" si="817"/>
        <v/>
      </c>
      <c r="BS336" s="615" t="str">
        <f t="shared" si="817"/>
        <v/>
      </c>
      <c r="BT336" s="615" t="str">
        <f t="shared" si="817"/>
        <v/>
      </c>
      <c r="BU336" s="648"/>
      <c r="BV336" s="615" t="str">
        <f>IF(BV334="","",BV334*BV335)</f>
        <v/>
      </c>
      <c r="BW336" s="615">
        <f>IF(BW334="","",BW334*BW335)</f>
        <v>350</v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9"/>
        <v/>
      </c>
      <c r="CA336" s="583">
        <f t="shared" si="780"/>
        <v>240</v>
      </c>
      <c r="CB336" s="583" t="str">
        <f t="shared" si="781"/>
        <v/>
      </c>
      <c r="CC336" s="675" t="str">
        <f t="shared" si="782"/>
        <v/>
      </c>
      <c r="CD336" s="1324" t="str">
        <f t="shared" si="783"/>
        <v/>
      </c>
      <c r="CE336" s="1325" t="str">
        <f t="shared" si="783"/>
        <v/>
      </c>
      <c r="CF336" s="1326" t="str">
        <f t="shared" si="783"/>
        <v/>
      </c>
      <c r="CG336" s="1326" t="str">
        <f t="shared" si="783"/>
        <v/>
      </c>
      <c r="CH336" s="1326" t="str">
        <f t="shared" si="783"/>
        <v/>
      </c>
      <c r="CI336" s="1326" t="str">
        <f t="shared" si="783"/>
        <v/>
      </c>
      <c r="CJ336" s="1326" t="str">
        <f t="shared" si="783"/>
        <v/>
      </c>
      <c r="CK336" s="1327" t="str">
        <f t="shared" si="783"/>
        <v/>
      </c>
      <c r="CL336" s="1327" t="str">
        <f t="shared" si="783"/>
        <v/>
      </c>
      <c r="CM336" s="1327" t="str">
        <f t="shared" si="783"/>
        <v/>
      </c>
      <c r="CN336" s="1326" t="str">
        <f t="shared" si="783"/>
        <v/>
      </c>
      <c r="CO336" s="1326" t="str">
        <f t="shared" si="783"/>
        <v/>
      </c>
      <c r="CP336" s="1326" t="str">
        <f t="shared" si="783"/>
        <v/>
      </c>
      <c r="CQ336" s="1326" t="str">
        <f t="shared" si="783"/>
        <v/>
      </c>
      <c r="CR336" s="1326" t="str">
        <f t="shared" si="783"/>
        <v/>
      </c>
      <c r="CS336" s="1325" t="str">
        <f t="shared" si="783"/>
        <v/>
      </c>
      <c r="CT336" s="1328" t="str">
        <f t="shared" si="784"/>
        <v/>
      </c>
      <c r="CU336" s="534" t="str">
        <f t="shared" si="785"/>
        <v/>
      </c>
      <c r="CV336" s="535" t="str">
        <f t="shared" si="786"/>
        <v/>
      </c>
      <c r="CW336" s="536" t="str">
        <f t="shared" si="787"/>
        <v/>
      </c>
      <c r="CX336" s="536" t="str">
        <f t="shared" si="788"/>
        <v/>
      </c>
      <c r="CY336" s="536" t="str">
        <f t="shared" si="789"/>
        <v/>
      </c>
      <c r="CZ336" s="536" t="str">
        <f t="shared" si="790"/>
        <v/>
      </c>
      <c r="DA336" s="536" t="str">
        <f t="shared" si="791"/>
        <v/>
      </c>
      <c r="DB336" s="537" t="str">
        <f t="shared" si="792"/>
        <v/>
      </c>
      <c r="DC336" s="537" t="str">
        <f t="shared" si="793"/>
        <v/>
      </c>
      <c r="DD336" s="537" t="str">
        <f t="shared" si="794"/>
        <v/>
      </c>
      <c r="DE336" s="536" t="str">
        <f t="shared" si="795"/>
        <v/>
      </c>
      <c r="DF336" s="536" t="str">
        <f t="shared" si="796"/>
        <v/>
      </c>
      <c r="DG336" s="536" t="str">
        <f t="shared" si="797"/>
        <v/>
      </c>
      <c r="DH336" s="536" t="str">
        <f t="shared" si="798"/>
        <v/>
      </c>
      <c r="DI336" s="536" t="str">
        <f t="shared" si="799"/>
        <v/>
      </c>
      <c r="DJ336" s="535" t="str">
        <f t="shared" si="800"/>
        <v/>
      </c>
      <c r="DK336" s="534" t="str">
        <f t="shared" si="801"/>
        <v/>
      </c>
      <c r="DL336" s="639">
        <f t="shared" si="802"/>
        <v>0</v>
      </c>
      <c r="DM336" s="106">
        <f t="shared" si="803"/>
        <v>4</v>
      </c>
      <c r="DN336" s="106">
        <f t="shared" si="804"/>
        <v>0</v>
      </c>
      <c r="DO336" s="106">
        <f t="shared" si="805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9"/>
        <v/>
      </c>
      <c r="CA337" s="583">
        <f t="shared" si="780"/>
        <v>0</v>
      </c>
      <c r="CB337" s="583" t="str">
        <f t="shared" si="781"/>
        <v/>
      </c>
      <c r="CC337" s="675" t="str">
        <f t="shared" si="782"/>
        <v/>
      </c>
      <c r="CD337" s="1324" t="str">
        <f t="shared" si="783"/>
        <v/>
      </c>
      <c r="CE337" s="1325" t="str">
        <f t="shared" si="783"/>
        <v/>
      </c>
      <c r="CF337" s="1326" t="str">
        <f t="shared" si="783"/>
        <v/>
      </c>
      <c r="CG337" s="1326" t="str">
        <f t="shared" si="783"/>
        <v/>
      </c>
      <c r="CH337" s="1326" t="str">
        <f t="shared" si="783"/>
        <v/>
      </c>
      <c r="CI337" s="1326" t="str">
        <f t="shared" si="783"/>
        <v/>
      </c>
      <c r="CJ337" s="1326" t="str">
        <f t="shared" si="783"/>
        <v/>
      </c>
      <c r="CK337" s="1327" t="str">
        <f t="shared" si="783"/>
        <v/>
      </c>
      <c r="CL337" s="1327" t="str">
        <f t="shared" si="783"/>
        <v/>
      </c>
      <c r="CM337" s="1327" t="str">
        <f t="shared" si="783"/>
        <v/>
      </c>
      <c r="CN337" s="1326" t="str">
        <f t="shared" si="783"/>
        <v/>
      </c>
      <c r="CO337" s="1326" t="str">
        <f t="shared" si="783"/>
        <v/>
      </c>
      <c r="CP337" s="1326" t="str">
        <f t="shared" si="783"/>
        <v/>
      </c>
      <c r="CQ337" s="1326" t="str">
        <f t="shared" si="783"/>
        <v/>
      </c>
      <c r="CR337" s="1326" t="str">
        <f t="shared" si="783"/>
        <v/>
      </c>
      <c r="CS337" s="1325" t="str">
        <f t="shared" si="783"/>
        <v/>
      </c>
      <c r="CT337" s="1328" t="str">
        <f t="shared" si="784"/>
        <v/>
      </c>
      <c r="CU337" s="534" t="str">
        <f t="shared" si="785"/>
        <v/>
      </c>
      <c r="CV337" s="535" t="str">
        <f t="shared" si="786"/>
        <v/>
      </c>
      <c r="CW337" s="536" t="str">
        <f t="shared" si="787"/>
        <v/>
      </c>
      <c r="CX337" s="536" t="str">
        <f t="shared" si="788"/>
        <v/>
      </c>
      <c r="CY337" s="536" t="str">
        <f t="shared" si="789"/>
        <v/>
      </c>
      <c r="CZ337" s="536" t="str">
        <f t="shared" si="790"/>
        <v/>
      </c>
      <c r="DA337" s="536" t="str">
        <f t="shared" si="791"/>
        <v/>
      </c>
      <c r="DB337" s="537" t="str">
        <f t="shared" si="792"/>
        <v/>
      </c>
      <c r="DC337" s="537" t="str">
        <f t="shared" si="793"/>
        <v/>
      </c>
      <c r="DD337" s="537" t="str">
        <f t="shared" si="794"/>
        <v/>
      </c>
      <c r="DE337" s="536" t="str">
        <f t="shared" si="795"/>
        <v/>
      </c>
      <c r="DF337" s="536" t="str">
        <f t="shared" si="796"/>
        <v/>
      </c>
      <c r="DG337" s="536" t="str">
        <f t="shared" si="797"/>
        <v/>
      </c>
      <c r="DH337" s="536" t="str">
        <f t="shared" si="798"/>
        <v/>
      </c>
      <c r="DI337" s="536" t="str">
        <f t="shared" si="799"/>
        <v/>
      </c>
      <c r="DJ337" s="535" t="str">
        <f t="shared" si="800"/>
        <v/>
      </c>
      <c r="DK337" s="534" t="str">
        <f t="shared" si="801"/>
        <v/>
      </c>
      <c r="DL337" s="639">
        <f t="shared" si="802"/>
        <v>0</v>
      </c>
      <c r="DM337" s="106">
        <f t="shared" si="803"/>
        <v>4</v>
      </c>
      <c r="DN337" s="106">
        <f t="shared" si="804"/>
        <v>0</v>
      </c>
      <c r="DO337" s="106">
        <f t="shared" si="805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2.4787997390737115E-2</v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9"/>
        <v/>
      </c>
      <c r="CA338" s="608">
        <f t="shared" si="780"/>
        <v>2.1207508878741749E-2</v>
      </c>
      <c r="CB338" s="608" t="str">
        <f t="shared" si="781"/>
        <v/>
      </c>
      <c r="CC338" s="678" t="str">
        <f t="shared" si="782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18"/>
        <v/>
      </c>
      <c r="CG338" s="1331" t="str">
        <f t="shared" si="818"/>
        <v/>
      </c>
      <c r="CH338" s="1331" t="str">
        <f t="shared" si="818"/>
        <v/>
      </c>
      <c r="CI338" s="1331" t="str">
        <f t="shared" si="818"/>
        <v/>
      </c>
      <c r="CJ338" s="1331" t="str">
        <f t="shared" si="818"/>
        <v/>
      </c>
      <c r="CK338" s="1332" t="str">
        <f t="shared" si="818"/>
        <v/>
      </c>
      <c r="CL338" s="1332" t="str">
        <f t="shared" si="818"/>
        <v/>
      </c>
      <c r="CM338" s="1332" t="str">
        <f t="shared" si="818"/>
        <v/>
      </c>
      <c r="CN338" s="1331" t="str">
        <f t="shared" si="818"/>
        <v/>
      </c>
      <c r="CO338" s="1331" t="str">
        <f t="shared" si="818"/>
        <v/>
      </c>
      <c r="CP338" s="1331" t="str">
        <f t="shared" si="818"/>
        <v/>
      </c>
      <c r="CQ338" s="1331" t="str">
        <f t="shared" si="818"/>
        <v/>
      </c>
      <c r="CR338" s="1331" t="str">
        <f t="shared" si="818"/>
        <v/>
      </c>
      <c r="CS338" s="1330" t="str">
        <f t="shared" si="818"/>
        <v/>
      </c>
      <c r="CT338" s="1333" t="str">
        <f t="shared" si="818"/>
        <v/>
      </c>
      <c r="CU338" s="522" t="str">
        <f t="shared" si="785"/>
        <v/>
      </c>
      <c r="CV338" s="523" t="str">
        <f t="shared" si="786"/>
        <v/>
      </c>
      <c r="CW338" s="524" t="str">
        <f t="shared" si="787"/>
        <v/>
      </c>
      <c r="CX338" s="524" t="str">
        <f t="shared" si="788"/>
        <v/>
      </c>
      <c r="CY338" s="524" t="str">
        <f t="shared" si="789"/>
        <v/>
      </c>
      <c r="CZ338" s="524" t="str">
        <f t="shared" si="790"/>
        <v/>
      </c>
      <c r="DA338" s="524" t="str">
        <f t="shared" si="791"/>
        <v/>
      </c>
      <c r="DB338" s="525" t="str">
        <f t="shared" si="792"/>
        <v/>
      </c>
      <c r="DC338" s="525" t="str">
        <f t="shared" si="793"/>
        <v/>
      </c>
      <c r="DD338" s="525" t="str">
        <f t="shared" si="794"/>
        <v/>
      </c>
      <c r="DE338" s="524" t="str">
        <f t="shared" si="795"/>
        <v/>
      </c>
      <c r="DF338" s="524" t="str">
        <f t="shared" si="796"/>
        <v/>
      </c>
      <c r="DG338" s="524" t="str">
        <f t="shared" si="797"/>
        <v/>
      </c>
      <c r="DH338" s="524" t="str">
        <f t="shared" si="798"/>
        <v/>
      </c>
      <c r="DI338" s="524" t="str">
        <f t="shared" si="799"/>
        <v/>
      </c>
      <c r="DJ338" s="523" t="str">
        <f t="shared" si="800"/>
        <v/>
      </c>
      <c r="DK338" s="522" t="str">
        <f t="shared" si="801"/>
        <v/>
      </c>
      <c r="DL338" s="639">
        <f t="shared" si="802"/>
        <v>0</v>
      </c>
      <c r="DM338" s="106">
        <f t="shared" si="803"/>
        <v>5</v>
      </c>
      <c r="DN338" s="106">
        <f t="shared" si="804"/>
        <v>0</v>
      </c>
      <c r="DO338" s="106">
        <f t="shared" si="805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>
        <v>250</v>
      </c>
      <c r="BX339" s="159"/>
      <c r="BY339" s="159"/>
      <c r="BZ339" s="583" t="str">
        <f t="shared" si="779"/>
        <v/>
      </c>
      <c r="CA339" s="583">
        <f t="shared" si="780"/>
        <v>341.66666666666669</v>
      </c>
      <c r="CB339" s="583" t="str">
        <f t="shared" si="781"/>
        <v/>
      </c>
      <c r="CC339" s="675" t="str">
        <f t="shared" si="782"/>
        <v/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18"/>
        <v/>
      </c>
      <c r="CF339" s="1326" t="str">
        <f t="shared" si="818"/>
        <v/>
      </c>
      <c r="CG339" s="1326" t="str">
        <f t="shared" si="818"/>
        <v/>
      </c>
      <c r="CH339" s="1326" t="str">
        <f t="shared" si="818"/>
        <v/>
      </c>
      <c r="CI339" s="1326" t="str">
        <f t="shared" si="818"/>
        <v/>
      </c>
      <c r="CJ339" s="1326" t="str">
        <f t="shared" si="818"/>
        <v/>
      </c>
      <c r="CK339" s="1327" t="str">
        <f t="shared" si="818"/>
        <v/>
      </c>
      <c r="CL339" s="1327" t="str">
        <f t="shared" si="818"/>
        <v/>
      </c>
      <c r="CM339" s="1327" t="str">
        <f t="shared" si="818"/>
        <v/>
      </c>
      <c r="CN339" s="1326" t="str">
        <f t="shared" si="818"/>
        <v/>
      </c>
      <c r="CO339" s="1326" t="str">
        <f t="shared" si="818"/>
        <v/>
      </c>
      <c r="CP339" s="1326" t="str">
        <f t="shared" si="818"/>
        <v/>
      </c>
      <c r="CQ339" s="1326" t="str">
        <f t="shared" si="818"/>
        <v/>
      </c>
      <c r="CR339" s="1326" t="str">
        <f t="shared" si="818"/>
        <v/>
      </c>
      <c r="CS339" s="1325" t="str">
        <f t="shared" si="818"/>
        <v/>
      </c>
      <c r="CT339" s="1328" t="str">
        <f t="shared" si="818"/>
        <v/>
      </c>
      <c r="CU339" s="534" t="str">
        <f t="shared" si="785"/>
        <v/>
      </c>
      <c r="CV339" s="535" t="str">
        <f t="shared" si="786"/>
        <v/>
      </c>
      <c r="CW339" s="536" t="str">
        <f t="shared" si="787"/>
        <v/>
      </c>
      <c r="CX339" s="536" t="str">
        <f t="shared" si="788"/>
        <v/>
      </c>
      <c r="CY339" s="536" t="str">
        <f t="shared" si="789"/>
        <v/>
      </c>
      <c r="CZ339" s="536" t="str">
        <f t="shared" si="790"/>
        <v/>
      </c>
      <c r="DA339" s="536" t="str">
        <f t="shared" si="791"/>
        <v/>
      </c>
      <c r="DB339" s="537" t="str">
        <f t="shared" si="792"/>
        <v/>
      </c>
      <c r="DC339" s="537" t="str">
        <f t="shared" si="793"/>
        <v/>
      </c>
      <c r="DD339" s="537" t="str">
        <f t="shared" si="794"/>
        <v/>
      </c>
      <c r="DE339" s="536" t="str">
        <f t="shared" si="795"/>
        <v/>
      </c>
      <c r="DF339" s="536" t="str">
        <f t="shared" si="796"/>
        <v/>
      </c>
      <c r="DG339" s="536" t="str">
        <f t="shared" si="797"/>
        <v/>
      </c>
      <c r="DH339" s="536" t="str">
        <f t="shared" si="798"/>
        <v/>
      </c>
      <c r="DI339" s="536" t="str">
        <f t="shared" si="799"/>
        <v/>
      </c>
      <c r="DJ339" s="535" t="str">
        <f t="shared" si="800"/>
        <v/>
      </c>
      <c r="DK339" s="534" t="str">
        <f t="shared" si="801"/>
        <v/>
      </c>
      <c r="DL339" s="639">
        <f t="shared" si="802"/>
        <v>0</v>
      </c>
      <c r="DM339" s="106">
        <f t="shared" si="803"/>
        <v>8</v>
      </c>
      <c r="DN339" s="106">
        <f t="shared" si="804"/>
        <v>0</v>
      </c>
      <c r="DO339" s="106">
        <f t="shared" si="805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>
        <v>1</v>
      </c>
      <c r="BX341" s="159"/>
      <c r="BY341" s="159"/>
      <c r="BZ341" s="583" t="str">
        <f t="shared" ref="BZ341:BZ349" si="819">IF(DL341&lt;3,"",(SUM(B341:R341)-MIN(B341:R341)-MAX(B341:R341))/(DL341-2))</f>
        <v/>
      </c>
      <c r="CA341" s="583">
        <f t="shared" ref="CA341:CA349" si="820">IF(DM341&lt;3,"",(SUM(T341:AJ341)-MIN(T341:AJ341)-MAX(T341:AJ341))/(DM341-2))</f>
        <v>1</v>
      </c>
      <c r="CB341" s="583" t="str">
        <f t="shared" ref="CB341:CB349" si="821">IF(DN341&lt;3,"",(SUM(AL341:BB341)-MIN(AL341:BB341)-MAX(AL341:BB341))/(DN341-2))</f>
        <v/>
      </c>
      <c r="CC341" s="675" t="str">
        <f t="shared" ref="CC341:CC349" si="822">IF(DO341&lt;3,"",(SUM(BD341:BT341)-MIN(BD341:BT341)-MAX(BD341:BT341))/(DO341-2))</f>
        <v/>
      </c>
      <c r="CD341" s="1324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23"/>
        <v/>
      </c>
      <c r="CF341" s="1326" t="str">
        <f t="shared" si="823"/>
        <v/>
      </c>
      <c r="CG341" s="1326" t="str">
        <f t="shared" si="823"/>
        <v/>
      </c>
      <c r="CH341" s="1326" t="str">
        <f t="shared" si="823"/>
        <v/>
      </c>
      <c r="CI341" s="1326" t="str">
        <f t="shared" si="823"/>
        <v/>
      </c>
      <c r="CJ341" s="1326" t="str">
        <f t="shared" si="823"/>
        <v/>
      </c>
      <c r="CK341" s="1327" t="str">
        <f t="shared" si="823"/>
        <v/>
      </c>
      <c r="CL341" s="1327" t="str">
        <f t="shared" si="823"/>
        <v/>
      </c>
      <c r="CM341" s="1327" t="str">
        <f t="shared" si="823"/>
        <v/>
      </c>
      <c r="CN341" s="1326" t="str">
        <f t="shared" si="823"/>
        <v/>
      </c>
      <c r="CO341" s="1326" t="str">
        <f t="shared" si="823"/>
        <v/>
      </c>
      <c r="CP341" s="1326" t="str">
        <f t="shared" si="823"/>
        <v/>
      </c>
      <c r="CQ341" s="1326" t="str">
        <f t="shared" si="823"/>
        <v/>
      </c>
      <c r="CR341" s="1326" t="str">
        <f t="shared" si="823"/>
        <v/>
      </c>
      <c r="CS341" s="1325" t="str">
        <f t="shared" si="823"/>
        <v/>
      </c>
      <c r="CT341" s="1328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42">COUNT(B341:R341)</f>
        <v>0</v>
      </c>
      <c r="DM341" s="106">
        <f t="shared" ref="DM341:DM349" si="843">COUNT(T341:AJ341)</f>
        <v>8</v>
      </c>
      <c r="DN341" s="106">
        <f t="shared" ref="DN341:DN349" si="844">COUNT(AL341:BB341)</f>
        <v>0</v>
      </c>
      <c r="DO341" s="106">
        <f t="shared" ref="DO341:DO349" si="845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6">IF(B339="","",B339*B341)</f>
        <v/>
      </c>
      <c r="C342" s="615" t="str">
        <f t="shared" si="846"/>
        <v/>
      </c>
      <c r="D342" s="615" t="str">
        <f t="shared" si="846"/>
        <v/>
      </c>
      <c r="E342" s="615" t="str">
        <f t="shared" si="846"/>
        <v/>
      </c>
      <c r="F342" s="615" t="str">
        <f t="shared" si="846"/>
        <v/>
      </c>
      <c r="G342" s="615" t="str">
        <f t="shared" si="846"/>
        <v/>
      </c>
      <c r="H342" s="615" t="str">
        <f t="shared" si="846"/>
        <v/>
      </c>
      <c r="I342" s="615" t="str">
        <f t="shared" si="846"/>
        <v/>
      </c>
      <c r="J342" s="615" t="str">
        <f t="shared" si="846"/>
        <v/>
      </c>
      <c r="K342" s="615" t="str">
        <f t="shared" si="846"/>
        <v/>
      </c>
      <c r="L342" s="615" t="str">
        <f t="shared" si="846"/>
        <v/>
      </c>
      <c r="M342" s="615" t="str">
        <f t="shared" si="846"/>
        <v/>
      </c>
      <c r="N342" s="615" t="str">
        <f t="shared" si="846"/>
        <v/>
      </c>
      <c r="O342" s="615" t="str">
        <f t="shared" si="846"/>
        <v/>
      </c>
      <c r="P342" s="615" t="str">
        <f t="shared" si="846"/>
        <v/>
      </c>
      <c r="Q342" s="615" t="str">
        <f t="shared" si="846"/>
        <v/>
      </c>
      <c r="R342" s="615" t="str">
        <f t="shared" si="846"/>
        <v/>
      </c>
      <c r="S342" s="648"/>
      <c r="T342" s="615">
        <f t="shared" ref="T342:AJ342" si="847">IF(T339="","",T339*T341)</f>
        <v>500</v>
      </c>
      <c r="U342" s="615">
        <f t="shared" si="847"/>
        <v>400</v>
      </c>
      <c r="V342" s="615">
        <f t="shared" si="847"/>
        <v>500</v>
      </c>
      <c r="W342" s="615">
        <f t="shared" si="847"/>
        <v>4000</v>
      </c>
      <c r="X342" s="615">
        <f t="shared" si="847"/>
        <v>200</v>
      </c>
      <c r="Y342" s="615">
        <f t="shared" si="847"/>
        <v>50</v>
      </c>
      <c r="Z342" s="615">
        <f t="shared" si="847"/>
        <v>250</v>
      </c>
      <c r="AA342" s="615">
        <f t="shared" si="847"/>
        <v>200</v>
      </c>
      <c r="AB342" s="615" t="str">
        <f t="shared" si="847"/>
        <v/>
      </c>
      <c r="AC342" s="615" t="str">
        <f t="shared" si="847"/>
        <v/>
      </c>
      <c r="AD342" s="615" t="str">
        <f t="shared" si="847"/>
        <v/>
      </c>
      <c r="AE342" s="615" t="str">
        <f t="shared" si="847"/>
        <v/>
      </c>
      <c r="AF342" s="615" t="str">
        <f t="shared" si="847"/>
        <v/>
      </c>
      <c r="AG342" s="615" t="str">
        <f t="shared" si="847"/>
        <v/>
      </c>
      <c r="AH342" s="615" t="str">
        <f t="shared" si="847"/>
        <v/>
      </c>
      <c r="AI342" s="615" t="str">
        <f t="shared" si="847"/>
        <v/>
      </c>
      <c r="AJ342" s="615" t="str">
        <f t="shared" si="847"/>
        <v/>
      </c>
      <c r="AK342" s="648"/>
      <c r="AL342" s="615" t="str">
        <f t="shared" ref="AL342:BB342" si="848">IF(AL339="","",AL339*AL341)</f>
        <v/>
      </c>
      <c r="AM342" s="615" t="str">
        <f t="shared" si="848"/>
        <v/>
      </c>
      <c r="AN342" s="615" t="str">
        <f t="shared" si="848"/>
        <v/>
      </c>
      <c r="AO342" s="615" t="str">
        <f t="shared" si="848"/>
        <v/>
      </c>
      <c r="AP342" s="615" t="str">
        <f t="shared" si="848"/>
        <v/>
      </c>
      <c r="AQ342" s="615" t="str">
        <f t="shared" si="848"/>
        <v/>
      </c>
      <c r="AR342" s="615" t="str">
        <f t="shared" si="848"/>
        <v/>
      </c>
      <c r="AS342" s="615" t="str">
        <f t="shared" si="848"/>
        <v/>
      </c>
      <c r="AT342" s="615" t="str">
        <f t="shared" si="848"/>
        <v/>
      </c>
      <c r="AU342" s="615" t="str">
        <f t="shared" si="848"/>
        <v/>
      </c>
      <c r="AV342" s="615" t="str">
        <f t="shared" si="848"/>
        <v/>
      </c>
      <c r="AW342" s="615" t="str">
        <f t="shared" si="848"/>
        <v/>
      </c>
      <c r="AX342" s="615" t="str">
        <f t="shared" si="848"/>
        <v/>
      </c>
      <c r="AY342" s="615" t="str">
        <f t="shared" si="848"/>
        <v/>
      </c>
      <c r="AZ342" s="615" t="str">
        <f t="shared" si="848"/>
        <v/>
      </c>
      <c r="BA342" s="615" t="str">
        <f t="shared" si="848"/>
        <v/>
      </c>
      <c r="BB342" s="615" t="str">
        <f t="shared" si="848"/>
        <v/>
      </c>
      <c r="BC342" s="648"/>
      <c r="BD342" s="615" t="str">
        <f t="shared" ref="BD342:BT342" si="849">IF(BD339="","",BD339*BD341)</f>
        <v/>
      </c>
      <c r="BE342" s="615" t="str">
        <f t="shared" si="849"/>
        <v/>
      </c>
      <c r="BF342" s="615" t="str">
        <f t="shared" si="849"/>
        <v/>
      </c>
      <c r="BG342" s="615" t="str">
        <f t="shared" si="849"/>
        <v/>
      </c>
      <c r="BH342" s="615" t="str">
        <f t="shared" si="849"/>
        <v/>
      </c>
      <c r="BI342" s="615" t="str">
        <f t="shared" si="849"/>
        <v/>
      </c>
      <c r="BJ342" s="615" t="str">
        <f t="shared" si="849"/>
        <v/>
      </c>
      <c r="BK342" s="615" t="str">
        <f t="shared" si="849"/>
        <v/>
      </c>
      <c r="BL342" s="615" t="str">
        <f t="shared" si="849"/>
        <v/>
      </c>
      <c r="BM342" s="615" t="str">
        <f t="shared" si="849"/>
        <v/>
      </c>
      <c r="BN342" s="615" t="str">
        <f t="shared" si="849"/>
        <v/>
      </c>
      <c r="BO342" s="615" t="str">
        <f t="shared" si="849"/>
        <v/>
      </c>
      <c r="BP342" s="615" t="str">
        <f t="shared" si="849"/>
        <v/>
      </c>
      <c r="BQ342" s="615" t="str">
        <f t="shared" si="849"/>
        <v/>
      </c>
      <c r="BR342" s="615" t="str">
        <f t="shared" si="849"/>
        <v/>
      </c>
      <c r="BS342" s="615" t="str">
        <f t="shared" si="849"/>
        <v/>
      </c>
      <c r="BT342" s="615" t="str">
        <f t="shared" si="849"/>
        <v/>
      </c>
      <c r="BU342" s="648"/>
      <c r="BV342" s="615" t="str">
        <f>IF(BV339="","",BV339*BV341)</f>
        <v/>
      </c>
      <c r="BW342" s="615">
        <f>IF(BW339="","",BW339*BW341)</f>
        <v>250</v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9"/>
        <v/>
      </c>
      <c r="CA342" s="583">
        <f t="shared" si="820"/>
        <v>341.66666666666669</v>
      </c>
      <c r="CB342" s="583" t="str">
        <f t="shared" si="821"/>
        <v/>
      </c>
      <c r="CC342" s="675" t="str">
        <f t="shared" si="822"/>
        <v/>
      </c>
      <c r="CD342" s="1324" t="str">
        <f t="shared" si="823"/>
        <v/>
      </c>
      <c r="CE342" s="1325" t="str">
        <f t="shared" si="823"/>
        <v/>
      </c>
      <c r="CF342" s="1326" t="str">
        <f t="shared" si="823"/>
        <v/>
      </c>
      <c r="CG342" s="1326" t="str">
        <f t="shared" si="823"/>
        <v/>
      </c>
      <c r="CH342" s="1326" t="str">
        <f t="shared" si="823"/>
        <v/>
      </c>
      <c r="CI342" s="1326" t="str">
        <f t="shared" si="823"/>
        <v/>
      </c>
      <c r="CJ342" s="1326" t="str">
        <f t="shared" si="823"/>
        <v/>
      </c>
      <c r="CK342" s="1327" t="str">
        <f t="shared" si="823"/>
        <v/>
      </c>
      <c r="CL342" s="1327" t="str">
        <f t="shared" si="823"/>
        <v/>
      </c>
      <c r="CM342" s="1327" t="str">
        <f t="shared" si="823"/>
        <v/>
      </c>
      <c r="CN342" s="1326" t="str">
        <f t="shared" si="823"/>
        <v/>
      </c>
      <c r="CO342" s="1326" t="str">
        <f t="shared" si="823"/>
        <v/>
      </c>
      <c r="CP342" s="1326" t="str">
        <f t="shared" si="823"/>
        <v/>
      </c>
      <c r="CQ342" s="1326" t="str">
        <f t="shared" si="823"/>
        <v/>
      </c>
      <c r="CR342" s="1326" t="str">
        <f t="shared" si="823"/>
        <v/>
      </c>
      <c r="CS342" s="1325" t="str">
        <f t="shared" si="823"/>
        <v/>
      </c>
      <c r="CT342" s="1328" t="str">
        <f t="shared" si="824"/>
        <v/>
      </c>
      <c r="CU342" s="534" t="str">
        <f t="shared" si="825"/>
        <v/>
      </c>
      <c r="CV342" s="535" t="str">
        <f t="shared" si="826"/>
        <v/>
      </c>
      <c r="CW342" s="536" t="str">
        <f t="shared" si="827"/>
        <v/>
      </c>
      <c r="CX342" s="536" t="str">
        <f t="shared" si="828"/>
        <v/>
      </c>
      <c r="CY342" s="536" t="str">
        <f t="shared" si="829"/>
        <v/>
      </c>
      <c r="CZ342" s="536" t="str">
        <f t="shared" si="830"/>
        <v/>
      </c>
      <c r="DA342" s="536" t="str">
        <f t="shared" si="831"/>
        <v/>
      </c>
      <c r="DB342" s="537" t="str">
        <f t="shared" si="832"/>
        <v/>
      </c>
      <c r="DC342" s="537" t="str">
        <f t="shared" si="833"/>
        <v/>
      </c>
      <c r="DD342" s="537" t="str">
        <f t="shared" si="834"/>
        <v/>
      </c>
      <c r="DE342" s="536" t="str">
        <f t="shared" si="835"/>
        <v/>
      </c>
      <c r="DF342" s="536" t="str">
        <f t="shared" si="836"/>
        <v/>
      </c>
      <c r="DG342" s="536" t="str">
        <f t="shared" si="837"/>
        <v/>
      </c>
      <c r="DH342" s="536" t="str">
        <f t="shared" si="838"/>
        <v/>
      </c>
      <c r="DI342" s="536" t="str">
        <f t="shared" si="839"/>
        <v/>
      </c>
      <c r="DJ342" s="535" t="str">
        <f t="shared" si="840"/>
        <v/>
      </c>
      <c r="DK342" s="534" t="str">
        <f t="shared" si="841"/>
        <v/>
      </c>
      <c r="DL342" s="639">
        <f t="shared" si="842"/>
        <v>0</v>
      </c>
      <c r="DM342" s="106">
        <f t="shared" si="843"/>
        <v>8</v>
      </c>
      <c r="DN342" s="106">
        <f t="shared" si="844"/>
        <v>0</v>
      </c>
      <c r="DO342" s="106">
        <f t="shared" si="845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50">5790*$K$1</f>
        <v>5790</v>
      </c>
      <c r="C343" s="689">
        <f t="shared" si="850"/>
        <v>5790</v>
      </c>
      <c r="D343" s="689">
        <f t="shared" si="850"/>
        <v>5790</v>
      </c>
      <c r="E343" s="689">
        <f t="shared" si="850"/>
        <v>5790</v>
      </c>
      <c r="F343" s="689">
        <f t="shared" si="850"/>
        <v>5790</v>
      </c>
      <c r="G343" s="689">
        <f t="shared" si="850"/>
        <v>5790</v>
      </c>
      <c r="H343" s="689">
        <f t="shared" si="850"/>
        <v>5790</v>
      </c>
      <c r="I343" s="689">
        <f t="shared" si="850"/>
        <v>5790</v>
      </c>
      <c r="J343" s="689">
        <f t="shared" si="850"/>
        <v>5790</v>
      </c>
      <c r="K343" s="689">
        <f t="shared" si="850"/>
        <v>5790</v>
      </c>
      <c r="L343" s="689">
        <f t="shared" si="850"/>
        <v>5790</v>
      </c>
      <c r="M343" s="689">
        <f t="shared" si="850"/>
        <v>5790</v>
      </c>
      <c r="N343" s="689">
        <f t="shared" si="850"/>
        <v>5790</v>
      </c>
      <c r="O343" s="689">
        <f t="shared" si="850"/>
        <v>5790</v>
      </c>
      <c r="P343" s="689">
        <f t="shared" si="850"/>
        <v>5790</v>
      </c>
      <c r="Q343" s="689">
        <f t="shared" si="850"/>
        <v>5790</v>
      </c>
      <c r="R343" s="689">
        <f t="shared" si="850"/>
        <v>5790</v>
      </c>
      <c r="S343" s="697"/>
      <c r="T343" s="689">
        <f t="shared" ref="T343:AJ343" si="851">5790*$K$1</f>
        <v>5790</v>
      </c>
      <c r="U343" s="689">
        <f t="shared" si="851"/>
        <v>5790</v>
      </c>
      <c r="V343" s="689">
        <f t="shared" si="851"/>
        <v>5790</v>
      </c>
      <c r="W343" s="689">
        <f t="shared" si="851"/>
        <v>5790</v>
      </c>
      <c r="X343" s="689">
        <f t="shared" si="851"/>
        <v>5790</v>
      </c>
      <c r="Y343" s="689">
        <f t="shared" si="851"/>
        <v>5790</v>
      </c>
      <c r="Z343" s="689">
        <f t="shared" si="851"/>
        <v>5790</v>
      </c>
      <c r="AA343" s="689">
        <f t="shared" si="851"/>
        <v>5790</v>
      </c>
      <c r="AB343" s="689">
        <f t="shared" si="851"/>
        <v>5790</v>
      </c>
      <c r="AC343" s="689">
        <f t="shared" si="851"/>
        <v>5790</v>
      </c>
      <c r="AD343" s="689">
        <f t="shared" si="851"/>
        <v>5790</v>
      </c>
      <c r="AE343" s="689">
        <f t="shared" si="851"/>
        <v>5790</v>
      </c>
      <c r="AF343" s="689">
        <f t="shared" si="851"/>
        <v>5790</v>
      </c>
      <c r="AG343" s="689">
        <f t="shared" si="851"/>
        <v>5790</v>
      </c>
      <c r="AH343" s="689">
        <f t="shared" si="851"/>
        <v>5790</v>
      </c>
      <c r="AI343" s="689">
        <f t="shared" si="851"/>
        <v>5790</v>
      </c>
      <c r="AJ343" s="689">
        <f t="shared" si="851"/>
        <v>5790</v>
      </c>
      <c r="AK343" s="697"/>
      <c r="AL343" s="689">
        <f t="shared" ref="AL343:BB343" si="852">5790*$K$1</f>
        <v>5790</v>
      </c>
      <c r="AM343" s="689">
        <f t="shared" si="852"/>
        <v>5790</v>
      </c>
      <c r="AN343" s="689">
        <f t="shared" si="852"/>
        <v>5790</v>
      </c>
      <c r="AO343" s="689">
        <f t="shared" si="852"/>
        <v>5790</v>
      </c>
      <c r="AP343" s="689">
        <f t="shared" si="852"/>
        <v>5790</v>
      </c>
      <c r="AQ343" s="689">
        <f t="shared" si="852"/>
        <v>5790</v>
      </c>
      <c r="AR343" s="689">
        <f t="shared" si="852"/>
        <v>5790</v>
      </c>
      <c r="AS343" s="689">
        <f t="shared" si="852"/>
        <v>5790</v>
      </c>
      <c r="AT343" s="689">
        <f t="shared" si="852"/>
        <v>5790</v>
      </c>
      <c r="AU343" s="689">
        <f t="shared" si="852"/>
        <v>5790</v>
      </c>
      <c r="AV343" s="689">
        <f t="shared" si="852"/>
        <v>5790</v>
      </c>
      <c r="AW343" s="689">
        <f t="shared" si="852"/>
        <v>5790</v>
      </c>
      <c r="AX343" s="689">
        <f t="shared" si="852"/>
        <v>5790</v>
      </c>
      <c r="AY343" s="689">
        <f t="shared" si="852"/>
        <v>5790</v>
      </c>
      <c r="AZ343" s="689">
        <f t="shared" si="852"/>
        <v>5790</v>
      </c>
      <c r="BA343" s="689">
        <f t="shared" si="852"/>
        <v>5790</v>
      </c>
      <c r="BB343" s="689">
        <f t="shared" si="852"/>
        <v>5790</v>
      </c>
      <c r="BC343" s="697"/>
      <c r="BD343" s="689">
        <f t="shared" ref="BD343:BT343" si="853">5790*$K$1</f>
        <v>5790</v>
      </c>
      <c r="BE343" s="689">
        <f t="shared" si="853"/>
        <v>5790</v>
      </c>
      <c r="BF343" s="689">
        <f t="shared" si="853"/>
        <v>5790</v>
      </c>
      <c r="BG343" s="689">
        <f t="shared" si="853"/>
        <v>5790</v>
      </c>
      <c r="BH343" s="689">
        <f t="shared" si="853"/>
        <v>5790</v>
      </c>
      <c r="BI343" s="689">
        <f t="shared" si="853"/>
        <v>5790</v>
      </c>
      <c r="BJ343" s="689">
        <f t="shared" si="853"/>
        <v>5790</v>
      </c>
      <c r="BK343" s="689">
        <f t="shared" si="853"/>
        <v>5790</v>
      </c>
      <c r="BL343" s="689">
        <f t="shared" si="853"/>
        <v>5790</v>
      </c>
      <c r="BM343" s="689">
        <f t="shared" si="853"/>
        <v>5790</v>
      </c>
      <c r="BN343" s="689">
        <f t="shared" si="853"/>
        <v>5790</v>
      </c>
      <c r="BO343" s="689">
        <f t="shared" si="853"/>
        <v>5790</v>
      </c>
      <c r="BP343" s="689">
        <f t="shared" si="853"/>
        <v>5790</v>
      </c>
      <c r="BQ343" s="689">
        <f t="shared" si="853"/>
        <v>5790</v>
      </c>
      <c r="BR343" s="689">
        <f t="shared" si="853"/>
        <v>5790</v>
      </c>
      <c r="BS343" s="689">
        <f t="shared" si="853"/>
        <v>5790</v>
      </c>
      <c r="BT343" s="689">
        <f t="shared" si="853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9"/>
        <v>5790</v>
      </c>
      <c r="CA343" s="583">
        <f t="shared" si="820"/>
        <v>5790</v>
      </c>
      <c r="CB343" s="583">
        <f t="shared" si="821"/>
        <v>5790</v>
      </c>
      <c r="CC343" s="675">
        <f t="shared" si="822"/>
        <v>5790</v>
      </c>
      <c r="CD343" s="1324">
        <f t="shared" si="823"/>
        <v>5790</v>
      </c>
      <c r="CE343" s="1325">
        <f t="shared" si="823"/>
        <v>5790</v>
      </c>
      <c r="CF343" s="1326">
        <f t="shared" si="823"/>
        <v>5790</v>
      </c>
      <c r="CG343" s="1326">
        <f t="shared" si="823"/>
        <v>5790</v>
      </c>
      <c r="CH343" s="1326">
        <f t="shared" si="823"/>
        <v>5790</v>
      </c>
      <c r="CI343" s="1326">
        <f t="shared" si="823"/>
        <v>5790</v>
      </c>
      <c r="CJ343" s="1326">
        <f t="shared" si="823"/>
        <v>5790</v>
      </c>
      <c r="CK343" s="1327">
        <f t="shared" si="823"/>
        <v>5790</v>
      </c>
      <c r="CL343" s="1327">
        <f t="shared" si="823"/>
        <v>5790</v>
      </c>
      <c r="CM343" s="1327">
        <f t="shared" si="823"/>
        <v>5790</v>
      </c>
      <c r="CN343" s="1326">
        <f t="shared" si="823"/>
        <v>5790</v>
      </c>
      <c r="CO343" s="1326">
        <f t="shared" si="823"/>
        <v>5790</v>
      </c>
      <c r="CP343" s="1326">
        <f t="shared" si="823"/>
        <v>5790</v>
      </c>
      <c r="CQ343" s="1326">
        <f t="shared" si="823"/>
        <v>5790</v>
      </c>
      <c r="CR343" s="1326">
        <f t="shared" si="823"/>
        <v>5790</v>
      </c>
      <c r="CS343" s="1325">
        <f t="shared" si="823"/>
        <v>5790</v>
      </c>
      <c r="CT343" s="1328">
        <f t="shared" si="824"/>
        <v>5790</v>
      </c>
      <c r="CU343" s="534">
        <f t="shared" si="825"/>
        <v>5790</v>
      </c>
      <c r="CV343" s="535">
        <f t="shared" si="826"/>
        <v>5790</v>
      </c>
      <c r="CW343" s="536">
        <f t="shared" si="827"/>
        <v>5790</v>
      </c>
      <c r="CX343" s="536">
        <f t="shared" si="828"/>
        <v>5790</v>
      </c>
      <c r="CY343" s="536">
        <f t="shared" si="829"/>
        <v>5790</v>
      </c>
      <c r="CZ343" s="536">
        <f t="shared" si="830"/>
        <v>5790</v>
      </c>
      <c r="DA343" s="536">
        <f t="shared" si="831"/>
        <v>5790</v>
      </c>
      <c r="DB343" s="537">
        <f t="shared" si="832"/>
        <v>5790</v>
      </c>
      <c r="DC343" s="537">
        <f t="shared" si="833"/>
        <v>5790</v>
      </c>
      <c r="DD343" s="537">
        <f t="shared" si="834"/>
        <v>5790</v>
      </c>
      <c r="DE343" s="536">
        <f t="shared" si="835"/>
        <v>5790</v>
      </c>
      <c r="DF343" s="536">
        <f t="shared" si="836"/>
        <v>5790</v>
      </c>
      <c r="DG343" s="536">
        <f t="shared" si="837"/>
        <v>5790</v>
      </c>
      <c r="DH343" s="536">
        <f t="shared" si="838"/>
        <v>5790</v>
      </c>
      <c r="DI343" s="536">
        <f t="shared" si="839"/>
        <v>5790</v>
      </c>
      <c r="DJ343" s="535">
        <f t="shared" si="840"/>
        <v>5790</v>
      </c>
      <c r="DK343" s="534">
        <f t="shared" si="841"/>
        <v>5790</v>
      </c>
      <c r="DL343" s="639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>
        <v>150</v>
      </c>
      <c r="BX344" s="219"/>
      <c r="BY344" s="219"/>
      <c r="BZ344" s="583" t="str">
        <f t="shared" si="819"/>
        <v/>
      </c>
      <c r="CA344" s="583">
        <f t="shared" si="820"/>
        <v>183.33333333333334</v>
      </c>
      <c r="CB344" s="583" t="str">
        <f t="shared" si="821"/>
        <v/>
      </c>
      <c r="CC344" s="675" t="str">
        <f t="shared" si="822"/>
        <v/>
      </c>
      <c r="CD344" s="1324" t="str">
        <f t="shared" si="823"/>
        <v/>
      </c>
      <c r="CE344" s="1325" t="str">
        <f t="shared" si="823"/>
        <v/>
      </c>
      <c r="CF344" s="1326" t="str">
        <f t="shared" si="823"/>
        <v/>
      </c>
      <c r="CG344" s="1326" t="str">
        <f t="shared" si="823"/>
        <v/>
      </c>
      <c r="CH344" s="1326" t="str">
        <f t="shared" si="823"/>
        <v/>
      </c>
      <c r="CI344" s="1326" t="str">
        <f t="shared" si="823"/>
        <v/>
      </c>
      <c r="CJ344" s="1326" t="str">
        <f t="shared" si="823"/>
        <v/>
      </c>
      <c r="CK344" s="1327" t="str">
        <f t="shared" si="823"/>
        <v/>
      </c>
      <c r="CL344" s="1327" t="str">
        <f t="shared" si="823"/>
        <v/>
      </c>
      <c r="CM344" s="1327" t="str">
        <f t="shared" si="823"/>
        <v/>
      </c>
      <c r="CN344" s="1326" t="str">
        <f t="shared" si="823"/>
        <v/>
      </c>
      <c r="CO344" s="1326" t="str">
        <f t="shared" si="823"/>
        <v/>
      </c>
      <c r="CP344" s="1326" t="str">
        <f t="shared" si="823"/>
        <v/>
      </c>
      <c r="CQ344" s="1326" t="str">
        <f t="shared" si="823"/>
        <v/>
      </c>
      <c r="CR344" s="1326" t="str">
        <f t="shared" si="823"/>
        <v/>
      </c>
      <c r="CS344" s="1325" t="str">
        <f t="shared" si="823"/>
        <v/>
      </c>
      <c r="CT344" s="1328" t="str">
        <f t="shared" si="824"/>
        <v/>
      </c>
      <c r="CU344" s="534" t="str">
        <f t="shared" si="825"/>
        <v/>
      </c>
      <c r="CV344" s="535" t="str">
        <f t="shared" si="826"/>
        <v/>
      </c>
      <c r="CW344" s="536" t="str">
        <f t="shared" si="827"/>
        <v/>
      </c>
      <c r="CX344" s="536" t="str">
        <f t="shared" si="828"/>
        <v/>
      </c>
      <c r="CY344" s="536" t="str">
        <f t="shared" si="829"/>
        <v/>
      </c>
      <c r="CZ344" s="536" t="str">
        <f t="shared" si="830"/>
        <v/>
      </c>
      <c r="DA344" s="536" t="str">
        <f t="shared" si="831"/>
        <v/>
      </c>
      <c r="DB344" s="537" t="str">
        <f t="shared" si="832"/>
        <v/>
      </c>
      <c r="DC344" s="537" t="str">
        <f t="shared" si="833"/>
        <v/>
      </c>
      <c r="DD344" s="537" t="str">
        <f t="shared" si="834"/>
        <v/>
      </c>
      <c r="DE344" s="536" t="str">
        <f t="shared" si="835"/>
        <v/>
      </c>
      <c r="DF344" s="536" t="str">
        <f t="shared" si="836"/>
        <v/>
      </c>
      <c r="DG344" s="536" t="str">
        <f t="shared" si="837"/>
        <v/>
      </c>
      <c r="DH344" s="536" t="str">
        <f t="shared" si="838"/>
        <v/>
      </c>
      <c r="DI344" s="536" t="str">
        <f t="shared" si="839"/>
        <v/>
      </c>
      <c r="DJ344" s="535" t="str">
        <f t="shared" si="840"/>
        <v/>
      </c>
      <c r="DK344" s="534" t="str">
        <f t="shared" si="841"/>
        <v/>
      </c>
      <c r="DL344" s="639">
        <f t="shared" si="842"/>
        <v>0</v>
      </c>
      <c r="DM344" s="106">
        <f t="shared" si="843"/>
        <v>8</v>
      </c>
      <c r="DN344" s="106">
        <f t="shared" si="844"/>
        <v>0</v>
      </c>
      <c r="DO344" s="106">
        <f t="shared" si="845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573" customFormat="1" ht="15.75" customHeight="1">
      <c r="A345" s="1559" t="s">
        <v>176</v>
      </c>
      <c r="B345" s="1560"/>
      <c r="C345" s="1560"/>
      <c r="D345" s="1560"/>
      <c r="E345" s="1560"/>
      <c r="F345" s="1560"/>
      <c r="G345" s="1560"/>
      <c r="H345" s="1560"/>
      <c r="I345" s="1560"/>
      <c r="J345" s="1560"/>
      <c r="K345" s="1560"/>
      <c r="L345" s="1560"/>
      <c r="M345" s="1560"/>
      <c r="N345" s="1560"/>
      <c r="O345" s="1560"/>
      <c r="P345" s="1560"/>
      <c r="Q345" s="1560"/>
      <c r="R345" s="1560"/>
      <c r="S345" s="1575"/>
      <c r="T345" s="1560">
        <v>1.2</v>
      </c>
      <c r="U345" s="1560">
        <v>1.5</v>
      </c>
      <c r="V345" s="1560">
        <v>1.7</v>
      </c>
      <c r="W345" s="1560">
        <v>1.44</v>
      </c>
      <c r="X345" s="1560">
        <v>1.2</v>
      </c>
      <c r="Y345" s="1560">
        <v>1.2</v>
      </c>
      <c r="Z345" s="1560">
        <v>1.3</v>
      </c>
      <c r="AA345" s="1560">
        <v>1</v>
      </c>
      <c r="AB345" s="1560"/>
      <c r="AC345" s="1560"/>
      <c r="AD345" s="1560"/>
      <c r="AE345" s="1560"/>
      <c r="AF345" s="1560"/>
      <c r="AG345" s="1560"/>
      <c r="AH345" s="1560"/>
      <c r="AI345" s="1560"/>
      <c r="AJ345" s="1560"/>
      <c r="AK345" s="1576"/>
      <c r="AL345" s="1560"/>
      <c r="AM345" s="1560"/>
      <c r="AN345" s="1560"/>
      <c r="AO345" s="1560"/>
      <c r="AP345" s="1560"/>
      <c r="AQ345" s="1560"/>
      <c r="AR345" s="1560"/>
      <c r="AS345" s="1560"/>
      <c r="AT345" s="1560"/>
      <c r="AU345" s="1560"/>
      <c r="AV345" s="1560"/>
      <c r="AW345" s="1560"/>
      <c r="AX345" s="1560"/>
      <c r="AY345" s="1560"/>
      <c r="AZ345" s="1560"/>
      <c r="BA345" s="1560"/>
      <c r="BB345" s="1560"/>
      <c r="BC345" s="1576"/>
      <c r="BD345" s="1560"/>
      <c r="BE345" s="1560"/>
      <c r="BF345" s="1560"/>
      <c r="BG345" s="1560"/>
      <c r="BH345" s="1560"/>
      <c r="BI345" s="1560"/>
      <c r="BJ345" s="1560"/>
      <c r="BK345" s="1560"/>
      <c r="BL345" s="1560"/>
      <c r="BM345" s="1560"/>
      <c r="BN345" s="1560"/>
      <c r="BO345" s="1560"/>
      <c r="BP345" s="1560"/>
      <c r="BQ345" s="1560"/>
      <c r="BR345" s="1560"/>
      <c r="BS345" s="1560"/>
      <c r="BT345" s="1560"/>
      <c r="BU345" s="1575"/>
      <c r="BV345" s="1560"/>
      <c r="BW345" s="1560">
        <v>1.3</v>
      </c>
      <c r="BX345" s="1560"/>
      <c r="BY345" s="1560"/>
      <c r="BZ345" s="1308" t="str">
        <f t="shared" si="819"/>
        <v/>
      </c>
      <c r="CA345" s="1308">
        <f t="shared" si="820"/>
        <v>1.3066666666666669</v>
      </c>
      <c r="CB345" s="1308" t="str">
        <f t="shared" si="821"/>
        <v/>
      </c>
      <c r="CC345" s="1309" t="str">
        <f t="shared" si="822"/>
        <v/>
      </c>
      <c r="CD345" s="1362" t="str">
        <f t="shared" si="823"/>
        <v/>
      </c>
      <c r="CE345" s="1363" t="str">
        <f t="shared" si="823"/>
        <v/>
      </c>
      <c r="CF345" s="1364" t="str">
        <f t="shared" si="823"/>
        <v/>
      </c>
      <c r="CG345" s="1364" t="str">
        <f t="shared" si="823"/>
        <v/>
      </c>
      <c r="CH345" s="1364" t="str">
        <f t="shared" si="823"/>
        <v/>
      </c>
      <c r="CI345" s="1364" t="str">
        <f t="shared" si="823"/>
        <v/>
      </c>
      <c r="CJ345" s="1364" t="str">
        <f t="shared" si="823"/>
        <v/>
      </c>
      <c r="CK345" s="1365" t="str">
        <f t="shared" si="823"/>
        <v/>
      </c>
      <c r="CL345" s="1365" t="str">
        <f t="shared" si="823"/>
        <v/>
      </c>
      <c r="CM345" s="1365" t="str">
        <f t="shared" si="823"/>
        <v/>
      </c>
      <c r="CN345" s="1364" t="str">
        <f t="shared" si="823"/>
        <v/>
      </c>
      <c r="CO345" s="1364" t="str">
        <f t="shared" si="823"/>
        <v/>
      </c>
      <c r="CP345" s="1364" t="str">
        <f t="shared" si="823"/>
        <v/>
      </c>
      <c r="CQ345" s="1364" t="str">
        <f t="shared" si="823"/>
        <v/>
      </c>
      <c r="CR345" s="1364" t="str">
        <f t="shared" si="823"/>
        <v/>
      </c>
      <c r="CS345" s="1363" t="str">
        <f t="shared" si="823"/>
        <v/>
      </c>
      <c r="CT345" s="1366" t="str">
        <f t="shared" si="824"/>
        <v/>
      </c>
      <c r="CU345" s="1564" t="str">
        <f t="shared" si="825"/>
        <v/>
      </c>
      <c r="CV345" s="1565" t="str">
        <f t="shared" si="826"/>
        <v/>
      </c>
      <c r="CW345" s="1566" t="str">
        <f t="shared" si="827"/>
        <v/>
      </c>
      <c r="CX345" s="1566" t="str">
        <f t="shared" si="828"/>
        <v/>
      </c>
      <c r="CY345" s="1566" t="str">
        <f t="shared" si="829"/>
        <v/>
      </c>
      <c r="CZ345" s="1566" t="str">
        <f t="shared" si="830"/>
        <v/>
      </c>
      <c r="DA345" s="1566" t="str">
        <f t="shared" si="831"/>
        <v/>
      </c>
      <c r="DB345" s="1567" t="str">
        <f t="shared" si="832"/>
        <v/>
      </c>
      <c r="DC345" s="1567" t="str">
        <f t="shared" si="833"/>
        <v/>
      </c>
      <c r="DD345" s="1567" t="str">
        <f t="shared" si="834"/>
        <v/>
      </c>
      <c r="DE345" s="1566" t="str">
        <f t="shared" si="835"/>
        <v/>
      </c>
      <c r="DF345" s="1566" t="str">
        <f t="shared" si="836"/>
        <v/>
      </c>
      <c r="DG345" s="1566" t="str">
        <f t="shared" si="837"/>
        <v/>
      </c>
      <c r="DH345" s="1566" t="str">
        <f t="shared" si="838"/>
        <v/>
      </c>
      <c r="DI345" s="1566" t="str">
        <f t="shared" si="839"/>
        <v/>
      </c>
      <c r="DJ345" s="1565" t="str">
        <f t="shared" si="840"/>
        <v/>
      </c>
      <c r="DK345" s="1564" t="str">
        <f t="shared" si="841"/>
        <v/>
      </c>
      <c r="DL345" s="1568">
        <f t="shared" si="842"/>
        <v>0</v>
      </c>
      <c r="DM345" s="1569">
        <f t="shared" si="843"/>
        <v>8</v>
      </c>
      <c r="DN345" s="1569">
        <f t="shared" si="844"/>
        <v>0</v>
      </c>
      <c r="DO345" s="1569">
        <f t="shared" si="845"/>
        <v>0</v>
      </c>
      <c r="DP345" s="1570"/>
      <c r="DQ345" s="1571"/>
      <c r="DR345" s="1571"/>
      <c r="DS345" s="1571"/>
      <c r="DT345" s="1571"/>
      <c r="DU345" s="1571"/>
      <c r="DV345" s="1571"/>
      <c r="DW345" s="1571"/>
      <c r="DX345" s="1571"/>
      <c r="DY345" s="1572"/>
    </row>
    <row r="346" spans="1:129" s="472" customFormat="1" ht="15.75" customHeight="1">
      <c r="A346" s="626" t="s">
        <v>178</v>
      </c>
      <c r="B346" s="615" t="str">
        <f t="shared" ref="B346:R346" si="854">IF(B344="","",B344*B345)</f>
        <v/>
      </c>
      <c r="C346" s="615" t="str">
        <f t="shared" si="854"/>
        <v/>
      </c>
      <c r="D346" s="615" t="str">
        <f t="shared" si="854"/>
        <v/>
      </c>
      <c r="E346" s="615" t="str">
        <f t="shared" si="854"/>
        <v/>
      </c>
      <c r="F346" s="615" t="str">
        <f t="shared" si="854"/>
        <v/>
      </c>
      <c r="G346" s="615" t="str">
        <f t="shared" si="854"/>
        <v/>
      </c>
      <c r="H346" s="615" t="str">
        <f t="shared" si="854"/>
        <v/>
      </c>
      <c r="I346" s="615" t="str">
        <f t="shared" si="854"/>
        <v/>
      </c>
      <c r="J346" s="615" t="str">
        <f t="shared" si="854"/>
        <v/>
      </c>
      <c r="K346" s="615" t="str">
        <f t="shared" si="854"/>
        <v/>
      </c>
      <c r="L346" s="615" t="str">
        <f t="shared" si="854"/>
        <v/>
      </c>
      <c r="M346" s="615" t="str">
        <f t="shared" si="854"/>
        <v/>
      </c>
      <c r="N346" s="615" t="str">
        <f t="shared" si="854"/>
        <v/>
      </c>
      <c r="O346" s="615" t="str">
        <f t="shared" si="854"/>
        <v/>
      </c>
      <c r="P346" s="615" t="str">
        <f t="shared" si="854"/>
        <v/>
      </c>
      <c r="Q346" s="615" t="str">
        <f t="shared" si="854"/>
        <v/>
      </c>
      <c r="R346" s="615" t="str">
        <f t="shared" si="854"/>
        <v/>
      </c>
      <c r="S346" s="648"/>
      <c r="T346" s="615">
        <f t="shared" ref="T346:AJ346" si="855">IF(T344="","",T344*T345)</f>
        <v>480</v>
      </c>
      <c r="U346" s="615">
        <f t="shared" si="855"/>
        <v>225</v>
      </c>
      <c r="V346" s="615">
        <f t="shared" si="855"/>
        <v>340</v>
      </c>
      <c r="W346" s="615">
        <f t="shared" si="855"/>
        <v>5616</v>
      </c>
      <c r="X346" s="615">
        <f t="shared" si="855"/>
        <v>120</v>
      </c>
      <c r="Y346" s="615">
        <f t="shared" si="855"/>
        <v>0</v>
      </c>
      <c r="Z346" s="615">
        <f t="shared" si="855"/>
        <v>195</v>
      </c>
      <c r="AA346" s="615">
        <f t="shared" si="855"/>
        <v>100</v>
      </c>
      <c r="AB346" s="615" t="str">
        <f t="shared" si="855"/>
        <v/>
      </c>
      <c r="AC346" s="615" t="str">
        <f t="shared" si="855"/>
        <v/>
      </c>
      <c r="AD346" s="615" t="str">
        <f t="shared" si="855"/>
        <v/>
      </c>
      <c r="AE346" s="615" t="str">
        <f t="shared" si="855"/>
        <v/>
      </c>
      <c r="AF346" s="615" t="str">
        <f t="shared" si="855"/>
        <v/>
      </c>
      <c r="AG346" s="615" t="str">
        <f t="shared" si="855"/>
        <v/>
      </c>
      <c r="AH346" s="615" t="str">
        <f t="shared" si="855"/>
        <v/>
      </c>
      <c r="AI346" s="615" t="str">
        <f t="shared" si="855"/>
        <v/>
      </c>
      <c r="AJ346" s="615" t="str">
        <f t="shared" si="855"/>
        <v/>
      </c>
      <c r="AK346" s="648"/>
      <c r="AL346" s="615" t="str">
        <f t="shared" ref="AL346:BB346" si="856">IF(AL344="","",AL344*AL345)</f>
        <v/>
      </c>
      <c r="AM346" s="615" t="str">
        <f t="shared" si="856"/>
        <v/>
      </c>
      <c r="AN346" s="615" t="str">
        <f t="shared" si="856"/>
        <v/>
      </c>
      <c r="AO346" s="615" t="str">
        <f t="shared" si="856"/>
        <v/>
      </c>
      <c r="AP346" s="615" t="str">
        <f t="shared" si="856"/>
        <v/>
      </c>
      <c r="AQ346" s="615" t="str">
        <f t="shared" si="856"/>
        <v/>
      </c>
      <c r="AR346" s="615" t="str">
        <f t="shared" si="856"/>
        <v/>
      </c>
      <c r="AS346" s="615" t="str">
        <f t="shared" si="856"/>
        <v/>
      </c>
      <c r="AT346" s="615" t="str">
        <f t="shared" si="856"/>
        <v/>
      </c>
      <c r="AU346" s="615" t="str">
        <f t="shared" si="856"/>
        <v/>
      </c>
      <c r="AV346" s="615" t="str">
        <f t="shared" si="856"/>
        <v/>
      </c>
      <c r="AW346" s="615" t="str">
        <f t="shared" si="856"/>
        <v/>
      </c>
      <c r="AX346" s="615" t="str">
        <f t="shared" si="856"/>
        <v/>
      </c>
      <c r="AY346" s="615" t="str">
        <f t="shared" si="856"/>
        <v/>
      </c>
      <c r="AZ346" s="615" t="str">
        <f t="shared" si="856"/>
        <v/>
      </c>
      <c r="BA346" s="615" t="str">
        <f t="shared" si="856"/>
        <v/>
      </c>
      <c r="BB346" s="615" t="str">
        <f t="shared" si="856"/>
        <v/>
      </c>
      <c r="BC346" s="648"/>
      <c r="BD346" s="615" t="str">
        <f t="shared" ref="BD346:BT346" si="857">IF(BD344="","",BD344*BD345)</f>
        <v/>
      </c>
      <c r="BE346" s="615" t="str">
        <f t="shared" si="857"/>
        <v/>
      </c>
      <c r="BF346" s="615" t="str">
        <f t="shared" si="857"/>
        <v/>
      </c>
      <c r="BG346" s="615" t="str">
        <f t="shared" si="857"/>
        <v/>
      </c>
      <c r="BH346" s="615" t="str">
        <f t="shared" si="857"/>
        <v/>
      </c>
      <c r="BI346" s="615" t="str">
        <f t="shared" si="857"/>
        <v/>
      </c>
      <c r="BJ346" s="615" t="str">
        <f t="shared" si="857"/>
        <v/>
      </c>
      <c r="BK346" s="615" t="str">
        <f t="shared" si="857"/>
        <v/>
      </c>
      <c r="BL346" s="615" t="str">
        <f t="shared" si="857"/>
        <v/>
      </c>
      <c r="BM346" s="615" t="str">
        <f t="shared" si="857"/>
        <v/>
      </c>
      <c r="BN346" s="615" t="str">
        <f t="shared" si="857"/>
        <v/>
      </c>
      <c r="BO346" s="615" t="str">
        <f t="shared" si="857"/>
        <v/>
      </c>
      <c r="BP346" s="615" t="str">
        <f t="shared" si="857"/>
        <v/>
      </c>
      <c r="BQ346" s="615" t="str">
        <f t="shared" si="857"/>
        <v/>
      </c>
      <c r="BR346" s="615" t="str">
        <f t="shared" si="857"/>
        <v/>
      </c>
      <c r="BS346" s="615" t="str">
        <f t="shared" si="857"/>
        <v/>
      </c>
      <c r="BT346" s="615" t="str">
        <f t="shared" si="857"/>
        <v/>
      </c>
      <c r="BU346" s="648"/>
      <c r="BV346" s="615" t="str">
        <f>IF(BV344="","",BV344*BV345)</f>
        <v/>
      </c>
      <c r="BW346" s="615">
        <f>IF(BW344="","",BW344*BW345)</f>
        <v>195</v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9"/>
        <v/>
      </c>
      <c r="CA346" s="583">
        <f t="shared" si="820"/>
        <v>243.33333333333334</v>
      </c>
      <c r="CB346" s="583" t="str">
        <f t="shared" si="821"/>
        <v/>
      </c>
      <c r="CC346" s="675" t="str">
        <f t="shared" si="822"/>
        <v/>
      </c>
      <c r="CD346" s="1324" t="str">
        <f t="shared" si="823"/>
        <v/>
      </c>
      <c r="CE346" s="1325" t="str">
        <f t="shared" si="823"/>
        <v/>
      </c>
      <c r="CF346" s="1326" t="str">
        <f t="shared" si="823"/>
        <v/>
      </c>
      <c r="CG346" s="1326" t="str">
        <f t="shared" si="823"/>
        <v/>
      </c>
      <c r="CH346" s="1326" t="str">
        <f t="shared" si="823"/>
        <v/>
      </c>
      <c r="CI346" s="1326" t="str">
        <f t="shared" si="823"/>
        <v/>
      </c>
      <c r="CJ346" s="1326" t="str">
        <f t="shared" si="823"/>
        <v/>
      </c>
      <c r="CK346" s="1327" t="str">
        <f t="shared" si="823"/>
        <v/>
      </c>
      <c r="CL346" s="1327" t="str">
        <f t="shared" si="823"/>
        <v/>
      </c>
      <c r="CM346" s="1327" t="str">
        <f t="shared" si="823"/>
        <v/>
      </c>
      <c r="CN346" s="1326" t="str">
        <f t="shared" si="823"/>
        <v/>
      </c>
      <c r="CO346" s="1326" t="str">
        <f t="shared" si="823"/>
        <v/>
      </c>
      <c r="CP346" s="1326" t="str">
        <f t="shared" si="823"/>
        <v/>
      </c>
      <c r="CQ346" s="1326" t="str">
        <f t="shared" si="823"/>
        <v/>
      </c>
      <c r="CR346" s="1326" t="str">
        <f t="shared" si="823"/>
        <v/>
      </c>
      <c r="CS346" s="1325" t="str">
        <f t="shared" si="823"/>
        <v/>
      </c>
      <c r="CT346" s="1328" t="str">
        <f t="shared" si="824"/>
        <v/>
      </c>
      <c r="CU346" s="534" t="str">
        <f t="shared" si="825"/>
        <v/>
      </c>
      <c r="CV346" s="535" t="str">
        <f t="shared" si="826"/>
        <v/>
      </c>
      <c r="CW346" s="536" t="str">
        <f t="shared" si="827"/>
        <v/>
      </c>
      <c r="CX346" s="536" t="str">
        <f t="shared" si="828"/>
        <v/>
      </c>
      <c r="CY346" s="536" t="str">
        <f t="shared" si="829"/>
        <v/>
      </c>
      <c r="CZ346" s="536" t="str">
        <f t="shared" si="830"/>
        <v/>
      </c>
      <c r="DA346" s="536" t="str">
        <f t="shared" si="831"/>
        <v/>
      </c>
      <c r="DB346" s="537" t="str">
        <f t="shared" si="832"/>
        <v/>
      </c>
      <c r="DC346" s="537" t="str">
        <f t="shared" si="833"/>
        <v/>
      </c>
      <c r="DD346" s="537" t="str">
        <f t="shared" si="834"/>
        <v/>
      </c>
      <c r="DE346" s="536" t="str">
        <f t="shared" si="835"/>
        <v/>
      </c>
      <c r="DF346" s="536" t="str">
        <f t="shared" si="836"/>
        <v/>
      </c>
      <c r="DG346" s="536" t="str">
        <f t="shared" si="837"/>
        <v/>
      </c>
      <c r="DH346" s="536" t="str">
        <f t="shared" si="838"/>
        <v/>
      </c>
      <c r="DI346" s="536" t="str">
        <f t="shared" si="839"/>
        <v/>
      </c>
      <c r="DJ346" s="535" t="str">
        <f t="shared" si="840"/>
        <v/>
      </c>
      <c r="DK346" s="534" t="str">
        <f t="shared" si="841"/>
        <v/>
      </c>
      <c r="DL346" s="639">
        <f t="shared" si="842"/>
        <v>0</v>
      </c>
      <c r="DM346" s="106">
        <f t="shared" si="843"/>
        <v>8</v>
      </c>
      <c r="DN346" s="106">
        <f t="shared" si="844"/>
        <v>0</v>
      </c>
      <c r="DO346" s="106">
        <f t="shared" si="845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>
        <v>0</v>
      </c>
      <c r="BX347" s="269"/>
      <c r="BY347" s="269"/>
      <c r="BZ347" s="583" t="str">
        <f t="shared" si="819"/>
        <v/>
      </c>
      <c r="CA347" s="583">
        <f t="shared" si="820"/>
        <v>21.666666666666668</v>
      </c>
      <c r="CB347" s="583" t="str">
        <f t="shared" si="821"/>
        <v/>
      </c>
      <c r="CC347" s="675" t="str">
        <f t="shared" si="822"/>
        <v/>
      </c>
      <c r="CD347" s="1324" t="str">
        <f t="shared" si="823"/>
        <v/>
      </c>
      <c r="CE347" s="1325" t="str">
        <f t="shared" si="823"/>
        <v/>
      </c>
      <c r="CF347" s="1326" t="str">
        <f t="shared" si="823"/>
        <v/>
      </c>
      <c r="CG347" s="1326" t="str">
        <f t="shared" si="823"/>
        <v/>
      </c>
      <c r="CH347" s="1326" t="str">
        <f t="shared" si="823"/>
        <v/>
      </c>
      <c r="CI347" s="1326" t="str">
        <f t="shared" si="823"/>
        <v/>
      </c>
      <c r="CJ347" s="1326" t="str">
        <f t="shared" si="823"/>
        <v/>
      </c>
      <c r="CK347" s="1327" t="str">
        <f t="shared" si="823"/>
        <v/>
      </c>
      <c r="CL347" s="1327" t="str">
        <f t="shared" si="823"/>
        <v/>
      </c>
      <c r="CM347" s="1327" t="str">
        <f t="shared" si="823"/>
        <v/>
      </c>
      <c r="CN347" s="1326" t="str">
        <f t="shared" si="823"/>
        <v/>
      </c>
      <c r="CO347" s="1326" t="str">
        <f t="shared" si="823"/>
        <v/>
      </c>
      <c r="CP347" s="1326" t="str">
        <f t="shared" si="823"/>
        <v/>
      </c>
      <c r="CQ347" s="1326" t="str">
        <f t="shared" si="823"/>
        <v/>
      </c>
      <c r="CR347" s="1326" t="str">
        <f t="shared" si="823"/>
        <v/>
      </c>
      <c r="CS347" s="1325" t="str">
        <f t="shared" si="823"/>
        <v/>
      </c>
      <c r="CT347" s="1328" t="str">
        <f t="shared" si="824"/>
        <v/>
      </c>
      <c r="CU347" s="534" t="str">
        <f t="shared" si="825"/>
        <v/>
      </c>
      <c r="CV347" s="535" t="str">
        <f t="shared" si="826"/>
        <v/>
      </c>
      <c r="CW347" s="536" t="str">
        <f t="shared" si="827"/>
        <v/>
      </c>
      <c r="CX347" s="536" t="str">
        <f t="shared" si="828"/>
        <v/>
      </c>
      <c r="CY347" s="536" t="str">
        <f t="shared" si="829"/>
        <v/>
      </c>
      <c r="CZ347" s="536" t="str">
        <f t="shared" si="830"/>
        <v/>
      </c>
      <c r="DA347" s="536" t="str">
        <f t="shared" si="831"/>
        <v/>
      </c>
      <c r="DB347" s="537" t="str">
        <f t="shared" si="832"/>
        <v/>
      </c>
      <c r="DC347" s="537" t="str">
        <f t="shared" si="833"/>
        <v/>
      </c>
      <c r="DD347" s="537" t="str">
        <f t="shared" si="834"/>
        <v/>
      </c>
      <c r="DE347" s="536" t="str">
        <f t="shared" si="835"/>
        <v/>
      </c>
      <c r="DF347" s="536" t="str">
        <f t="shared" si="836"/>
        <v/>
      </c>
      <c r="DG347" s="536" t="str">
        <f t="shared" si="837"/>
        <v/>
      </c>
      <c r="DH347" s="536" t="str">
        <f t="shared" si="838"/>
        <v/>
      </c>
      <c r="DI347" s="536" t="str">
        <f t="shared" si="839"/>
        <v/>
      </c>
      <c r="DJ347" s="535" t="str">
        <f t="shared" si="840"/>
        <v/>
      </c>
      <c r="DK347" s="534" t="str">
        <f t="shared" si="841"/>
        <v/>
      </c>
      <c r="DL347" s="639">
        <f t="shared" si="842"/>
        <v>0</v>
      </c>
      <c r="DM347" s="106">
        <f t="shared" si="843"/>
        <v>8</v>
      </c>
      <c r="DN347" s="106">
        <f t="shared" si="844"/>
        <v>0</v>
      </c>
      <c r="DO347" s="106">
        <f t="shared" si="845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>
        <f>IF(BW342="","",(BW342-BW344-BW347)*BW343/BW$46/365/$F$1)</f>
        <v>8.3931289410741461E-2</v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9"/>
        <v/>
      </c>
      <c r="CA348" s="608">
        <f t="shared" si="820"/>
        <v>7.5338324066308401E-2</v>
      </c>
      <c r="CB348" s="608" t="str">
        <f t="shared" si="821"/>
        <v/>
      </c>
      <c r="CC348" s="678" t="str">
        <f t="shared" si="822"/>
        <v/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58"/>
        <v/>
      </c>
      <c r="CG348" s="1331" t="str">
        <f t="shared" si="858"/>
        <v/>
      </c>
      <c r="CH348" s="1331" t="str">
        <f t="shared" si="858"/>
        <v/>
      </c>
      <c r="CI348" s="1331" t="str">
        <f t="shared" si="858"/>
        <v/>
      </c>
      <c r="CJ348" s="1331" t="str">
        <f t="shared" si="858"/>
        <v/>
      </c>
      <c r="CK348" s="1332" t="str">
        <f t="shared" si="858"/>
        <v/>
      </c>
      <c r="CL348" s="1332" t="str">
        <f t="shared" si="858"/>
        <v/>
      </c>
      <c r="CM348" s="1332" t="str">
        <f t="shared" si="858"/>
        <v/>
      </c>
      <c r="CN348" s="1331" t="str">
        <f t="shared" si="858"/>
        <v/>
      </c>
      <c r="CO348" s="1331" t="str">
        <f t="shared" si="858"/>
        <v/>
      </c>
      <c r="CP348" s="1331" t="str">
        <f t="shared" si="858"/>
        <v/>
      </c>
      <c r="CQ348" s="1331" t="str">
        <f t="shared" si="858"/>
        <v/>
      </c>
      <c r="CR348" s="1331" t="str">
        <f t="shared" si="858"/>
        <v/>
      </c>
      <c r="CS348" s="1330" t="str">
        <f t="shared" si="858"/>
        <v/>
      </c>
      <c r="CT348" s="1333" t="str">
        <f t="shared" si="858"/>
        <v/>
      </c>
      <c r="CU348" s="522" t="str">
        <f t="shared" si="825"/>
        <v/>
      </c>
      <c r="CV348" s="523" t="str">
        <f t="shared" si="826"/>
        <v/>
      </c>
      <c r="CW348" s="524" t="str">
        <f t="shared" si="827"/>
        <v/>
      </c>
      <c r="CX348" s="524" t="str">
        <f t="shared" si="828"/>
        <v/>
      </c>
      <c r="CY348" s="524" t="str">
        <f t="shared" si="829"/>
        <v/>
      </c>
      <c r="CZ348" s="524" t="str">
        <f t="shared" si="830"/>
        <v/>
      </c>
      <c r="DA348" s="524" t="str">
        <f t="shared" si="831"/>
        <v/>
      </c>
      <c r="DB348" s="525" t="str">
        <f t="shared" si="832"/>
        <v/>
      </c>
      <c r="DC348" s="525" t="str">
        <f t="shared" si="833"/>
        <v/>
      </c>
      <c r="DD348" s="525" t="str">
        <f t="shared" si="834"/>
        <v/>
      </c>
      <c r="DE348" s="524" t="str">
        <f t="shared" si="835"/>
        <v/>
      </c>
      <c r="DF348" s="524" t="str">
        <f t="shared" si="836"/>
        <v/>
      </c>
      <c r="DG348" s="524" t="str">
        <f t="shared" si="837"/>
        <v/>
      </c>
      <c r="DH348" s="524" t="str">
        <f t="shared" si="838"/>
        <v/>
      </c>
      <c r="DI348" s="524" t="str">
        <f t="shared" si="839"/>
        <v/>
      </c>
      <c r="DJ348" s="523" t="str">
        <f t="shared" si="840"/>
        <v/>
      </c>
      <c r="DK348" s="522" t="str">
        <f t="shared" si="841"/>
        <v/>
      </c>
      <c r="DL348" s="639">
        <f t="shared" si="842"/>
        <v>0</v>
      </c>
      <c r="DM348" s="106">
        <f t="shared" si="843"/>
        <v>8</v>
      </c>
      <c r="DN348" s="106">
        <f t="shared" si="844"/>
        <v>0</v>
      </c>
      <c r="DO348" s="106">
        <f t="shared" si="845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9"/>
        <v/>
      </c>
      <c r="CA349" s="583" t="str">
        <f t="shared" si="820"/>
        <v/>
      </c>
      <c r="CB349" s="583" t="str">
        <f t="shared" si="821"/>
        <v/>
      </c>
      <c r="CC349" s="675" t="str">
        <f t="shared" si="822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59"/>
        <v/>
      </c>
      <c r="CG349" s="1326" t="str">
        <f t="shared" si="859"/>
        <v/>
      </c>
      <c r="CH349" s="1326" t="str">
        <f t="shared" si="859"/>
        <v/>
      </c>
      <c r="CI349" s="1326" t="str">
        <f t="shared" si="859"/>
        <v/>
      </c>
      <c r="CJ349" s="1326" t="str">
        <f t="shared" si="859"/>
        <v/>
      </c>
      <c r="CK349" s="1327" t="str">
        <f t="shared" si="859"/>
        <v/>
      </c>
      <c r="CL349" s="1327" t="str">
        <f t="shared" si="859"/>
        <v/>
      </c>
      <c r="CM349" s="1327" t="str">
        <f t="shared" si="859"/>
        <v/>
      </c>
      <c r="CN349" s="1326" t="str">
        <f t="shared" si="859"/>
        <v/>
      </c>
      <c r="CO349" s="1326" t="str">
        <f t="shared" si="859"/>
        <v/>
      </c>
      <c r="CP349" s="1326" t="str">
        <f t="shared" si="859"/>
        <v/>
      </c>
      <c r="CQ349" s="1326" t="str">
        <f t="shared" si="859"/>
        <v/>
      </c>
      <c r="CR349" s="1326" t="str">
        <f t="shared" si="859"/>
        <v/>
      </c>
      <c r="CS349" s="1325" t="str">
        <f t="shared" si="859"/>
        <v/>
      </c>
      <c r="CT349" s="1328" t="str">
        <f t="shared" si="858"/>
        <v/>
      </c>
      <c r="CU349" s="534" t="str">
        <f t="shared" si="825"/>
        <v/>
      </c>
      <c r="CV349" s="535" t="str">
        <f t="shared" si="826"/>
        <v/>
      </c>
      <c r="CW349" s="536" t="str">
        <f t="shared" si="827"/>
        <v/>
      </c>
      <c r="CX349" s="536" t="str">
        <f t="shared" si="828"/>
        <v/>
      </c>
      <c r="CY349" s="536" t="str">
        <f t="shared" si="829"/>
        <v/>
      </c>
      <c r="CZ349" s="536" t="str">
        <f t="shared" si="830"/>
        <v/>
      </c>
      <c r="DA349" s="536" t="str">
        <f t="shared" si="831"/>
        <v/>
      </c>
      <c r="DB349" s="537" t="str">
        <f t="shared" si="832"/>
        <v/>
      </c>
      <c r="DC349" s="537" t="str">
        <f t="shared" si="833"/>
        <v/>
      </c>
      <c r="DD349" s="537" t="str">
        <f t="shared" si="834"/>
        <v/>
      </c>
      <c r="DE349" s="536" t="str">
        <f t="shared" si="835"/>
        <v/>
      </c>
      <c r="DF349" s="536" t="str">
        <f t="shared" si="836"/>
        <v/>
      </c>
      <c r="DG349" s="536" t="str">
        <f t="shared" si="837"/>
        <v/>
      </c>
      <c r="DH349" s="536" t="str">
        <f t="shared" si="838"/>
        <v/>
      </c>
      <c r="DI349" s="536" t="str">
        <f t="shared" si="839"/>
        <v/>
      </c>
      <c r="DJ349" s="535" t="str">
        <f t="shared" si="840"/>
        <v/>
      </c>
      <c r="DK349" s="534" t="str">
        <f t="shared" si="841"/>
        <v/>
      </c>
      <c r="DL349" s="639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60">IF(DL351&lt;3,"",(SUM(B351:R351)-MIN(B351:R351)-MAX(B351:R351))/(DL351-2))</f>
        <v/>
      </c>
      <c r="CA351" s="583" t="str">
        <f t="shared" ref="CA351:CA360" si="861">IF(DM351&lt;3,"",(SUM(T351:AJ351)-MIN(T351:AJ351)-MAX(T351:AJ351))/(DM351-2))</f>
        <v/>
      </c>
      <c r="CB351" s="583" t="str">
        <f t="shared" ref="CB351:CB360" si="862">IF(DN351&lt;3,"",(SUM(AL351:BB351)-MIN(AL351:BB351)-MAX(AL351:BB351))/(DN351-2))</f>
        <v/>
      </c>
      <c r="CC351" s="675" t="str">
        <f t="shared" ref="CC351:CC360" si="863">IF(DO351&lt;3,"",(SUM(BD351:BT351)-MIN(BD351:BT351)-MAX(BD351:BT351))/(DO351-2))</f>
        <v/>
      </c>
      <c r="CD351" s="1324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64"/>
        <v/>
      </c>
      <c r="CF351" s="1326" t="str">
        <f t="shared" si="864"/>
        <v/>
      </c>
      <c r="CG351" s="1326" t="str">
        <f t="shared" si="864"/>
        <v/>
      </c>
      <c r="CH351" s="1326" t="str">
        <f t="shared" si="864"/>
        <v/>
      </c>
      <c r="CI351" s="1326" t="str">
        <f t="shared" si="864"/>
        <v/>
      </c>
      <c r="CJ351" s="1326" t="str">
        <f t="shared" si="864"/>
        <v/>
      </c>
      <c r="CK351" s="1327" t="str">
        <f t="shared" si="864"/>
        <v/>
      </c>
      <c r="CL351" s="1327" t="str">
        <f t="shared" si="864"/>
        <v/>
      </c>
      <c r="CM351" s="1327" t="str">
        <f t="shared" si="864"/>
        <v/>
      </c>
      <c r="CN351" s="1326" t="str">
        <f t="shared" si="864"/>
        <v/>
      </c>
      <c r="CO351" s="1326" t="str">
        <f t="shared" si="864"/>
        <v/>
      </c>
      <c r="CP351" s="1326" t="str">
        <f t="shared" si="864"/>
        <v/>
      </c>
      <c r="CQ351" s="1326" t="str">
        <f t="shared" si="864"/>
        <v/>
      </c>
      <c r="CR351" s="1326" t="str">
        <f t="shared" si="864"/>
        <v/>
      </c>
      <c r="CS351" s="1325" t="str">
        <f t="shared" si="864"/>
        <v/>
      </c>
      <c r="CT351" s="1328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7">IF(B349="","",B349*B351)</f>
        <v/>
      </c>
      <c r="C352" s="615" t="str">
        <f t="shared" si="887"/>
        <v/>
      </c>
      <c r="D352" s="615" t="str">
        <f t="shared" si="887"/>
        <v/>
      </c>
      <c r="E352" s="615" t="str">
        <f t="shared" si="887"/>
        <v/>
      </c>
      <c r="F352" s="615" t="str">
        <f t="shared" si="887"/>
        <v/>
      </c>
      <c r="G352" s="615" t="str">
        <f t="shared" si="887"/>
        <v/>
      </c>
      <c r="H352" s="615" t="str">
        <f t="shared" si="887"/>
        <v/>
      </c>
      <c r="I352" s="615" t="str">
        <f t="shared" si="887"/>
        <v/>
      </c>
      <c r="J352" s="615" t="str">
        <f t="shared" si="887"/>
        <v/>
      </c>
      <c r="K352" s="615" t="str">
        <f t="shared" si="887"/>
        <v/>
      </c>
      <c r="L352" s="615" t="str">
        <f t="shared" si="887"/>
        <v/>
      </c>
      <c r="M352" s="615" t="str">
        <f t="shared" si="887"/>
        <v/>
      </c>
      <c r="N352" s="615" t="str">
        <f t="shared" si="887"/>
        <v/>
      </c>
      <c r="O352" s="615" t="str">
        <f t="shared" si="887"/>
        <v/>
      </c>
      <c r="P352" s="615" t="str">
        <f t="shared" si="887"/>
        <v/>
      </c>
      <c r="Q352" s="615" t="str">
        <f t="shared" si="887"/>
        <v/>
      </c>
      <c r="R352" s="615" t="str">
        <f t="shared" si="887"/>
        <v/>
      </c>
      <c r="S352" s="648"/>
      <c r="T352" s="615" t="str">
        <f t="shared" ref="T352:AJ352" si="888">IF(T349="","",T349*T351)</f>
        <v/>
      </c>
      <c r="U352" s="615" t="str">
        <f t="shared" si="888"/>
        <v/>
      </c>
      <c r="V352" s="615" t="str">
        <f t="shared" si="888"/>
        <v/>
      </c>
      <c r="W352" s="615" t="str">
        <f t="shared" si="888"/>
        <v/>
      </c>
      <c r="X352" s="615" t="str">
        <f t="shared" si="888"/>
        <v/>
      </c>
      <c r="Y352" s="615" t="str">
        <f t="shared" si="888"/>
        <v/>
      </c>
      <c r="Z352" s="615" t="str">
        <f t="shared" si="888"/>
        <v/>
      </c>
      <c r="AA352" s="615" t="str">
        <f t="shared" si="888"/>
        <v/>
      </c>
      <c r="AB352" s="615" t="str">
        <f t="shared" si="888"/>
        <v/>
      </c>
      <c r="AC352" s="615" t="str">
        <f t="shared" si="888"/>
        <v/>
      </c>
      <c r="AD352" s="615" t="str">
        <f t="shared" si="888"/>
        <v/>
      </c>
      <c r="AE352" s="615" t="str">
        <f t="shared" si="888"/>
        <v/>
      </c>
      <c r="AF352" s="615" t="str">
        <f t="shared" si="888"/>
        <v/>
      </c>
      <c r="AG352" s="615" t="str">
        <f t="shared" si="888"/>
        <v/>
      </c>
      <c r="AH352" s="615" t="str">
        <f t="shared" si="888"/>
        <v/>
      </c>
      <c r="AI352" s="615" t="str">
        <f t="shared" si="888"/>
        <v/>
      </c>
      <c r="AJ352" s="615" t="str">
        <f t="shared" si="888"/>
        <v/>
      </c>
      <c r="AK352" s="648"/>
      <c r="AL352" s="615" t="str">
        <f t="shared" ref="AL352:BB352" si="889">IF(AL349="","",AL349*AL351)</f>
        <v/>
      </c>
      <c r="AM352" s="615" t="str">
        <f t="shared" si="889"/>
        <v/>
      </c>
      <c r="AN352" s="615" t="str">
        <f t="shared" si="889"/>
        <v/>
      </c>
      <c r="AO352" s="615" t="str">
        <f t="shared" si="889"/>
        <v/>
      </c>
      <c r="AP352" s="615" t="str">
        <f t="shared" si="889"/>
        <v/>
      </c>
      <c r="AQ352" s="615" t="str">
        <f t="shared" si="889"/>
        <v/>
      </c>
      <c r="AR352" s="615" t="str">
        <f t="shared" si="889"/>
        <v/>
      </c>
      <c r="AS352" s="615" t="str">
        <f t="shared" si="889"/>
        <v/>
      </c>
      <c r="AT352" s="615" t="str">
        <f t="shared" si="889"/>
        <v/>
      </c>
      <c r="AU352" s="615" t="str">
        <f t="shared" si="889"/>
        <v/>
      </c>
      <c r="AV352" s="615" t="str">
        <f t="shared" si="889"/>
        <v/>
      </c>
      <c r="AW352" s="615" t="str">
        <f t="shared" si="889"/>
        <v/>
      </c>
      <c r="AX352" s="615" t="str">
        <f t="shared" si="889"/>
        <v/>
      </c>
      <c r="AY352" s="615" t="str">
        <f t="shared" si="889"/>
        <v/>
      </c>
      <c r="AZ352" s="615" t="str">
        <f t="shared" si="889"/>
        <v/>
      </c>
      <c r="BA352" s="615" t="str">
        <f t="shared" si="889"/>
        <v/>
      </c>
      <c r="BB352" s="615" t="str">
        <f t="shared" si="889"/>
        <v/>
      </c>
      <c r="BC352" s="648"/>
      <c r="BD352" s="615" t="str">
        <f t="shared" ref="BD352:BT352" si="890">IF(BD349="","",BD349*BD351)</f>
        <v/>
      </c>
      <c r="BE352" s="615" t="str">
        <f t="shared" si="890"/>
        <v/>
      </c>
      <c r="BF352" s="615" t="str">
        <f t="shared" si="890"/>
        <v/>
      </c>
      <c r="BG352" s="615" t="str">
        <f t="shared" si="890"/>
        <v/>
      </c>
      <c r="BH352" s="615" t="str">
        <f t="shared" si="890"/>
        <v/>
      </c>
      <c r="BI352" s="615" t="str">
        <f t="shared" si="890"/>
        <v/>
      </c>
      <c r="BJ352" s="615" t="str">
        <f t="shared" si="890"/>
        <v/>
      </c>
      <c r="BK352" s="615" t="str">
        <f t="shared" si="890"/>
        <v/>
      </c>
      <c r="BL352" s="615" t="str">
        <f t="shared" si="890"/>
        <v/>
      </c>
      <c r="BM352" s="615" t="str">
        <f t="shared" si="890"/>
        <v/>
      </c>
      <c r="BN352" s="615" t="str">
        <f t="shared" si="890"/>
        <v/>
      </c>
      <c r="BO352" s="615" t="str">
        <f t="shared" si="890"/>
        <v/>
      </c>
      <c r="BP352" s="615" t="str">
        <f t="shared" si="890"/>
        <v/>
      </c>
      <c r="BQ352" s="615" t="str">
        <f t="shared" si="890"/>
        <v/>
      </c>
      <c r="BR352" s="615" t="str">
        <f t="shared" si="890"/>
        <v/>
      </c>
      <c r="BS352" s="615" t="str">
        <f t="shared" si="890"/>
        <v/>
      </c>
      <c r="BT352" s="615" t="str">
        <f t="shared" si="890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60"/>
        <v/>
      </c>
      <c r="CA352" s="583" t="str">
        <f t="shared" si="861"/>
        <v/>
      </c>
      <c r="CB352" s="583" t="str">
        <f t="shared" si="862"/>
        <v/>
      </c>
      <c r="CC352" s="675" t="str">
        <f t="shared" si="863"/>
        <v/>
      </c>
      <c r="CD352" s="1324" t="str">
        <f t="shared" si="864"/>
        <v/>
      </c>
      <c r="CE352" s="1325" t="str">
        <f t="shared" si="864"/>
        <v/>
      </c>
      <c r="CF352" s="1326" t="str">
        <f t="shared" si="864"/>
        <v/>
      </c>
      <c r="CG352" s="1326" t="str">
        <f t="shared" si="864"/>
        <v/>
      </c>
      <c r="CH352" s="1326" t="str">
        <f t="shared" si="864"/>
        <v/>
      </c>
      <c r="CI352" s="1326" t="str">
        <f t="shared" si="864"/>
        <v/>
      </c>
      <c r="CJ352" s="1326" t="str">
        <f t="shared" si="864"/>
        <v/>
      </c>
      <c r="CK352" s="1327" t="str">
        <f t="shared" si="864"/>
        <v/>
      </c>
      <c r="CL352" s="1327" t="str">
        <f t="shared" si="864"/>
        <v/>
      </c>
      <c r="CM352" s="1327" t="str">
        <f t="shared" si="864"/>
        <v/>
      </c>
      <c r="CN352" s="1326" t="str">
        <f t="shared" si="864"/>
        <v/>
      </c>
      <c r="CO352" s="1326" t="str">
        <f t="shared" si="864"/>
        <v/>
      </c>
      <c r="CP352" s="1326" t="str">
        <f t="shared" si="864"/>
        <v/>
      </c>
      <c r="CQ352" s="1326" t="str">
        <f t="shared" si="864"/>
        <v/>
      </c>
      <c r="CR352" s="1326" t="str">
        <f t="shared" si="864"/>
        <v/>
      </c>
      <c r="CS352" s="1325" t="str">
        <f t="shared" si="864"/>
        <v/>
      </c>
      <c r="CT352" s="1328" t="str">
        <f t="shared" si="865"/>
        <v/>
      </c>
      <c r="CU352" s="534" t="str">
        <f t="shared" si="866"/>
        <v/>
      </c>
      <c r="CV352" s="535" t="str">
        <f t="shared" si="867"/>
        <v/>
      </c>
      <c r="CW352" s="536" t="str">
        <f t="shared" si="868"/>
        <v/>
      </c>
      <c r="CX352" s="536" t="str">
        <f t="shared" si="869"/>
        <v/>
      </c>
      <c r="CY352" s="536" t="str">
        <f t="shared" si="870"/>
        <v/>
      </c>
      <c r="CZ352" s="536" t="str">
        <f t="shared" si="871"/>
        <v/>
      </c>
      <c r="DA352" s="536" t="str">
        <f t="shared" si="872"/>
        <v/>
      </c>
      <c r="DB352" s="537" t="str">
        <f t="shared" si="873"/>
        <v/>
      </c>
      <c r="DC352" s="537" t="str">
        <f t="shared" si="874"/>
        <v/>
      </c>
      <c r="DD352" s="537" t="str">
        <f t="shared" si="875"/>
        <v/>
      </c>
      <c r="DE352" s="536" t="str">
        <f t="shared" si="876"/>
        <v/>
      </c>
      <c r="DF352" s="536" t="str">
        <f t="shared" si="877"/>
        <v/>
      </c>
      <c r="DG352" s="536" t="str">
        <f t="shared" si="878"/>
        <v/>
      </c>
      <c r="DH352" s="536" t="str">
        <f t="shared" si="879"/>
        <v/>
      </c>
      <c r="DI352" s="536" t="str">
        <f t="shared" si="880"/>
        <v/>
      </c>
      <c r="DJ352" s="535" t="str">
        <f t="shared" si="881"/>
        <v/>
      </c>
      <c r="DK352" s="534" t="str">
        <f t="shared" si="882"/>
        <v/>
      </c>
      <c r="DL352" s="639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91">3670*$K$1</f>
        <v>3670</v>
      </c>
      <c r="C353" s="689">
        <f t="shared" si="891"/>
        <v>3670</v>
      </c>
      <c r="D353" s="689">
        <f t="shared" si="891"/>
        <v>3670</v>
      </c>
      <c r="E353" s="689">
        <f t="shared" si="891"/>
        <v>3670</v>
      </c>
      <c r="F353" s="689">
        <f t="shared" si="891"/>
        <v>3670</v>
      </c>
      <c r="G353" s="689">
        <f t="shared" si="891"/>
        <v>3670</v>
      </c>
      <c r="H353" s="689">
        <f t="shared" si="891"/>
        <v>3670</v>
      </c>
      <c r="I353" s="689">
        <f t="shared" si="891"/>
        <v>3670</v>
      </c>
      <c r="J353" s="689">
        <f t="shared" si="891"/>
        <v>3670</v>
      </c>
      <c r="K353" s="689">
        <f t="shared" si="891"/>
        <v>3670</v>
      </c>
      <c r="L353" s="689">
        <f t="shared" si="891"/>
        <v>3670</v>
      </c>
      <c r="M353" s="689">
        <f t="shared" si="891"/>
        <v>3670</v>
      </c>
      <c r="N353" s="689">
        <f t="shared" si="891"/>
        <v>3670</v>
      </c>
      <c r="O353" s="689">
        <f t="shared" si="891"/>
        <v>3670</v>
      </c>
      <c r="P353" s="689">
        <f t="shared" si="891"/>
        <v>3670</v>
      </c>
      <c r="Q353" s="689">
        <f t="shared" si="891"/>
        <v>3670</v>
      </c>
      <c r="R353" s="689">
        <f t="shared" si="891"/>
        <v>3670</v>
      </c>
      <c r="S353" s="697"/>
      <c r="T353" s="689">
        <f t="shared" ref="T353:AJ353" si="892">3670*$K$1</f>
        <v>3670</v>
      </c>
      <c r="U353" s="689">
        <f t="shared" si="892"/>
        <v>3670</v>
      </c>
      <c r="V353" s="689">
        <f t="shared" si="892"/>
        <v>3670</v>
      </c>
      <c r="W353" s="689">
        <f t="shared" si="892"/>
        <v>3670</v>
      </c>
      <c r="X353" s="689">
        <f t="shared" si="892"/>
        <v>3670</v>
      </c>
      <c r="Y353" s="689">
        <f t="shared" si="892"/>
        <v>3670</v>
      </c>
      <c r="Z353" s="689">
        <f t="shared" si="892"/>
        <v>3670</v>
      </c>
      <c r="AA353" s="689">
        <f t="shared" si="892"/>
        <v>3670</v>
      </c>
      <c r="AB353" s="689">
        <f t="shared" si="892"/>
        <v>3670</v>
      </c>
      <c r="AC353" s="689">
        <f t="shared" si="892"/>
        <v>3670</v>
      </c>
      <c r="AD353" s="689">
        <f t="shared" si="892"/>
        <v>3670</v>
      </c>
      <c r="AE353" s="689">
        <f t="shared" si="892"/>
        <v>3670</v>
      </c>
      <c r="AF353" s="689">
        <f t="shared" si="892"/>
        <v>3670</v>
      </c>
      <c r="AG353" s="689">
        <f t="shared" si="892"/>
        <v>3670</v>
      </c>
      <c r="AH353" s="689">
        <f t="shared" si="892"/>
        <v>3670</v>
      </c>
      <c r="AI353" s="689">
        <f t="shared" si="892"/>
        <v>3670</v>
      </c>
      <c r="AJ353" s="689">
        <f t="shared" si="892"/>
        <v>3670</v>
      </c>
      <c r="AK353" s="697"/>
      <c r="AL353" s="689">
        <f t="shared" ref="AL353:BB353" si="893">3670*$K$1</f>
        <v>3670</v>
      </c>
      <c r="AM353" s="689">
        <f t="shared" si="893"/>
        <v>3670</v>
      </c>
      <c r="AN353" s="689">
        <f t="shared" si="893"/>
        <v>3670</v>
      </c>
      <c r="AO353" s="689">
        <f t="shared" si="893"/>
        <v>3670</v>
      </c>
      <c r="AP353" s="689">
        <f t="shared" si="893"/>
        <v>3670</v>
      </c>
      <c r="AQ353" s="689">
        <f t="shared" si="893"/>
        <v>3670</v>
      </c>
      <c r="AR353" s="689">
        <f t="shared" si="893"/>
        <v>3670</v>
      </c>
      <c r="AS353" s="689">
        <f t="shared" si="893"/>
        <v>3670</v>
      </c>
      <c r="AT353" s="689">
        <f t="shared" si="893"/>
        <v>3670</v>
      </c>
      <c r="AU353" s="689">
        <f t="shared" si="893"/>
        <v>3670</v>
      </c>
      <c r="AV353" s="689">
        <f t="shared" si="893"/>
        <v>3670</v>
      </c>
      <c r="AW353" s="689">
        <f t="shared" si="893"/>
        <v>3670</v>
      </c>
      <c r="AX353" s="689">
        <f t="shared" si="893"/>
        <v>3670</v>
      </c>
      <c r="AY353" s="689">
        <f t="shared" si="893"/>
        <v>3670</v>
      </c>
      <c r="AZ353" s="689">
        <f t="shared" si="893"/>
        <v>3670</v>
      </c>
      <c r="BA353" s="689">
        <f t="shared" si="893"/>
        <v>3670</v>
      </c>
      <c r="BB353" s="689">
        <f t="shared" si="893"/>
        <v>3670</v>
      </c>
      <c r="BC353" s="697"/>
      <c r="BD353" s="689">
        <f t="shared" ref="BD353:BT353" si="894">3670*$K$1</f>
        <v>3670</v>
      </c>
      <c r="BE353" s="689">
        <f t="shared" si="894"/>
        <v>3670</v>
      </c>
      <c r="BF353" s="689">
        <f t="shared" si="894"/>
        <v>3670</v>
      </c>
      <c r="BG353" s="689">
        <f t="shared" si="894"/>
        <v>3670</v>
      </c>
      <c r="BH353" s="689">
        <f t="shared" si="894"/>
        <v>3670</v>
      </c>
      <c r="BI353" s="689">
        <f t="shared" si="894"/>
        <v>3670</v>
      </c>
      <c r="BJ353" s="689">
        <f t="shared" si="894"/>
        <v>3670</v>
      </c>
      <c r="BK353" s="689">
        <f t="shared" si="894"/>
        <v>3670</v>
      </c>
      <c r="BL353" s="689">
        <f t="shared" si="894"/>
        <v>3670</v>
      </c>
      <c r="BM353" s="689">
        <f t="shared" si="894"/>
        <v>3670</v>
      </c>
      <c r="BN353" s="689">
        <f t="shared" si="894"/>
        <v>3670</v>
      </c>
      <c r="BO353" s="689">
        <f t="shared" si="894"/>
        <v>3670</v>
      </c>
      <c r="BP353" s="689">
        <f t="shared" si="894"/>
        <v>3670</v>
      </c>
      <c r="BQ353" s="689">
        <f t="shared" si="894"/>
        <v>3670</v>
      </c>
      <c r="BR353" s="689">
        <f t="shared" si="894"/>
        <v>3670</v>
      </c>
      <c r="BS353" s="689">
        <f t="shared" si="894"/>
        <v>3670</v>
      </c>
      <c r="BT353" s="689">
        <f t="shared" si="894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60"/>
        <v>3670</v>
      </c>
      <c r="CA353" s="583">
        <f t="shared" si="861"/>
        <v>3670</v>
      </c>
      <c r="CB353" s="583">
        <f t="shared" si="862"/>
        <v>3670</v>
      </c>
      <c r="CC353" s="675">
        <f t="shared" si="863"/>
        <v>3670</v>
      </c>
      <c r="CD353" s="1324">
        <f t="shared" si="864"/>
        <v>3670</v>
      </c>
      <c r="CE353" s="1325">
        <f t="shared" si="864"/>
        <v>3670</v>
      </c>
      <c r="CF353" s="1326">
        <f t="shared" si="864"/>
        <v>3670</v>
      </c>
      <c r="CG353" s="1326">
        <f t="shared" si="864"/>
        <v>3670</v>
      </c>
      <c r="CH353" s="1326">
        <f t="shared" si="864"/>
        <v>3670</v>
      </c>
      <c r="CI353" s="1326">
        <f t="shared" si="864"/>
        <v>3670</v>
      </c>
      <c r="CJ353" s="1326">
        <f t="shared" si="864"/>
        <v>3670</v>
      </c>
      <c r="CK353" s="1327">
        <f t="shared" si="864"/>
        <v>3670</v>
      </c>
      <c r="CL353" s="1327">
        <f t="shared" si="864"/>
        <v>3670</v>
      </c>
      <c r="CM353" s="1327">
        <f t="shared" si="864"/>
        <v>3670</v>
      </c>
      <c r="CN353" s="1326">
        <f t="shared" si="864"/>
        <v>3670</v>
      </c>
      <c r="CO353" s="1326">
        <f t="shared" si="864"/>
        <v>3670</v>
      </c>
      <c r="CP353" s="1326">
        <f t="shared" si="864"/>
        <v>3670</v>
      </c>
      <c r="CQ353" s="1326">
        <f t="shared" si="864"/>
        <v>3670</v>
      </c>
      <c r="CR353" s="1326">
        <f t="shared" si="864"/>
        <v>3670</v>
      </c>
      <c r="CS353" s="1325">
        <f t="shared" si="864"/>
        <v>3670</v>
      </c>
      <c r="CT353" s="1328">
        <f t="shared" si="865"/>
        <v>3670</v>
      </c>
      <c r="CU353" s="534">
        <f t="shared" si="866"/>
        <v>3670</v>
      </c>
      <c r="CV353" s="535">
        <f t="shared" si="867"/>
        <v>3670</v>
      </c>
      <c r="CW353" s="536">
        <f t="shared" si="868"/>
        <v>3670</v>
      </c>
      <c r="CX353" s="536">
        <f t="shared" si="869"/>
        <v>3670</v>
      </c>
      <c r="CY353" s="536">
        <f t="shared" si="870"/>
        <v>3670</v>
      </c>
      <c r="CZ353" s="536">
        <f t="shared" si="871"/>
        <v>3670</v>
      </c>
      <c r="DA353" s="536">
        <f t="shared" si="872"/>
        <v>3670</v>
      </c>
      <c r="DB353" s="537">
        <f t="shared" si="873"/>
        <v>3670</v>
      </c>
      <c r="DC353" s="537">
        <f t="shared" si="874"/>
        <v>3670</v>
      </c>
      <c r="DD353" s="537">
        <f t="shared" si="875"/>
        <v>3670</v>
      </c>
      <c r="DE353" s="536">
        <f t="shared" si="876"/>
        <v>3670</v>
      </c>
      <c r="DF353" s="536">
        <f t="shared" si="877"/>
        <v>3670</v>
      </c>
      <c r="DG353" s="536">
        <f t="shared" si="878"/>
        <v>3670</v>
      </c>
      <c r="DH353" s="536">
        <f t="shared" si="879"/>
        <v>3670</v>
      </c>
      <c r="DI353" s="536">
        <f t="shared" si="880"/>
        <v>3670</v>
      </c>
      <c r="DJ353" s="535">
        <f t="shared" si="881"/>
        <v>3670</v>
      </c>
      <c r="DK353" s="534">
        <f t="shared" si="882"/>
        <v>3670</v>
      </c>
      <c r="DL353" s="639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60"/>
        <v/>
      </c>
      <c r="CA354" s="583" t="str">
        <f t="shared" si="861"/>
        <v/>
      </c>
      <c r="CB354" s="583" t="str">
        <f t="shared" si="862"/>
        <v/>
      </c>
      <c r="CC354" s="675" t="str">
        <f t="shared" si="863"/>
        <v/>
      </c>
      <c r="CD354" s="1324" t="str">
        <f t="shared" si="864"/>
        <v/>
      </c>
      <c r="CE354" s="1325" t="str">
        <f t="shared" si="864"/>
        <v/>
      </c>
      <c r="CF354" s="1326" t="str">
        <f t="shared" si="864"/>
        <v/>
      </c>
      <c r="CG354" s="1326" t="str">
        <f t="shared" si="864"/>
        <v/>
      </c>
      <c r="CH354" s="1326" t="str">
        <f t="shared" si="864"/>
        <v/>
      </c>
      <c r="CI354" s="1326" t="str">
        <f t="shared" si="864"/>
        <v/>
      </c>
      <c r="CJ354" s="1326" t="str">
        <f t="shared" si="864"/>
        <v/>
      </c>
      <c r="CK354" s="1327" t="str">
        <f t="shared" si="864"/>
        <v/>
      </c>
      <c r="CL354" s="1327" t="str">
        <f t="shared" si="864"/>
        <v/>
      </c>
      <c r="CM354" s="1327" t="str">
        <f t="shared" si="864"/>
        <v/>
      </c>
      <c r="CN354" s="1326" t="str">
        <f t="shared" si="864"/>
        <v/>
      </c>
      <c r="CO354" s="1326" t="str">
        <f t="shared" si="864"/>
        <v/>
      </c>
      <c r="CP354" s="1326" t="str">
        <f t="shared" si="864"/>
        <v/>
      </c>
      <c r="CQ354" s="1326" t="str">
        <f t="shared" si="864"/>
        <v/>
      </c>
      <c r="CR354" s="1326" t="str">
        <f t="shared" si="864"/>
        <v/>
      </c>
      <c r="CS354" s="1325" t="str">
        <f t="shared" si="864"/>
        <v/>
      </c>
      <c r="CT354" s="1328" t="str">
        <f t="shared" si="865"/>
        <v/>
      </c>
      <c r="CU354" s="534" t="str">
        <f t="shared" si="866"/>
        <v/>
      </c>
      <c r="CV354" s="535" t="str">
        <f t="shared" si="867"/>
        <v/>
      </c>
      <c r="CW354" s="536" t="str">
        <f t="shared" si="868"/>
        <v/>
      </c>
      <c r="CX354" s="536" t="str">
        <f t="shared" si="869"/>
        <v/>
      </c>
      <c r="CY354" s="536" t="str">
        <f t="shared" si="870"/>
        <v/>
      </c>
      <c r="CZ354" s="536" t="str">
        <f t="shared" si="871"/>
        <v/>
      </c>
      <c r="DA354" s="536" t="str">
        <f t="shared" si="872"/>
        <v/>
      </c>
      <c r="DB354" s="537" t="str">
        <f t="shared" si="873"/>
        <v/>
      </c>
      <c r="DC354" s="537" t="str">
        <f t="shared" si="874"/>
        <v/>
      </c>
      <c r="DD354" s="537" t="str">
        <f t="shared" si="875"/>
        <v/>
      </c>
      <c r="DE354" s="536" t="str">
        <f t="shared" si="876"/>
        <v/>
      </c>
      <c r="DF354" s="536" t="str">
        <f t="shared" si="877"/>
        <v/>
      </c>
      <c r="DG354" s="536" t="str">
        <f t="shared" si="878"/>
        <v/>
      </c>
      <c r="DH354" s="536" t="str">
        <f t="shared" si="879"/>
        <v/>
      </c>
      <c r="DI354" s="536" t="str">
        <f t="shared" si="880"/>
        <v/>
      </c>
      <c r="DJ354" s="535" t="str">
        <f t="shared" si="881"/>
        <v/>
      </c>
      <c r="DK354" s="534" t="str">
        <f t="shared" si="882"/>
        <v/>
      </c>
      <c r="DL354" s="639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60"/>
        <v/>
      </c>
      <c r="CA355" s="583" t="str">
        <f t="shared" si="861"/>
        <v/>
      </c>
      <c r="CB355" s="583" t="str">
        <f t="shared" si="862"/>
        <v/>
      </c>
      <c r="CC355" s="675" t="str">
        <f t="shared" si="863"/>
        <v/>
      </c>
      <c r="CD355" s="1324" t="str">
        <f t="shared" si="864"/>
        <v/>
      </c>
      <c r="CE355" s="1325" t="str">
        <f t="shared" si="864"/>
        <v/>
      </c>
      <c r="CF355" s="1326" t="str">
        <f t="shared" si="864"/>
        <v/>
      </c>
      <c r="CG355" s="1326" t="str">
        <f t="shared" si="864"/>
        <v/>
      </c>
      <c r="CH355" s="1326" t="str">
        <f t="shared" si="864"/>
        <v/>
      </c>
      <c r="CI355" s="1326" t="str">
        <f t="shared" si="864"/>
        <v/>
      </c>
      <c r="CJ355" s="1326" t="str">
        <f t="shared" si="864"/>
        <v/>
      </c>
      <c r="CK355" s="1327" t="str">
        <f t="shared" si="864"/>
        <v/>
      </c>
      <c r="CL355" s="1327" t="str">
        <f t="shared" si="864"/>
        <v/>
      </c>
      <c r="CM355" s="1327" t="str">
        <f t="shared" si="864"/>
        <v/>
      </c>
      <c r="CN355" s="1326" t="str">
        <f t="shared" si="864"/>
        <v/>
      </c>
      <c r="CO355" s="1326" t="str">
        <f t="shared" si="864"/>
        <v/>
      </c>
      <c r="CP355" s="1326" t="str">
        <f t="shared" si="864"/>
        <v/>
      </c>
      <c r="CQ355" s="1326" t="str">
        <f t="shared" si="864"/>
        <v/>
      </c>
      <c r="CR355" s="1326" t="str">
        <f t="shared" si="864"/>
        <v/>
      </c>
      <c r="CS355" s="1325" t="str">
        <f t="shared" si="864"/>
        <v/>
      </c>
      <c r="CT355" s="1328" t="str">
        <f t="shared" si="865"/>
        <v/>
      </c>
      <c r="CU355" s="534" t="str">
        <f t="shared" si="866"/>
        <v/>
      </c>
      <c r="CV355" s="535" t="str">
        <f t="shared" si="867"/>
        <v/>
      </c>
      <c r="CW355" s="536" t="str">
        <f t="shared" si="868"/>
        <v/>
      </c>
      <c r="CX355" s="536" t="str">
        <f t="shared" si="869"/>
        <v/>
      </c>
      <c r="CY355" s="536" t="str">
        <f t="shared" si="870"/>
        <v/>
      </c>
      <c r="CZ355" s="536" t="str">
        <f t="shared" si="871"/>
        <v/>
      </c>
      <c r="DA355" s="536" t="str">
        <f t="shared" si="872"/>
        <v/>
      </c>
      <c r="DB355" s="537" t="str">
        <f t="shared" si="873"/>
        <v/>
      </c>
      <c r="DC355" s="537" t="str">
        <f t="shared" si="874"/>
        <v/>
      </c>
      <c r="DD355" s="537" t="str">
        <f t="shared" si="875"/>
        <v/>
      </c>
      <c r="DE355" s="536" t="str">
        <f t="shared" si="876"/>
        <v/>
      </c>
      <c r="DF355" s="536" t="str">
        <f t="shared" si="877"/>
        <v/>
      </c>
      <c r="DG355" s="536" t="str">
        <f t="shared" si="878"/>
        <v/>
      </c>
      <c r="DH355" s="536" t="str">
        <f t="shared" si="879"/>
        <v/>
      </c>
      <c r="DI355" s="536" t="str">
        <f t="shared" si="880"/>
        <v/>
      </c>
      <c r="DJ355" s="535" t="str">
        <f t="shared" si="881"/>
        <v/>
      </c>
      <c r="DK355" s="534" t="str">
        <f t="shared" si="882"/>
        <v/>
      </c>
      <c r="DL355" s="639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95">IF(B354="","",B354*B355)</f>
        <v/>
      </c>
      <c r="C356" s="615" t="str">
        <f t="shared" si="895"/>
        <v/>
      </c>
      <c r="D356" s="615" t="str">
        <f t="shared" si="895"/>
        <v/>
      </c>
      <c r="E356" s="615" t="str">
        <f t="shared" si="895"/>
        <v/>
      </c>
      <c r="F356" s="615" t="str">
        <f t="shared" si="895"/>
        <v/>
      </c>
      <c r="G356" s="615" t="str">
        <f t="shared" si="895"/>
        <v/>
      </c>
      <c r="H356" s="615" t="str">
        <f t="shared" si="895"/>
        <v/>
      </c>
      <c r="I356" s="615" t="str">
        <f t="shared" si="895"/>
        <v/>
      </c>
      <c r="J356" s="615" t="str">
        <f t="shared" si="895"/>
        <v/>
      </c>
      <c r="K356" s="615" t="str">
        <f t="shared" si="895"/>
        <v/>
      </c>
      <c r="L356" s="615" t="str">
        <f t="shared" si="895"/>
        <v/>
      </c>
      <c r="M356" s="615" t="str">
        <f t="shared" si="895"/>
        <v/>
      </c>
      <c r="N356" s="615" t="str">
        <f t="shared" si="895"/>
        <v/>
      </c>
      <c r="O356" s="615" t="str">
        <f t="shared" si="895"/>
        <v/>
      </c>
      <c r="P356" s="615" t="str">
        <f t="shared" si="895"/>
        <v/>
      </c>
      <c r="Q356" s="615" t="str">
        <f t="shared" si="895"/>
        <v/>
      </c>
      <c r="R356" s="615" t="str">
        <f t="shared" si="895"/>
        <v/>
      </c>
      <c r="S356" s="648"/>
      <c r="T356" s="615" t="str">
        <f t="shared" ref="T356:AJ356" si="896">IF(T354="","",T354*T355)</f>
        <v/>
      </c>
      <c r="U356" s="615" t="str">
        <f t="shared" si="896"/>
        <v/>
      </c>
      <c r="V356" s="615" t="str">
        <f t="shared" si="896"/>
        <v/>
      </c>
      <c r="W356" s="615" t="str">
        <f t="shared" si="896"/>
        <v/>
      </c>
      <c r="X356" s="615" t="str">
        <f t="shared" si="896"/>
        <v/>
      </c>
      <c r="Y356" s="615" t="str">
        <f t="shared" si="896"/>
        <v/>
      </c>
      <c r="Z356" s="615" t="str">
        <f t="shared" si="896"/>
        <v/>
      </c>
      <c r="AA356" s="615" t="str">
        <f t="shared" si="896"/>
        <v/>
      </c>
      <c r="AB356" s="615" t="str">
        <f t="shared" si="896"/>
        <v/>
      </c>
      <c r="AC356" s="615" t="str">
        <f t="shared" si="896"/>
        <v/>
      </c>
      <c r="AD356" s="615" t="str">
        <f t="shared" si="896"/>
        <v/>
      </c>
      <c r="AE356" s="615" t="str">
        <f t="shared" si="896"/>
        <v/>
      </c>
      <c r="AF356" s="615" t="str">
        <f t="shared" si="896"/>
        <v/>
      </c>
      <c r="AG356" s="615" t="str">
        <f t="shared" si="896"/>
        <v/>
      </c>
      <c r="AH356" s="615" t="str">
        <f t="shared" si="896"/>
        <v/>
      </c>
      <c r="AI356" s="615" t="str">
        <f t="shared" si="896"/>
        <v/>
      </c>
      <c r="AJ356" s="615" t="str">
        <f t="shared" si="896"/>
        <v/>
      </c>
      <c r="AK356" s="648"/>
      <c r="AL356" s="615" t="str">
        <f t="shared" ref="AL356:BB356" si="897">IF(AL354="","",AL354*AL355)</f>
        <v/>
      </c>
      <c r="AM356" s="615" t="str">
        <f t="shared" si="897"/>
        <v/>
      </c>
      <c r="AN356" s="615" t="str">
        <f t="shared" si="897"/>
        <v/>
      </c>
      <c r="AO356" s="615" t="str">
        <f t="shared" si="897"/>
        <v/>
      </c>
      <c r="AP356" s="615" t="str">
        <f t="shared" si="897"/>
        <v/>
      </c>
      <c r="AQ356" s="615" t="str">
        <f t="shared" si="897"/>
        <v/>
      </c>
      <c r="AR356" s="615" t="str">
        <f t="shared" si="897"/>
        <v/>
      </c>
      <c r="AS356" s="615" t="str">
        <f t="shared" si="897"/>
        <v/>
      </c>
      <c r="AT356" s="615" t="str">
        <f t="shared" si="897"/>
        <v/>
      </c>
      <c r="AU356" s="615" t="str">
        <f t="shared" si="897"/>
        <v/>
      </c>
      <c r="AV356" s="615" t="str">
        <f t="shared" si="897"/>
        <v/>
      </c>
      <c r="AW356" s="615" t="str">
        <f t="shared" si="897"/>
        <v/>
      </c>
      <c r="AX356" s="615" t="str">
        <f t="shared" si="897"/>
        <v/>
      </c>
      <c r="AY356" s="615" t="str">
        <f t="shared" si="897"/>
        <v/>
      </c>
      <c r="AZ356" s="615" t="str">
        <f t="shared" si="897"/>
        <v/>
      </c>
      <c r="BA356" s="615" t="str">
        <f t="shared" si="897"/>
        <v/>
      </c>
      <c r="BB356" s="615" t="str">
        <f t="shared" si="897"/>
        <v/>
      </c>
      <c r="BC356" s="648"/>
      <c r="BD356" s="615" t="str">
        <f t="shared" ref="BD356:BT356" si="898">IF(BD354="","",BD354*BD355)</f>
        <v/>
      </c>
      <c r="BE356" s="615" t="str">
        <f t="shared" si="898"/>
        <v/>
      </c>
      <c r="BF356" s="615" t="str">
        <f t="shared" si="898"/>
        <v/>
      </c>
      <c r="BG356" s="615" t="str">
        <f t="shared" si="898"/>
        <v/>
      </c>
      <c r="BH356" s="615" t="str">
        <f t="shared" si="898"/>
        <v/>
      </c>
      <c r="BI356" s="615" t="str">
        <f t="shared" si="898"/>
        <v/>
      </c>
      <c r="BJ356" s="615" t="str">
        <f t="shared" si="898"/>
        <v/>
      </c>
      <c r="BK356" s="615" t="str">
        <f t="shared" si="898"/>
        <v/>
      </c>
      <c r="BL356" s="615" t="str">
        <f t="shared" si="898"/>
        <v/>
      </c>
      <c r="BM356" s="615" t="str">
        <f t="shared" si="898"/>
        <v/>
      </c>
      <c r="BN356" s="615" t="str">
        <f t="shared" si="898"/>
        <v/>
      </c>
      <c r="BO356" s="615" t="str">
        <f t="shared" si="898"/>
        <v/>
      </c>
      <c r="BP356" s="615" t="str">
        <f t="shared" si="898"/>
        <v/>
      </c>
      <c r="BQ356" s="615" t="str">
        <f t="shared" si="898"/>
        <v/>
      </c>
      <c r="BR356" s="615" t="str">
        <f t="shared" si="898"/>
        <v/>
      </c>
      <c r="BS356" s="615" t="str">
        <f t="shared" si="898"/>
        <v/>
      </c>
      <c r="BT356" s="615" t="str">
        <f t="shared" si="898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60"/>
        <v/>
      </c>
      <c r="CA356" s="583" t="str">
        <f t="shared" si="861"/>
        <v/>
      </c>
      <c r="CB356" s="583" t="str">
        <f t="shared" si="862"/>
        <v/>
      </c>
      <c r="CC356" s="675" t="str">
        <f t="shared" si="863"/>
        <v/>
      </c>
      <c r="CD356" s="1324" t="str">
        <f t="shared" si="864"/>
        <v/>
      </c>
      <c r="CE356" s="1325" t="str">
        <f t="shared" si="864"/>
        <v/>
      </c>
      <c r="CF356" s="1326" t="str">
        <f t="shared" si="864"/>
        <v/>
      </c>
      <c r="CG356" s="1326" t="str">
        <f t="shared" si="864"/>
        <v/>
      </c>
      <c r="CH356" s="1326" t="str">
        <f t="shared" si="864"/>
        <v/>
      </c>
      <c r="CI356" s="1326" t="str">
        <f t="shared" si="864"/>
        <v/>
      </c>
      <c r="CJ356" s="1326" t="str">
        <f t="shared" si="864"/>
        <v/>
      </c>
      <c r="CK356" s="1327" t="str">
        <f t="shared" si="864"/>
        <v/>
      </c>
      <c r="CL356" s="1327" t="str">
        <f t="shared" si="864"/>
        <v/>
      </c>
      <c r="CM356" s="1327" t="str">
        <f t="shared" si="864"/>
        <v/>
      </c>
      <c r="CN356" s="1326" t="str">
        <f t="shared" si="864"/>
        <v/>
      </c>
      <c r="CO356" s="1326" t="str">
        <f t="shared" si="864"/>
        <v/>
      </c>
      <c r="CP356" s="1326" t="str">
        <f t="shared" si="864"/>
        <v/>
      </c>
      <c r="CQ356" s="1326" t="str">
        <f t="shared" si="864"/>
        <v/>
      </c>
      <c r="CR356" s="1326" t="str">
        <f t="shared" si="864"/>
        <v/>
      </c>
      <c r="CS356" s="1325" t="str">
        <f t="shared" si="864"/>
        <v/>
      </c>
      <c r="CT356" s="1328" t="str">
        <f t="shared" si="865"/>
        <v/>
      </c>
      <c r="CU356" s="534" t="str">
        <f t="shared" si="866"/>
        <v/>
      </c>
      <c r="CV356" s="535" t="str">
        <f t="shared" si="867"/>
        <v/>
      </c>
      <c r="CW356" s="536" t="str">
        <f t="shared" si="868"/>
        <v/>
      </c>
      <c r="CX356" s="536" t="str">
        <f t="shared" si="869"/>
        <v/>
      </c>
      <c r="CY356" s="536" t="str">
        <f t="shared" si="870"/>
        <v/>
      </c>
      <c r="CZ356" s="536" t="str">
        <f t="shared" si="871"/>
        <v/>
      </c>
      <c r="DA356" s="536" t="str">
        <f t="shared" si="872"/>
        <v/>
      </c>
      <c r="DB356" s="537" t="str">
        <f t="shared" si="873"/>
        <v/>
      </c>
      <c r="DC356" s="537" t="str">
        <f t="shared" si="874"/>
        <v/>
      </c>
      <c r="DD356" s="537" t="str">
        <f t="shared" si="875"/>
        <v/>
      </c>
      <c r="DE356" s="536" t="str">
        <f t="shared" si="876"/>
        <v/>
      </c>
      <c r="DF356" s="536" t="str">
        <f t="shared" si="877"/>
        <v/>
      </c>
      <c r="DG356" s="536" t="str">
        <f t="shared" si="878"/>
        <v/>
      </c>
      <c r="DH356" s="536" t="str">
        <f t="shared" si="879"/>
        <v/>
      </c>
      <c r="DI356" s="536" t="str">
        <f t="shared" si="880"/>
        <v/>
      </c>
      <c r="DJ356" s="535" t="str">
        <f t="shared" si="881"/>
        <v/>
      </c>
      <c r="DK356" s="534" t="str">
        <f t="shared" si="882"/>
        <v/>
      </c>
      <c r="DL356" s="639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60"/>
        <v/>
      </c>
      <c r="CA357" s="583" t="str">
        <f t="shared" si="861"/>
        <v/>
      </c>
      <c r="CB357" s="583" t="str">
        <f t="shared" si="862"/>
        <v/>
      </c>
      <c r="CC357" s="675" t="str">
        <f t="shared" si="863"/>
        <v/>
      </c>
      <c r="CD357" s="1324" t="str">
        <f t="shared" si="864"/>
        <v/>
      </c>
      <c r="CE357" s="1325" t="str">
        <f t="shared" si="864"/>
        <v/>
      </c>
      <c r="CF357" s="1326" t="str">
        <f t="shared" si="864"/>
        <v/>
      </c>
      <c r="CG357" s="1326" t="str">
        <f t="shared" si="864"/>
        <v/>
      </c>
      <c r="CH357" s="1326" t="str">
        <f t="shared" si="864"/>
        <v/>
      </c>
      <c r="CI357" s="1326" t="str">
        <f t="shared" si="864"/>
        <v/>
      </c>
      <c r="CJ357" s="1326" t="str">
        <f t="shared" si="864"/>
        <v/>
      </c>
      <c r="CK357" s="1327" t="str">
        <f t="shared" si="864"/>
        <v/>
      </c>
      <c r="CL357" s="1327" t="str">
        <f t="shared" si="864"/>
        <v/>
      </c>
      <c r="CM357" s="1327" t="str">
        <f t="shared" si="864"/>
        <v/>
      </c>
      <c r="CN357" s="1326" t="str">
        <f t="shared" si="864"/>
        <v/>
      </c>
      <c r="CO357" s="1326" t="str">
        <f t="shared" si="864"/>
        <v/>
      </c>
      <c r="CP357" s="1326" t="str">
        <f t="shared" si="864"/>
        <v/>
      </c>
      <c r="CQ357" s="1326" t="str">
        <f t="shared" si="864"/>
        <v/>
      </c>
      <c r="CR357" s="1326" t="str">
        <f t="shared" si="864"/>
        <v/>
      </c>
      <c r="CS357" s="1325" t="str">
        <f t="shared" si="864"/>
        <v/>
      </c>
      <c r="CT357" s="1328" t="str">
        <f t="shared" si="865"/>
        <v/>
      </c>
      <c r="CU357" s="534" t="str">
        <f t="shared" si="866"/>
        <v/>
      </c>
      <c r="CV357" s="535" t="str">
        <f t="shared" si="867"/>
        <v/>
      </c>
      <c r="CW357" s="536" t="str">
        <f t="shared" si="868"/>
        <v/>
      </c>
      <c r="CX357" s="536" t="str">
        <f t="shared" si="869"/>
        <v/>
      </c>
      <c r="CY357" s="536" t="str">
        <f t="shared" si="870"/>
        <v/>
      </c>
      <c r="CZ357" s="536" t="str">
        <f t="shared" si="871"/>
        <v/>
      </c>
      <c r="DA357" s="536" t="str">
        <f t="shared" si="872"/>
        <v/>
      </c>
      <c r="DB357" s="537" t="str">
        <f t="shared" si="873"/>
        <v/>
      </c>
      <c r="DC357" s="537" t="str">
        <f t="shared" si="874"/>
        <v/>
      </c>
      <c r="DD357" s="537" t="str">
        <f t="shared" si="875"/>
        <v/>
      </c>
      <c r="DE357" s="536" t="str">
        <f t="shared" si="876"/>
        <v/>
      </c>
      <c r="DF357" s="536" t="str">
        <f t="shared" si="877"/>
        <v/>
      </c>
      <c r="DG357" s="536" t="str">
        <f t="shared" si="878"/>
        <v/>
      </c>
      <c r="DH357" s="536" t="str">
        <f t="shared" si="879"/>
        <v/>
      </c>
      <c r="DI357" s="536" t="str">
        <f t="shared" si="880"/>
        <v/>
      </c>
      <c r="DJ357" s="535" t="str">
        <f t="shared" si="881"/>
        <v/>
      </c>
      <c r="DK357" s="534" t="str">
        <f t="shared" si="882"/>
        <v/>
      </c>
      <c r="DL357" s="639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60"/>
        <v/>
      </c>
      <c r="CA358" s="608" t="str">
        <f t="shared" si="861"/>
        <v/>
      </c>
      <c r="CB358" s="608" t="str">
        <f t="shared" si="862"/>
        <v/>
      </c>
      <c r="CC358" s="678" t="str">
        <f t="shared" si="863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899"/>
        <v/>
      </c>
      <c r="CG358" s="1331" t="str">
        <f t="shared" si="899"/>
        <v/>
      </c>
      <c r="CH358" s="1331" t="str">
        <f t="shared" si="899"/>
        <v/>
      </c>
      <c r="CI358" s="1331" t="str">
        <f t="shared" si="899"/>
        <v/>
      </c>
      <c r="CJ358" s="1331" t="str">
        <f t="shared" si="899"/>
        <v/>
      </c>
      <c r="CK358" s="1332" t="str">
        <f t="shared" si="899"/>
        <v/>
      </c>
      <c r="CL358" s="1332" t="str">
        <f t="shared" si="899"/>
        <v/>
      </c>
      <c r="CM358" s="1332" t="str">
        <f t="shared" si="899"/>
        <v/>
      </c>
      <c r="CN358" s="1331" t="str">
        <f t="shared" si="899"/>
        <v/>
      </c>
      <c r="CO358" s="1331" t="str">
        <f t="shared" si="899"/>
        <v/>
      </c>
      <c r="CP358" s="1331" t="str">
        <f t="shared" si="899"/>
        <v/>
      </c>
      <c r="CQ358" s="1331" t="str">
        <f t="shared" si="899"/>
        <v/>
      </c>
      <c r="CR358" s="1331" t="str">
        <f t="shared" si="899"/>
        <v/>
      </c>
      <c r="CS358" s="1330" t="str">
        <f t="shared" si="899"/>
        <v/>
      </c>
      <c r="CT358" s="1333" t="str">
        <f t="shared" si="899"/>
        <v/>
      </c>
      <c r="CU358" s="522" t="str">
        <f t="shared" si="866"/>
        <v/>
      </c>
      <c r="CV358" s="523" t="str">
        <f t="shared" si="867"/>
        <v/>
      </c>
      <c r="CW358" s="524" t="str">
        <f t="shared" si="868"/>
        <v/>
      </c>
      <c r="CX358" s="524" t="str">
        <f t="shared" si="869"/>
        <v/>
      </c>
      <c r="CY358" s="524" t="str">
        <f t="shared" si="870"/>
        <v/>
      </c>
      <c r="CZ358" s="524" t="str">
        <f t="shared" si="871"/>
        <v/>
      </c>
      <c r="DA358" s="524" t="str">
        <f t="shared" si="872"/>
        <v/>
      </c>
      <c r="DB358" s="525" t="str">
        <f t="shared" si="873"/>
        <v/>
      </c>
      <c r="DC358" s="525" t="str">
        <f t="shared" si="874"/>
        <v/>
      </c>
      <c r="DD358" s="525" t="str">
        <f t="shared" si="875"/>
        <v/>
      </c>
      <c r="DE358" s="524" t="str">
        <f t="shared" si="876"/>
        <v/>
      </c>
      <c r="DF358" s="524" t="str">
        <f t="shared" si="877"/>
        <v/>
      </c>
      <c r="DG358" s="524" t="str">
        <f t="shared" si="878"/>
        <v/>
      </c>
      <c r="DH358" s="524" t="str">
        <f t="shared" si="879"/>
        <v/>
      </c>
      <c r="DI358" s="524" t="str">
        <f t="shared" si="880"/>
        <v/>
      </c>
      <c r="DJ358" s="523" t="str">
        <f t="shared" si="881"/>
        <v/>
      </c>
      <c r="DK358" s="522" t="str">
        <f t="shared" si="882"/>
        <v/>
      </c>
      <c r="DL358" s="639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60"/>
        <v/>
      </c>
      <c r="CA359" s="575" t="str">
        <f t="shared" si="861"/>
        <v/>
      </c>
      <c r="CB359" s="575" t="str">
        <f t="shared" si="862"/>
        <v/>
      </c>
      <c r="CC359" s="673" t="str">
        <f t="shared" si="863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>
        <v>750</v>
      </c>
      <c r="BX360" s="159"/>
      <c r="BY360" s="159"/>
      <c r="BZ360" s="583" t="str">
        <f t="shared" si="860"/>
        <v/>
      </c>
      <c r="CA360" s="583">
        <f t="shared" si="861"/>
        <v>750</v>
      </c>
      <c r="CB360" s="583" t="str">
        <f t="shared" si="862"/>
        <v/>
      </c>
      <c r="CC360" s="675" t="str">
        <f t="shared" si="863"/>
        <v/>
      </c>
      <c r="CD360" s="1324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00"/>
        <v/>
      </c>
      <c r="CF360" s="1326" t="str">
        <f t="shared" si="900"/>
        <v/>
      </c>
      <c r="CG360" s="1326" t="str">
        <f t="shared" si="900"/>
        <v/>
      </c>
      <c r="CH360" s="1326" t="str">
        <f t="shared" si="900"/>
        <v/>
      </c>
      <c r="CI360" s="1326" t="str">
        <f t="shared" si="900"/>
        <v/>
      </c>
      <c r="CJ360" s="1326" t="str">
        <f t="shared" si="900"/>
        <v/>
      </c>
      <c r="CK360" s="1327" t="str">
        <f t="shared" si="900"/>
        <v/>
      </c>
      <c r="CL360" s="1327" t="str">
        <f t="shared" si="900"/>
        <v/>
      </c>
      <c r="CM360" s="1327" t="str">
        <f t="shared" si="900"/>
        <v/>
      </c>
      <c r="CN360" s="1326" t="str">
        <f t="shared" si="900"/>
        <v/>
      </c>
      <c r="CO360" s="1326" t="str">
        <f t="shared" si="900"/>
        <v/>
      </c>
      <c r="CP360" s="1326" t="str">
        <f t="shared" si="900"/>
        <v/>
      </c>
      <c r="CQ360" s="1326" t="str">
        <f t="shared" si="900"/>
        <v/>
      </c>
      <c r="CR360" s="1326" t="str">
        <f t="shared" si="900"/>
        <v/>
      </c>
      <c r="CS360" s="1325" t="str">
        <f t="shared" si="900"/>
        <v/>
      </c>
      <c r="CT360" s="1328" t="str">
        <f t="shared" si="900"/>
        <v/>
      </c>
      <c r="CU360" s="534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01"/>
        <v/>
      </c>
      <c r="CW360" s="536" t="str">
        <f t="shared" si="901"/>
        <v/>
      </c>
      <c r="CX360" s="536" t="str">
        <f t="shared" si="901"/>
        <v/>
      </c>
      <c r="CY360" s="536" t="str">
        <f t="shared" si="901"/>
        <v/>
      </c>
      <c r="CZ360" s="536" t="str">
        <f t="shared" si="901"/>
        <v/>
      </c>
      <c r="DA360" s="536" t="str">
        <f t="shared" si="901"/>
        <v/>
      </c>
      <c r="DB360" s="537" t="str">
        <f t="shared" si="901"/>
        <v/>
      </c>
      <c r="DC360" s="537" t="str">
        <f t="shared" si="901"/>
        <v/>
      </c>
      <c r="DD360" s="537" t="str">
        <f t="shared" si="901"/>
        <v/>
      </c>
      <c r="DE360" s="536" t="str">
        <f t="shared" si="901"/>
        <v/>
      </c>
      <c r="DF360" s="536" t="str">
        <f t="shared" si="901"/>
        <v/>
      </c>
      <c r="DG360" s="536" t="str">
        <f t="shared" si="901"/>
        <v/>
      </c>
      <c r="DH360" s="536" t="str">
        <f t="shared" si="901"/>
        <v/>
      </c>
      <c r="DI360" s="536" t="str">
        <f t="shared" si="901"/>
        <v/>
      </c>
      <c r="DJ360" s="535" t="str">
        <f t="shared" si="901"/>
        <v/>
      </c>
      <c r="DK360" s="534" t="str">
        <f t="shared" si="901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 t="s">
        <v>250</v>
      </c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>
        <v>1</v>
      </c>
      <c r="BX362" s="159"/>
      <c r="BY362" s="159"/>
      <c r="BZ362" s="583" t="str">
        <f t="shared" ref="BZ362:BZ371" si="902">IF(DL362&lt;3,"",(SUM(B362:R362)-MIN(B362:R362)-MAX(B362:R362))/(DL362-2))</f>
        <v/>
      </c>
      <c r="CA362" s="583">
        <f t="shared" ref="CA362:CA371" si="903">IF(DM362&lt;3,"",(SUM(T362:AJ362)-MIN(T362:AJ362)-MAX(T362:AJ362))/(DM362-2))</f>
        <v>1</v>
      </c>
      <c r="CB362" s="583" t="str">
        <f t="shared" ref="CB362:CB371" si="904">IF(DN362&lt;3,"",(SUM(AL362:BB362)-MIN(AL362:BB362)-MAX(AL362:BB362))/(DN362-2))</f>
        <v/>
      </c>
      <c r="CC362" s="675" t="str">
        <f t="shared" ref="CC362:CC371" si="905">IF(DO362&lt;3,"",(SUM(BD362:BT362)-MIN(BD362:BT362)-MAX(BD362:BT362))/(DO362-2))</f>
        <v/>
      </c>
      <c r="CD362" s="1324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06"/>
        <v/>
      </c>
      <c r="CF362" s="1326" t="str">
        <f t="shared" si="906"/>
        <v/>
      </c>
      <c r="CG362" s="1326" t="str">
        <f t="shared" si="906"/>
        <v/>
      </c>
      <c r="CH362" s="1326" t="str">
        <f t="shared" si="906"/>
        <v/>
      </c>
      <c r="CI362" s="1326" t="str">
        <f t="shared" si="906"/>
        <v/>
      </c>
      <c r="CJ362" s="1326" t="str">
        <f t="shared" si="906"/>
        <v/>
      </c>
      <c r="CK362" s="1327" t="str">
        <f t="shared" si="906"/>
        <v/>
      </c>
      <c r="CL362" s="1327" t="str">
        <f t="shared" si="906"/>
        <v/>
      </c>
      <c r="CM362" s="1327" t="str">
        <f t="shared" si="906"/>
        <v/>
      </c>
      <c r="CN362" s="1326" t="str">
        <f t="shared" si="906"/>
        <v/>
      </c>
      <c r="CO362" s="1326" t="str">
        <f t="shared" si="906"/>
        <v/>
      </c>
      <c r="CP362" s="1326" t="str">
        <f t="shared" si="906"/>
        <v/>
      </c>
      <c r="CQ362" s="1326" t="str">
        <f t="shared" si="906"/>
        <v/>
      </c>
      <c r="CR362" s="1326" t="str">
        <f t="shared" si="906"/>
        <v/>
      </c>
      <c r="CS362" s="1325" t="str">
        <f t="shared" si="906"/>
        <v/>
      </c>
      <c r="CT362" s="1328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25">COUNT(B362:R362)</f>
        <v>0</v>
      </c>
      <c r="DM362" s="106">
        <f t="shared" ref="DM362:DM369" si="926">COUNT(T362:AJ362)</f>
        <v>3</v>
      </c>
      <c r="DN362" s="106">
        <f t="shared" ref="DN362:DN369" si="927">COUNT(AL362:BB362)</f>
        <v>0</v>
      </c>
      <c r="DO362" s="106">
        <f t="shared" ref="DO362:DO369" si="928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9">IF(B360="","",B360*B362)</f>
        <v/>
      </c>
      <c r="C363" s="615" t="str">
        <f t="shared" si="929"/>
        <v/>
      </c>
      <c r="D363" s="615" t="str">
        <f t="shared" si="929"/>
        <v/>
      </c>
      <c r="E363" s="615" t="str">
        <f t="shared" si="929"/>
        <v/>
      </c>
      <c r="F363" s="615" t="str">
        <f t="shared" si="929"/>
        <v/>
      </c>
      <c r="G363" s="615" t="str">
        <f t="shared" si="929"/>
        <v/>
      </c>
      <c r="H363" s="615" t="str">
        <f t="shared" si="929"/>
        <v/>
      </c>
      <c r="I363" s="615" t="str">
        <f t="shared" si="929"/>
        <v/>
      </c>
      <c r="J363" s="615" t="str">
        <f t="shared" si="929"/>
        <v/>
      </c>
      <c r="K363" s="615" t="str">
        <f t="shared" si="929"/>
        <v/>
      </c>
      <c r="L363" s="615" t="str">
        <f t="shared" si="929"/>
        <v/>
      </c>
      <c r="M363" s="615" t="str">
        <f t="shared" si="929"/>
        <v/>
      </c>
      <c r="N363" s="615" t="str">
        <f t="shared" si="929"/>
        <v/>
      </c>
      <c r="O363" s="615" t="str">
        <f t="shared" si="929"/>
        <v/>
      </c>
      <c r="P363" s="615" t="str">
        <f t="shared" si="929"/>
        <v/>
      </c>
      <c r="Q363" s="615" t="str">
        <f t="shared" si="929"/>
        <v/>
      </c>
      <c r="R363" s="615" t="str">
        <f t="shared" si="929"/>
        <v/>
      </c>
      <c r="S363" s="648"/>
      <c r="T363" s="615">
        <f t="shared" ref="T363:AJ363" si="930">IF(T360="","",T360*T362)</f>
        <v>1250</v>
      </c>
      <c r="U363" s="615">
        <f t="shared" si="930"/>
        <v>500</v>
      </c>
      <c r="V363" s="615" t="str">
        <f t="shared" si="930"/>
        <v/>
      </c>
      <c r="W363" s="615">
        <f t="shared" si="930"/>
        <v>750</v>
      </c>
      <c r="X363" s="615" t="str">
        <f t="shared" si="930"/>
        <v/>
      </c>
      <c r="Y363" s="615" t="str">
        <f t="shared" si="930"/>
        <v/>
      </c>
      <c r="Z363" s="615" t="str">
        <f t="shared" si="930"/>
        <v/>
      </c>
      <c r="AA363" s="615" t="str">
        <f t="shared" si="930"/>
        <v/>
      </c>
      <c r="AB363" s="615" t="str">
        <f t="shared" si="930"/>
        <v/>
      </c>
      <c r="AC363" s="615" t="str">
        <f t="shared" si="930"/>
        <v/>
      </c>
      <c r="AD363" s="615" t="str">
        <f t="shared" si="930"/>
        <v/>
      </c>
      <c r="AE363" s="615" t="str">
        <f t="shared" si="930"/>
        <v/>
      </c>
      <c r="AF363" s="615" t="str">
        <f t="shared" si="930"/>
        <v/>
      </c>
      <c r="AG363" s="615" t="str">
        <f t="shared" si="930"/>
        <v/>
      </c>
      <c r="AH363" s="615" t="str">
        <f t="shared" si="930"/>
        <v/>
      </c>
      <c r="AI363" s="615" t="str">
        <f t="shared" si="930"/>
        <v/>
      </c>
      <c r="AJ363" s="615" t="str">
        <f t="shared" si="930"/>
        <v/>
      </c>
      <c r="AK363" s="648"/>
      <c r="AL363" s="615" t="str">
        <f t="shared" ref="AL363:BB363" si="931">IF(AL360="","",AL360*AL362)</f>
        <v/>
      </c>
      <c r="AM363" s="615" t="str">
        <f t="shared" si="931"/>
        <v/>
      </c>
      <c r="AN363" s="615" t="str">
        <f t="shared" si="931"/>
        <v/>
      </c>
      <c r="AO363" s="615" t="str">
        <f t="shared" si="931"/>
        <v/>
      </c>
      <c r="AP363" s="615" t="str">
        <f t="shared" si="931"/>
        <v/>
      </c>
      <c r="AQ363" s="615" t="str">
        <f t="shared" si="931"/>
        <v/>
      </c>
      <c r="AR363" s="615" t="str">
        <f t="shared" si="931"/>
        <v/>
      </c>
      <c r="AS363" s="615" t="str">
        <f t="shared" si="931"/>
        <v/>
      </c>
      <c r="AT363" s="615" t="str">
        <f t="shared" si="931"/>
        <v/>
      </c>
      <c r="AU363" s="615" t="str">
        <f t="shared" si="931"/>
        <v/>
      </c>
      <c r="AV363" s="615" t="str">
        <f t="shared" si="931"/>
        <v/>
      </c>
      <c r="AW363" s="615" t="str">
        <f t="shared" si="931"/>
        <v/>
      </c>
      <c r="AX363" s="615" t="str">
        <f t="shared" si="931"/>
        <v/>
      </c>
      <c r="AY363" s="615" t="str">
        <f t="shared" si="931"/>
        <v/>
      </c>
      <c r="AZ363" s="615" t="str">
        <f t="shared" si="931"/>
        <v/>
      </c>
      <c r="BA363" s="615" t="str">
        <f t="shared" si="931"/>
        <v/>
      </c>
      <c r="BB363" s="615" t="str">
        <f t="shared" si="931"/>
        <v/>
      </c>
      <c r="BC363" s="648"/>
      <c r="BD363" s="615" t="str">
        <f t="shared" ref="BD363:BT363" si="932">IF(BD360="","",BD360*BD362)</f>
        <v/>
      </c>
      <c r="BE363" s="615" t="str">
        <f t="shared" si="932"/>
        <v/>
      </c>
      <c r="BF363" s="615" t="str">
        <f t="shared" si="932"/>
        <v/>
      </c>
      <c r="BG363" s="615" t="str">
        <f t="shared" si="932"/>
        <v/>
      </c>
      <c r="BH363" s="615" t="str">
        <f t="shared" si="932"/>
        <v/>
      </c>
      <c r="BI363" s="615" t="str">
        <f t="shared" si="932"/>
        <v/>
      </c>
      <c r="BJ363" s="615" t="str">
        <f t="shared" si="932"/>
        <v/>
      </c>
      <c r="BK363" s="615" t="str">
        <f t="shared" si="932"/>
        <v/>
      </c>
      <c r="BL363" s="615" t="str">
        <f t="shared" si="932"/>
        <v/>
      </c>
      <c r="BM363" s="615" t="str">
        <f t="shared" si="932"/>
        <v/>
      </c>
      <c r="BN363" s="615" t="str">
        <f t="shared" si="932"/>
        <v/>
      </c>
      <c r="BO363" s="615" t="str">
        <f t="shared" si="932"/>
        <v/>
      </c>
      <c r="BP363" s="615" t="str">
        <f t="shared" si="932"/>
        <v/>
      </c>
      <c r="BQ363" s="615" t="str">
        <f t="shared" si="932"/>
        <v/>
      </c>
      <c r="BR363" s="615" t="str">
        <f t="shared" si="932"/>
        <v/>
      </c>
      <c r="BS363" s="615" t="str">
        <f t="shared" si="932"/>
        <v/>
      </c>
      <c r="BT363" s="615" t="str">
        <f t="shared" si="932"/>
        <v/>
      </c>
      <c r="BU363" s="648"/>
      <c r="BV363" s="615" t="str">
        <f>IF(BV360="","",BV360*BV362)</f>
        <v/>
      </c>
      <c r="BW363" s="615">
        <f>IF(BW360="","",BW360*BW362)</f>
        <v>750</v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02"/>
        <v/>
      </c>
      <c r="CA363" s="583">
        <f t="shared" si="903"/>
        <v>750</v>
      </c>
      <c r="CB363" s="583" t="str">
        <f t="shared" si="904"/>
        <v/>
      </c>
      <c r="CC363" s="675" t="str">
        <f t="shared" si="905"/>
        <v/>
      </c>
      <c r="CD363" s="1324" t="str">
        <f t="shared" si="906"/>
        <v/>
      </c>
      <c r="CE363" s="1325" t="str">
        <f t="shared" si="906"/>
        <v/>
      </c>
      <c r="CF363" s="1326" t="str">
        <f t="shared" si="906"/>
        <v/>
      </c>
      <c r="CG363" s="1326" t="str">
        <f t="shared" si="906"/>
        <v/>
      </c>
      <c r="CH363" s="1326" t="str">
        <f t="shared" si="906"/>
        <v/>
      </c>
      <c r="CI363" s="1326" t="str">
        <f t="shared" si="906"/>
        <v/>
      </c>
      <c r="CJ363" s="1326" t="str">
        <f t="shared" si="906"/>
        <v/>
      </c>
      <c r="CK363" s="1327" t="str">
        <f t="shared" si="906"/>
        <v/>
      </c>
      <c r="CL363" s="1327" t="str">
        <f t="shared" si="906"/>
        <v/>
      </c>
      <c r="CM363" s="1327" t="str">
        <f t="shared" si="906"/>
        <v/>
      </c>
      <c r="CN363" s="1326" t="str">
        <f t="shared" si="906"/>
        <v/>
      </c>
      <c r="CO363" s="1326" t="str">
        <f t="shared" si="906"/>
        <v/>
      </c>
      <c r="CP363" s="1326" t="str">
        <f t="shared" si="906"/>
        <v/>
      </c>
      <c r="CQ363" s="1326" t="str">
        <f t="shared" si="906"/>
        <v/>
      </c>
      <c r="CR363" s="1326" t="str">
        <f t="shared" si="906"/>
        <v/>
      </c>
      <c r="CS363" s="1325" t="str">
        <f t="shared" si="906"/>
        <v/>
      </c>
      <c r="CT363" s="1328" t="str">
        <f t="shared" si="907"/>
        <v/>
      </c>
      <c r="CU363" s="534" t="str">
        <f t="shared" si="908"/>
        <v/>
      </c>
      <c r="CV363" s="535" t="str">
        <f t="shared" si="909"/>
        <v/>
      </c>
      <c r="CW363" s="536" t="str">
        <f t="shared" si="910"/>
        <v/>
      </c>
      <c r="CX363" s="536" t="str">
        <f t="shared" si="911"/>
        <v/>
      </c>
      <c r="CY363" s="536" t="str">
        <f t="shared" si="912"/>
        <v/>
      </c>
      <c r="CZ363" s="536" t="str">
        <f t="shared" si="913"/>
        <v/>
      </c>
      <c r="DA363" s="536" t="str">
        <f t="shared" si="914"/>
        <v/>
      </c>
      <c r="DB363" s="537" t="str">
        <f t="shared" si="915"/>
        <v/>
      </c>
      <c r="DC363" s="537" t="str">
        <f t="shared" si="916"/>
        <v/>
      </c>
      <c r="DD363" s="537" t="str">
        <f t="shared" si="917"/>
        <v/>
      </c>
      <c r="DE363" s="536" t="str">
        <f t="shared" si="918"/>
        <v/>
      </c>
      <c r="DF363" s="536" t="str">
        <f t="shared" si="919"/>
        <v/>
      </c>
      <c r="DG363" s="536" t="str">
        <f t="shared" si="920"/>
        <v/>
      </c>
      <c r="DH363" s="536" t="str">
        <f t="shared" si="921"/>
        <v/>
      </c>
      <c r="DI363" s="536" t="str">
        <f t="shared" si="922"/>
        <v/>
      </c>
      <c r="DJ363" s="535" t="str">
        <f t="shared" si="923"/>
        <v/>
      </c>
      <c r="DK363" s="534" t="str">
        <f t="shared" si="924"/>
        <v/>
      </c>
      <c r="DL363" s="639">
        <f t="shared" si="925"/>
        <v>0</v>
      </c>
      <c r="DM363" s="106">
        <f t="shared" si="926"/>
        <v>3</v>
      </c>
      <c r="DN363" s="106">
        <f t="shared" si="927"/>
        <v>0</v>
      </c>
      <c r="DO363" s="106">
        <f t="shared" si="928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>
        <f>3820*$K$1</f>
        <v>3820</v>
      </c>
      <c r="C364" s="252">
        <f t="shared" ref="C364:R364" si="933">3820*$K$1</f>
        <v>3820</v>
      </c>
      <c r="D364" s="252">
        <f t="shared" si="933"/>
        <v>3820</v>
      </c>
      <c r="E364" s="252">
        <f t="shared" si="933"/>
        <v>3820</v>
      </c>
      <c r="F364" s="252">
        <f t="shared" si="933"/>
        <v>3820</v>
      </c>
      <c r="G364" s="252">
        <f t="shared" si="933"/>
        <v>3820</v>
      </c>
      <c r="H364" s="252">
        <f t="shared" si="933"/>
        <v>3820</v>
      </c>
      <c r="I364" s="252">
        <f t="shared" si="933"/>
        <v>3820</v>
      </c>
      <c r="J364" s="252">
        <f t="shared" si="933"/>
        <v>3820</v>
      </c>
      <c r="K364" s="252">
        <f t="shared" si="933"/>
        <v>3820</v>
      </c>
      <c r="L364" s="252">
        <f t="shared" si="933"/>
        <v>3820</v>
      </c>
      <c r="M364" s="252">
        <f t="shared" si="933"/>
        <v>3820</v>
      </c>
      <c r="N364" s="252">
        <f t="shared" si="933"/>
        <v>3820</v>
      </c>
      <c r="O364" s="252">
        <f t="shared" si="933"/>
        <v>3820</v>
      </c>
      <c r="P364" s="252">
        <f t="shared" si="933"/>
        <v>3820</v>
      </c>
      <c r="Q364" s="252">
        <f t="shared" si="933"/>
        <v>3820</v>
      </c>
      <c r="R364" s="252">
        <f t="shared" si="933"/>
        <v>3820</v>
      </c>
      <c r="S364" s="588"/>
      <c r="T364" s="252">
        <f>3820*$K$1</f>
        <v>3820</v>
      </c>
      <c r="U364" s="252">
        <f t="shared" ref="U364:AJ364" si="934">3820*$K$1</f>
        <v>3820</v>
      </c>
      <c r="V364" s="252">
        <f t="shared" si="934"/>
        <v>3820</v>
      </c>
      <c r="W364" s="252">
        <f t="shared" si="934"/>
        <v>3820</v>
      </c>
      <c r="X364" s="252">
        <f t="shared" si="934"/>
        <v>3820</v>
      </c>
      <c r="Y364" s="252">
        <f t="shared" si="934"/>
        <v>3820</v>
      </c>
      <c r="Z364" s="252">
        <f t="shared" si="934"/>
        <v>3820</v>
      </c>
      <c r="AA364" s="252">
        <f t="shared" si="934"/>
        <v>3820</v>
      </c>
      <c r="AB364" s="252">
        <f t="shared" si="934"/>
        <v>3820</v>
      </c>
      <c r="AC364" s="252">
        <f t="shared" si="934"/>
        <v>3820</v>
      </c>
      <c r="AD364" s="252">
        <f t="shared" si="934"/>
        <v>3820</v>
      </c>
      <c r="AE364" s="252">
        <f t="shared" si="934"/>
        <v>3820</v>
      </c>
      <c r="AF364" s="252">
        <f t="shared" si="934"/>
        <v>3820</v>
      </c>
      <c r="AG364" s="252">
        <f t="shared" si="934"/>
        <v>3820</v>
      </c>
      <c r="AH364" s="252">
        <f t="shared" si="934"/>
        <v>3820</v>
      </c>
      <c r="AI364" s="252">
        <f t="shared" si="934"/>
        <v>3820</v>
      </c>
      <c r="AJ364" s="252">
        <f t="shared" si="934"/>
        <v>3820</v>
      </c>
      <c r="AK364" s="588"/>
      <c r="AL364" s="252">
        <f>3820*$K$1</f>
        <v>3820</v>
      </c>
      <c r="AM364" s="252">
        <f t="shared" ref="AM364:BB364" si="935">3820*$K$1</f>
        <v>3820</v>
      </c>
      <c r="AN364" s="252">
        <f t="shared" si="935"/>
        <v>3820</v>
      </c>
      <c r="AO364" s="252">
        <f t="shared" si="935"/>
        <v>3820</v>
      </c>
      <c r="AP364" s="252">
        <f t="shared" si="935"/>
        <v>3820</v>
      </c>
      <c r="AQ364" s="252">
        <f t="shared" si="935"/>
        <v>3820</v>
      </c>
      <c r="AR364" s="252">
        <f t="shared" si="935"/>
        <v>3820</v>
      </c>
      <c r="AS364" s="252">
        <f t="shared" si="935"/>
        <v>3820</v>
      </c>
      <c r="AT364" s="252">
        <f t="shared" si="935"/>
        <v>3820</v>
      </c>
      <c r="AU364" s="252">
        <f t="shared" si="935"/>
        <v>3820</v>
      </c>
      <c r="AV364" s="252">
        <f t="shared" si="935"/>
        <v>3820</v>
      </c>
      <c r="AW364" s="252">
        <f t="shared" si="935"/>
        <v>3820</v>
      </c>
      <c r="AX364" s="252">
        <f t="shared" si="935"/>
        <v>3820</v>
      </c>
      <c r="AY364" s="252">
        <f t="shared" si="935"/>
        <v>3820</v>
      </c>
      <c r="AZ364" s="252">
        <f t="shared" si="935"/>
        <v>3820</v>
      </c>
      <c r="BA364" s="252">
        <f t="shared" si="935"/>
        <v>3820</v>
      </c>
      <c r="BB364" s="252">
        <f t="shared" si="935"/>
        <v>3820</v>
      </c>
      <c r="BC364" s="588"/>
      <c r="BD364" s="252">
        <f>3820*$K$1</f>
        <v>3820</v>
      </c>
      <c r="BE364" s="252">
        <f t="shared" ref="BE364:BY364" si="936">3820*$K$1</f>
        <v>3820</v>
      </c>
      <c r="BF364" s="252">
        <f t="shared" si="936"/>
        <v>3820</v>
      </c>
      <c r="BG364" s="252">
        <f t="shared" si="936"/>
        <v>3820</v>
      </c>
      <c r="BH364" s="252">
        <f t="shared" si="936"/>
        <v>3820</v>
      </c>
      <c r="BI364" s="252">
        <f t="shared" si="936"/>
        <v>3820</v>
      </c>
      <c r="BJ364" s="252">
        <f t="shared" si="936"/>
        <v>3820</v>
      </c>
      <c r="BK364" s="252">
        <f t="shared" si="936"/>
        <v>3820</v>
      </c>
      <c r="BL364" s="252">
        <f t="shared" si="936"/>
        <v>3820</v>
      </c>
      <c r="BM364" s="252">
        <f t="shared" si="936"/>
        <v>3820</v>
      </c>
      <c r="BN364" s="252">
        <f t="shared" si="936"/>
        <v>3820</v>
      </c>
      <c r="BO364" s="252">
        <f t="shared" si="936"/>
        <v>3820</v>
      </c>
      <c r="BP364" s="252">
        <f t="shared" si="936"/>
        <v>3820</v>
      </c>
      <c r="BQ364" s="252">
        <f t="shared" si="936"/>
        <v>3820</v>
      </c>
      <c r="BR364" s="252">
        <f t="shared" si="936"/>
        <v>3820</v>
      </c>
      <c r="BS364" s="252">
        <f t="shared" si="936"/>
        <v>3820</v>
      </c>
      <c r="BT364" s="252">
        <f t="shared" si="936"/>
        <v>3820</v>
      </c>
      <c r="BU364" s="588"/>
      <c r="BV364" s="252">
        <f t="shared" si="936"/>
        <v>3820</v>
      </c>
      <c r="BW364" s="252">
        <f t="shared" si="936"/>
        <v>3820</v>
      </c>
      <c r="BX364" s="252">
        <f t="shared" si="936"/>
        <v>3820</v>
      </c>
      <c r="BY364" s="252">
        <f t="shared" si="936"/>
        <v>3820</v>
      </c>
      <c r="BZ364" s="583">
        <f t="shared" si="902"/>
        <v>3820</v>
      </c>
      <c r="CA364" s="583">
        <f t="shared" si="903"/>
        <v>3820</v>
      </c>
      <c r="CB364" s="583">
        <f t="shared" si="904"/>
        <v>3820</v>
      </c>
      <c r="CC364" s="675">
        <f t="shared" si="905"/>
        <v>3820</v>
      </c>
      <c r="CD364" s="1324">
        <f t="shared" si="906"/>
        <v>3820</v>
      </c>
      <c r="CE364" s="1325">
        <f t="shared" si="906"/>
        <v>3820</v>
      </c>
      <c r="CF364" s="1326">
        <f t="shared" si="906"/>
        <v>3820</v>
      </c>
      <c r="CG364" s="1326">
        <f t="shared" si="906"/>
        <v>3820</v>
      </c>
      <c r="CH364" s="1326">
        <f t="shared" si="906"/>
        <v>3820</v>
      </c>
      <c r="CI364" s="1326">
        <f t="shared" si="906"/>
        <v>3820</v>
      </c>
      <c r="CJ364" s="1326">
        <f t="shared" si="906"/>
        <v>3820</v>
      </c>
      <c r="CK364" s="1327">
        <f t="shared" si="906"/>
        <v>3820</v>
      </c>
      <c r="CL364" s="1327">
        <f t="shared" si="906"/>
        <v>3820</v>
      </c>
      <c r="CM364" s="1327">
        <f t="shared" si="906"/>
        <v>3820</v>
      </c>
      <c r="CN364" s="1326">
        <f t="shared" si="906"/>
        <v>3820</v>
      </c>
      <c r="CO364" s="1326">
        <f t="shared" si="906"/>
        <v>3820</v>
      </c>
      <c r="CP364" s="1326">
        <f t="shared" si="906"/>
        <v>3820</v>
      </c>
      <c r="CQ364" s="1326">
        <f t="shared" si="906"/>
        <v>3820</v>
      </c>
      <c r="CR364" s="1326">
        <f t="shared" si="906"/>
        <v>3820</v>
      </c>
      <c r="CS364" s="1325">
        <f t="shared" si="906"/>
        <v>3820</v>
      </c>
      <c r="CT364" s="1328">
        <f t="shared" si="907"/>
        <v>3820</v>
      </c>
      <c r="CU364" s="534">
        <f t="shared" si="908"/>
        <v>3820</v>
      </c>
      <c r="CV364" s="535">
        <f t="shared" si="909"/>
        <v>3820</v>
      </c>
      <c r="CW364" s="536">
        <f t="shared" si="910"/>
        <v>3820</v>
      </c>
      <c r="CX364" s="536">
        <f t="shared" si="911"/>
        <v>3820</v>
      </c>
      <c r="CY364" s="536">
        <f t="shared" si="912"/>
        <v>3820</v>
      </c>
      <c r="CZ364" s="536">
        <f t="shared" si="913"/>
        <v>3820</v>
      </c>
      <c r="DA364" s="536">
        <f t="shared" si="914"/>
        <v>3820</v>
      </c>
      <c r="DB364" s="537">
        <f t="shared" si="915"/>
        <v>3820</v>
      </c>
      <c r="DC364" s="537">
        <f t="shared" si="916"/>
        <v>3820</v>
      </c>
      <c r="DD364" s="537">
        <f t="shared" si="917"/>
        <v>3820</v>
      </c>
      <c r="DE364" s="536">
        <f t="shared" si="918"/>
        <v>3820</v>
      </c>
      <c r="DF364" s="536">
        <f t="shared" si="919"/>
        <v>3820</v>
      </c>
      <c r="DG364" s="536">
        <f t="shared" si="920"/>
        <v>3820</v>
      </c>
      <c r="DH364" s="536">
        <f t="shared" si="921"/>
        <v>3820</v>
      </c>
      <c r="DI364" s="536">
        <f t="shared" si="922"/>
        <v>3820</v>
      </c>
      <c r="DJ364" s="535">
        <f t="shared" si="923"/>
        <v>3820</v>
      </c>
      <c r="DK364" s="534">
        <f t="shared" si="924"/>
        <v>3820</v>
      </c>
      <c r="DL364" s="639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>
        <v>700</v>
      </c>
      <c r="BX365" s="219"/>
      <c r="BY365" s="219"/>
      <c r="BZ365" s="583" t="str">
        <f t="shared" si="902"/>
        <v/>
      </c>
      <c r="CA365" s="583">
        <f t="shared" si="903"/>
        <v>700</v>
      </c>
      <c r="CB365" s="583" t="str">
        <f t="shared" si="904"/>
        <v/>
      </c>
      <c r="CC365" s="675" t="str">
        <f t="shared" si="905"/>
        <v/>
      </c>
      <c r="CD365" s="1324" t="str">
        <f t="shared" si="906"/>
        <v/>
      </c>
      <c r="CE365" s="1325" t="str">
        <f t="shared" si="906"/>
        <v/>
      </c>
      <c r="CF365" s="1326" t="str">
        <f t="shared" si="906"/>
        <v/>
      </c>
      <c r="CG365" s="1326" t="str">
        <f t="shared" si="906"/>
        <v/>
      </c>
      <c r="CH365" s="1326" t="str">
        <f t="shared" si="906"/>
        <v/>
      </c>
      <c r="CI365" s="1326" t="str">
        <f t="shared" si="906"/>
        <v/>
      </c>
      <c r="CJ365" s="1326" t="str">
        <f t="shared" si="906"/>
        <v/>
      </c>
      <c r="CK365" s="1327" t="str">
        <f t="shared" si="906"/>
        <v/>
      </c>
      <c r="CL365" s="1327" t="str">
        <f t="shared" si="906"/>
        <v/>
      </c>
      <c r="CM365" s="1327" t="str">
        <f t="shared" si="906"/>
        <v/>
      </c>
      <c r="CN365" s="1326" t="str">
        <f t="shared" si="906"/>
        <v/>
      </c>
      <c r="CO365" s="1326" t="str">
        <f t="shared" si="906"/>
        <v/>
      </c>
      <c r="CP365" s="1326" t="str">
        <f t="shared" si="906"/>
        <v/>
      </c>
      <c r="CQ365" s="1326" t="str">
        <f t="shared" si="906"/>
        <v/>
      </c>
      <c r="CR365" s="1326" t="str">
        <f t="shared" si="906"/>
        <v/>
      </c>
      <c r="CS365" s="1325" t="str">
        <f t="shared" si="906"/>
        <v/>
      </c>
      <c r="CT365" s="1328" t="str">
        <f t="shared" si="907"/>
        <v/>
      </c>
      <c r="CU365" s="534" t="str">
        <f t="shared" si="908"/>
        <v/>
      </c>
      <c r="CV365" s="535" t="str">
        <f t="shared" si="909"/>
        <v/>
      </c>
      <c r="CW365" s="536" t="str">
        <f t="shared" si="910"/>
        <v/>
      </c>
      <c r="CX365" s="536" t="str">
        <f t="shared" si="911"/>
        <v/>
      </c>
      <c r="CY365" s="536" t="str">
        <f t="shared" si="912"/>
        <v/>
      </c>
      <c r="CZ365" s="536" t="str">
        <f t="shared" si="913"/>
        <v/>
      </c>
      <c r="DA365" s="536" t="str">
        <f t="shared" si="914"/>
        <v/>
      </c>
      <c r="DB365" s="537" t="str">
        <f t="shared" si="915"/>
        <v/>
      </c>
      <c r="DC365" s="537" t="str">
        <f t="shared" si="916"/>
        <v/>
      </c>
      <c r="DD365" s="537" t="str">
        <f t="shared" si="917"/>
        <v/>
      </c>
      <c r="DE365" s="536" t="str">
        <f t="shared" si="918"/>
        <v/>
      </c>
      <c r="DF365" s="536" t="str">
        <f t="shared" si="919"/>
        <v/>
      </c>
      <c r="DG365" s="536" t="str">
        <f t="shared" si="920"/>
        <v/>
      </c>
      <c r="DH365" s="536" t="str">
        <f t="shared" si="921"/>
        <v/>
      </c>
      <c r="DI365" s="536" t="str">
        <f t="shared" si="922"/>
        <v/>
      </c>
      <c r="DJ365" s="535" t="str">
        <f t="shared" si="923"/>
        <v/>
      </c>
      <c r="DK365" s="534" t="str">
        <f t="shared" si="924"/>
        <v/>
      </c>
      <c r="DL365" s="639">
        <f t="shared" si="925"/>
        <v>0</v>
      </c>
      <c r="DM365" s="106">
        <f t="shared" si="926"/>
        <v>3</v>
      </c>
      <c r="DN365" s="106">
        <f t="shared" si="927"/>
        <v>0</v>
      </c>
      <c r="DO365" s="106">
        <f t="shared" si="928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1573" customFormat="1" ht="15.75" customHeight="1">
      <c r="A366" s="1559" t="s">
        <v>176</v>
      </c>
      <c r="B366" s="1560"/>
      <c r="C366" s="1560"/>
      <c r="D366" s="1560"/>
      <c r="E366" s="1560"/>
      <c r="F366" s="1560"/>
      <c r="G366" s="1560"/>
      <c r="H366" s="1560"/>
      <c r="I366" s="1560"/>
      <c r="J366" s="1560"/>
      <c r="K366" s="1560"/>
      <c r="L366" s="1560"/>
      <c r="M366" s="1560"/>
      <c r="N366" s="1560"/>
      <c r="O366" s="1560"/>
      <c r="P366" s="1560"/>
      <c r="Q366" s="1560"/>
      <c r="R366" s="1560"/>
      <c r="S366" s="1575"/>
      <c r="T366" s="1560">
        <v>1.6</v>
      </c>
      <c r="U366" s="1560">
        <v>3</v>
      </c>
      <c r="V366" s="1560"/>
      <c r="W366" s="1560">
        <v>3</v>
      </c>
      <c r="X366" s="1560"/>
      <c r="Y366" s="1560"/>
      <c r="Z366" s="1560"/>
      <c r="AA366" s="1560"/>
      <c r="AB366" s="1560"/>
      <c r="AC366" s="1560"/>
      <c r="AD366" s="1560"/>
      <c r="AE366" s="1560"/>
      <c r="AF366" s="1560"/>
      <c r="AG366" s="1560"/>
      <c r="AH366" s="1560"/>
      <c r="AI366" s="1560"/>
      <c r="AJ366" s="1560"/>
      <c r="AK366" s="1575"/>
      <c r="AL366" s="1560"/>
      <c r="AM366" s="1560"/>
      <c r="AN366" s="1560"/>
      <c r="AO366" s="1560"/>
      <c r="AP366" s="1560"/>
      <c r="AQ366" s="1560"/>
      <c r="AR366" s="1560"/>
      <c r="AS366" s="1560"/>
      <c r="AT366" s="1560"/>
      <c r="AU366" s="1560"/>
      <c r="AV366" s="1560"/>
      <c r="AW366" s="1560"/>
      <c r="AX366" s="1560"/>
      <c r="AY366" s="1560"/>
      <c r="AZ366" s="1560"/>
      <c r="BA366" s="1560"/>
      <c r="BB366" s="1560"/>
      <c r="BC366" s="1575"/>
      <c r="BD366" s="1560"/>
      <c r="BE366" s="1560"/>
      <c r="BF366" s="1560"/>
      <c r="BG366" s="1560"/>
      <c r="BH366" s="1560"/>
      <c r="BI366" s="1560"/>
      <c r="BJ366" s="1560"/>
      <c r="BK366" s="1560"/>
      <c r="BL366" s="1560"/>
      <c r="BM366" s="1560"/>
      <c r="BN366" s="1560"/>
      <c r="BO366" s="1560"/>
      <c r="BP366" s="1560"/>
      <c r="BQ366" s="1560"/>
      <c r="BR366" s="1560"/>
      <c r="BS366" s="1560"/>
      <c r="BT366" s="1560"/>
      <c r="BU366" s="1575"/>
      <c r="BV366" s="1560"/>
      <c r="BW366" s="1560">
        <v>3</v>
      </c>
      <c r="BX366" s="1560"/>
      <c r="BY366" s="1560"/>
      <c r="BZ366" s="1308" t="str">
        <f t="shared" si="902"/>
        <v/>
      </c>
      <c r="CA366" s="1308">
        <f t="shared" si="903"/>
        <v>3</v>
      </c>
      <c r="CB366" s="1308" t="str">
        <f t="shared" si="904"/>
        <v/>
      </c>
      <c r="CC366" s="1309" t="str">
        <f t="shared" si="905"/>
        <v/>
      </c>
      <c r="CD366" s="1362" t="str">
        <f t="shared" si="906"/>
        <v/>
      </c>
      <c r="CE366" s="1363" t="str">
        <f t="shared" si="906"/>
        <v/>
      </c>
      <c r="CF366" s="1364" t="str">
        <f t="shared" si="906"/>
        <v/>
      </c>
      <c r="CG366" s="1364" t="str">
        <f t="shared" si="906"/>
        <v/>
      </c>
      <c r="CH366" s="1364" t="str">
        <f t="shared" si="906"/>
        <v/>
      </c>
      <c r="CI366" s="1364" t="str">
        <f t="shared" si="906"/>
        <v/>
      </c>
      <c r="CJ366" s="1364" t="str">
        <f t="shared" si="906"/>
        <v/>
      </c>
      <c r="CK366" s="1365" t="str">
        <f t="shared" si="906"/>
        <v/>
      </c>
      <c r="CL366" s="1365" t="str">
        <f t="shared" si="906"/>
        <v/>
      </c>
      <c r="CM366" s="1365" t="str">
        <f t="shared" si="906"/>
        <v/>
      </c>
      <c r="CN366" s="1364" t="str">
        <f t="shared" si="906"/>
        <v/>
      </c>
      <c r="CO366" s="1364" t="str">
        <f t="shared" si="906"/>
        <v/>
      </c>
      <c r="CP366" s="1364" t="str">
        <f t="shared" si="906"/>
        <v/>
      </c>
      <c r="CQ366" s="1364" t="str">
        <f t="shared" si="906"/>
        <v/>
      </c>
      <c r="CR366" s="1364" t="str">
        <f t="shared" si="906"/>
        <v/>
      </c>
      <c r="CS366" s="1363" t="str">
        <f t="shared" si="906"/>
        <v/>
      </c>
      <c r="CT366" s="1366" t="str">
        <f t="shared" si="907"/>
        <v/>
      </c>
      <c r="CU366" s="1564" t="str">
        <f t="shared" si="908"/>
        <v/>
      </c>
      <c r="CV366" s="1565" t="str">
        <f t="shared" si="909"/>
        <v/>
      </c>
      <c r="CW366" s="1566" t="str">
        <f t="shared" si="910"/>
        <v/>
      </c>
      <c r="CX366" s="1566" t="str">
        <f t="shared" si="911"/>
        <v/>
      </c>
      <c r="CY366" s="1566" t="str">
        <f t="shared" si="912"/>
        <v/>
      </c>
      <c r="CZ366" s="1566" t="str">
        <f t="shared" si="913"/>
        <v/>
      </c>
      <c r="DA366" s="1566" t="str">
        <f t="shared" si="914"/>
        <v/>
      </c>
      <c r="DB366" s="1567" t="str">
        <f t="shared" si="915"/>
        <v/>
      </c>
      <c r="DC366" s="1567" t="str">
        <f t="shared" si="916"/>
        <v/>
      </c>
      <c r="DD366" s="1567" t="str">
        <f t="shared" si="917"/>
        <v/>
      </c>
      <c r="DE366" s="1566" t="str">
        <f t="shared" si="918"/>
        <v/>
      </c>
      <c r="DF366" s="1566" t="str">
        <f t="shared" si="919"/>
        <v/>
      </c>
      <c r="DG366" s="1566" t="str">
        <f t="shared" si="920"/>
        <v/>
      </c>
      <c r="DH366" s="1566" t="str">
        <f t="shared" si="921"/>
        <v/>
      </c>
      <c r="DI366" s="1566" t="str">
        <f t="shared" si="922"/>
        <v/>
      </c>
      <c r="DJ366" s="1565" t="str">
        <f t="shared" si="923"/>
        <v/>
      </c>
      <c r="DK366" s="1564" t="str">
        <f t="shared" si="924"/>
        <v/>
      </c>
      <c r="DL366" s="1568">
        <f t="shared" si="925"/>
        <v>0</v>
      </c>
      <c r="DM366" s="1569">
        <f t="shared" si="926"/>
        <v>3</v>
      </c>
      <c r="DN366" s="1569">
        <f t="shared" si="927"/>
        <v>0</v>
      </c>
      <c r="DO366" s="1569">
        <f t="shared" si="928"/>
        <v>0</v>
      </c>
      <c r="DP366" s="1570"/>
      <c r="DQ366" s="1571"/>
      <c r="DR366" s="1571"/>
      <c r="DS366" s="1571"/>
      <c r="DT366" s="1571"/>
      <c r="DU366" s="1571"/>
      <c r="DV366" s="1571"/>
      <c r="DW366" s="1571"/>
      <c r="DX366" s="1571"/>
      <c r="DY366" s="1572"/>
    </row>
    <row r="367" spans="1:129" s="472" customFormat="1" ht="15.75" customHeight="1">
      <c r="A367" s="626" t="s">
        <v>178</v>
      </c>
      <c r="B367" s="615" t="str">
        <f t="shared" ref="B367:R367" si="937">IF(B365="","",B365*B366)</f>
        <v/>
      </c>
      <c r="C367" s="615" t="str">
        <f t="shared" si="937"/>
        <v/>
      </c>
      <c r="D367" s="615" t="str">
        <f t="shared" si="937"/>
        <v/>
      </c>
      <c r="E367" s="615" t="str">
        <f t="shared" si="937"/>
        <v/>
      </c>
      <c r="F367" s="615" t="str">
        <f t="shared" si="937"/>
        <v/>
      </c>
      <c r="G367" s="615" t="str">
        <f t="shared" si="937"/>
        <v/>
      </c>
      <c r="H367" s="615" t="str">
        <f t="shared" si="937"/>
        <v/>
      </c>
      <c r="I367" s="615" t="str">
        <f t="shared" si="937"/>
        <v/>
      </c>
      <c r="J367" s="615" t="str">
        <f t="shared" si="937"/>
        <v/>
      </c>
      <c r="K367" s="615" t="str">
        <f t="shared" si="937"/>
        <v/>
      </c>
      <c r="L367" s="615" t="str">
        <f t="shared" si="937"/>
        <v/>
      </c>
      <c r="M367" s="615" t="str">
        <f t="shared" si="937"/>
        <v/>
      </c>
      <c r="N367" s="615" t="str">
        <f t="shared" si="937"/>
        <v/>
      </c>
      <c r="O367" s="615" t="str">
        <f t="shared" si="937"/>
        <v/>
      </c>
      <c r="P367" s="615" t="str">
        <f t="shared" si="937"/>
        <v/>
      </c>
      <c r="Q367" s="615" t="str">
        <f t="shared" si="937"/>
        <v/>
      </c>
      <c r="R367" s="615" t="str">
        <f t="shared" si="937"/>
        <v/>
      </c>
      <c r="S367" s="648"/>
      <c r="T367" s="615">
        <f t="shared" ref="T367:AJ367" si="938">IF(T365="","",T365*T366)</f>
        <v>1840</v>
      </c>
      <c r="U367" s="615">
        <f t="shared" si="938"/>
        <v>1200</v>
      </c>
      <c r="V367" s="615" t="str">
        <f t="shared" si="938"/>
        <v/>
      </c>
      <c r="W367" s="615">
        <f t="shared" si="938"/>
        <v>2100</v>
      </c>
      <c r="X367" s="615" t="str">
        <f t="shared" si="938"/>
        <v/>
      </c>
      <c r="Y367" s="615" t="str">
        <f t="shared" si="938"/>
        <v/>
      </c>
      <c r="Z367" s="615" t="str">
        <f t="shared" si="938"/>
        <v/>
      </c>
      <c r="AA367" s="615" t="str">
        <f t="shared" si="938"/>
        <v/>
      </c>
      <c r="AB367" s="615" t="str">
        <f t="shared" si="938"/>
        <v/>
      </c>
      <c r="AC367" s="615" t="str">
        <f t="shared" si="938"/>
        <v/>
      </c>
      <c r="AD367" s="615" t="str">
        <f t="shared" si="938"/>
        <v/>
      </c>
      <c r="AE367" s="615" t="str">
        <f t="shared" si="938"/>
        <v/>
      </c>
      <c r="AF367" s="615" t="str">
        <f t="shared" si="938"/>
        <v/>
      </c>
      <c r="AG367" s="615" t="str">
        <f t="shared" si="938"/>
        <v/>
      </c>
      <c r="AH367" s="615" t="str">
        <f t="shared" si="938"/>
        <v/>
      </c>
      <c r="AI367" s="615" t="str">
        <f t="shared" si="938"/>
        <v/>
      </c>
      <c r="AJ367" s="615" t="str">
        <f t="shared" si="938"/>
        <v/>
      </c>
      <c r="AK367" s="648"/>
      <c r="AL367" s="615" t="str">
        <f t="shared" ref="AL367:BB367" si="939">IF(AL365="","",AL365*AL366)</f>
        <v/>
      </c>
      <c r="AM367" s="615" t="str">
        <f t="shared" si="939"/>
        <v/>
      </c>
      <c r="AN367" s="615" t="str">
        <f t="shared" si="939"/>
        <v/>
      </c>
      <c r="AO367" s="615" t="str">
        <f t="shared" si="939"/>
        <v/>
      </c>
      <c r="AP367" s="615" t="str">
        <f t="shared" si="939"/>
        <v/>
      </c>
      <c r="AQ367" s="615" t="str">
        <f t="shared" si="939"/>
        <v/>
      </c>
      <c r="AR367" s="615" t="str">
        <f t="shared" si="939"/>
        <v/>
      </c>
      <c r="AS367" s="615" t="str">
        <f t="shared" si="939"/>
        <v/>
      </c>
      <c r="AT367" s="615" t="str">
        <f t="shared" si="939"/>
        <v/>
      </c>
      <c r="AU367" s="615" t="str">
        <f t="shared" si="939"/>
        <v/>
      </c>
      <c r="AV367" s="615" t="str">
        <f t="shared" si="939"/>
        <v/>
      </c>
      <c r="AW367" s="615" t="str">
        <f t="shared" si="939"/>
        <v/>
      </c>
      <c r="AX367" s="615" t="str">
        <f t="shared" si="939"/>
        <v/>
      </c>
      <c r="AY367" s="615" t="str">
        <f t="shared" si="939"/>
        <v/>
      </c>
      <c r="AZ367" s="615" t="str">
        <f t="shared" si="939"/>
        <v/>
      </c>
      <c r="BA367" s="615" t="str">
        <f t="shared" si="939"/>
        <v/>
      </c>
      <c r="BB367" s="615" t="str">
        <f t="shared" si="939"/>
        <v/>
      </c>
      <c r="BC367" s="648"/>
      <c r="BD367" s="615" t="str">
        <f t="shared" ref="BD367:BT367" si="940">IF(BD365="","",BD365*BD366)</f>
        <v/>
      </c>
      <c r="BE367" s="615" t="str">
        <f t="shared" si="940"/>
        <v/>
      </c>
      <c r="BF367" s="615" t="str">
        <f t="shared" si="940"/>
        <v/>
      </c>
      <c r="BG367" s="615" t="str">
        <f t="shared" si="940"/>
        <v/>
      </c>
      <c r="BH367" s="615" t="str">
        <f t="shared" si="940"/>
        <v/>
      </c>
      <c r="BI367" s="615" t="str">
        <f t="shared" si="940"/>
        <v/>
      </c>
      <c r="BJ367" s="615" t="str">
        <f t="shared" si="940"/>
        <v/>
      </c>
      <c r="BK367" s="615" t="str">
        <f t="shared" si="940"/>
        <v/>
      </c>
      <c r="BL367" s="615" t="str">
        <f t="shared" si="940"/>
        <v/>
      </c>
      <c r="BM367" s="615" t="str">
        <f t="shared" si="940"/>
        <v/>
      </c>
      <c r="BN367" s="615" t="str">
        <f t="shared" si="940"/>
        <v/>
      </c>
      <c r="BO367" s="615" t="str">
        <f t="shared" si="940"/>
        <v/>
      </c>
      <c r="BP367" s="615" t="str">
        <f t="shared" si="940"/>
        <v/>
      </c>
      <c r="BQ367" s="615" t="str">
        <f t="shared" si="940"/>
        <v/>
      </c>
      <c r="BR367" s="615" t="str">
        <f t="shared" si="940"/>
        <v/>
      </c>
      <c r="BS367" s="615" t="str">
        <f t="shared" si="940"/>
        <v/>
      </c>
      <c r="BT367" s="615" t="str">
        <f t="shared" si="940"/>
        <v/>
      </c>
      <c r="BU367" s="648"/>
      <c r="BV367" s="615" t="str">
        <f>IF(BV365="","",BV365*BV366)</f>
        <v/>
      </c>
      <c r="BW367" s="615">
        <f>IF(BW365="","",BW365*BW366)</f>
        <v>2100</v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02"/>
        <v/>
      </c>
      <c r="CA367" s="583">
        <f t="shared" si="903"/>
        <v>1840</v>
      </c>
      <c r="CB367" s="583" t="str">
        <f t="shared" si="904"/>
        <v/>
      </c>
      <c r="CC367" s="675" t="str">
        <f t="shared" si="905"/>
        <v/>
      </c>
      <c r="CD367" s="1324" t="str">
        <f t="shared" si="906"/>
        <v/>
      </c>
      <c r="CE367" s="1325" t="str">
        <f t="shared" si="906"/>
        <v/>
      </c>
      <c r="CF367" s="1326" t="str">
        <f t="shared" si="906"/>
        <v/>
      </c>
      <c r="CG367" s="1326" t="str">
        <f t="shared" si="906"/>
        <v/>
      </c>
      <c r="CH367" s="1326" t="str">
        <f t="shared" si="906"/>
        <v/>
      </c>
      <c r="CI367" s="1326" t="str">
        <f t="shared" si="906"/>
        <v/>
      </c>
      <c r="CJ367" s="1326" t="str">
        <f t="shared" si="906"/>
        <v/>
      </c>
      <c r="CK367" s="1327" t="str">
        <f t="shared" si="906"/>
        <v/>
      </c>
      <c r="CL367" s="1327" t="str">
        <f t="shared" si="906"/>
        <v/>
      </c>
      <c r="CM367" s="1327" t="str">
        <f t="shared" si="906"/>
        <v/>
      </c>
      <c r="CN367" s="1326" t="str">
        <f t="shared" si="906"/>
        <v/>
      </c>
      <c r="CO367" s="1326" t="str">
        <f t="shared" si="906"/>
        <v/>
      </c>
      <c r="CP367" s="1326" t="str">
        <f t="shared" si="906"/>
        <v/>
      </c>
      <c r="CQ367" s="1326" t="str">
        <f t="shared" si="906"/>
        <v/>
      </c>
      <c r="CR367" s="1326" t="str">
        <f t="shared" si="906"/>
        <v/>
      </c>
      <c r="CS367" s="1325" t="str">
        <f t="shared" si="906"/>
        <v/>
      </c>
      <c r="CT367" s="1328" t="str">
        <f t="shared" si="907"/>
        <v/>
      </c>
      <c r="CU367" s="534" t="str">
        <f t="shared" si="908"/>
        <v/>
      </c>
      <c r="CV367" s="535" t="str">
        <f t="shared" si="909"/>
        <v/>
      </c>
      <c r="CW367" s="536" t="str">
        <f t="shared" si="910"/>
        <v/>
      </c>
      <c r="CX367" s="536" t="str">
        <f t="shared" si="911"/>
        <v/>
      </c>
      <c r="CY367" s="536" t="str">
        <f t="shared" si="912"/>
        <v/>
      </c>
      <c r="CZ367" s="536" t="str">
        <f t="shared" si="913"/>
        <v/>
      </c>
      <c r="DA367" s="536" t="str">
        <f t="shared" si="914"/>
        <v/>
      </c>
      <c r="DB367" s="537" t="str">
        <f t="shared" si="915"/>
        <v/>
      </c>
      <c r="DC367" s="537" t="str">
        <f t="shared" si="916"/>
        <v/>
      </c>
      <c r="DD367" s="537" t="str">
        <f t="shared" si="917"/>
        <v/>
      </c>
      <c r="DE367" s="536" t="str">
        <f t="shared" si="918"/>
        <v/>
      </c>
      <c r="DF367" s="536" t="str">
        <f t="shared" si="919"/>
        <v/>
      </c>
      <c r="DG367" s="536" t="str">
        <f t="shared" si="920"/>
        <v/>
      </c>
      <c r="DH367" s="536" t="str">
        <f t="shared" si="921"/>
        <v/>
      </c>
      <c r="DI367" s="536" t="str">
        <f t="shared" si="922"/>
        <v/>
      </c>
      <c r="DJ367" s="535" t="str">
        <f t="shared" si="923"/>
        <v/>
      </c>
      <c r="DK367" s="534" t="str">
        <f t="shared" si="924"/>
        <v/>
      </c>
      <c r="DL367" s="639">
        <f t="shared" si="925"/>
        <v>0</v>
      </c>
      <c r="DM367" s="106">
        <f t="shared" si="926"/>
        <v>3</v>
      </c>
      <c r="DN367" s="106">
        <f t="shared" si="927"/>
        <v>0</v>
      </c>
      <c r="DO367" s="106">
        <f t="shared" si="928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902"/>
        <v/>
      </c>
      <c r="CA368" s="583">
        <f t="shared" si="903"/>
        <v>50</v>
      </c>
      <c r="CB368" s="583" t="str">
        <f t="shared" si="904"/>
        <v/>
      </c>
      <c r="CC368" s="675" t="str">
        <f t="shared" si="905"/>
        <v/>
      </c>
      <c r="CD368" s="1324" t="str">
        <f t="shared" si="906"/>
        <v/>
      </c>
      <c r="CE368" s="1325" t="str">
        <f t="shared" si="906"/>
        <v/>
      </c>
      <c r="CF368" s="1326" t="str">
        <f t="shared" si="906"/>
        <v/>
      </c>
      <c r="CG368" s="1326" t="str">
        <f t="shared" si="906"/>
        <v/>
      </c>
      <c r="CH368" s="1326" t="str">
        <f t="shared" si="906"/>
        <v/>
      </c>
      <c r="CI368" s="1326" t="str">
        <f t="shared" si="906"/>
        <v/>
      </c>
      <c r="CJ368" s="1326" t="str">
        <f t="shared" si="906"/>
        <v/>
      </c>
      <c r="CK368" s="1327" t="str">
        <f t="shared" si="906"/>
        <v/>
      </c>
      <c r="CL368" s="1327" t="str">
        <f t="shared" si="906"/>
        <v/>
      </c>
      <c r="CM368" s="1327" t="str">
        <f t="shared" si="906"/>
        <v/>
      </c>
      <c r="CN368" s="1326" t="str">
        <f t="shared" si="906"/>
        <v/>
      </c>
      <c r="CO368" s="1326" t="str">
        <f t="shared" si="906"/>
        <v/>
      </c>
      <c r="CP368" s="1326" t="str">
        <f t="shared" si="906"/>
        <v/>
      </c>
      <c r="CQ368" s="1326" t="str">
        <f t="shared" si="906"/>
        <v/>
      </c>
      <c r="CR368" s="1326" t="str">
        <f t="shared" si="906"/>
        <v/>
      </c>
      <c r="CS368" s="1325" t="str">
        <f t="shared" si="906"/>
        <v/>
      </c>
      <c r="CT368" s="1328" t="str">
        <f t="shared" si="907"/>
        <v/>
      </c>
      <c r="CU368" s="534" t="str">
        <f t="shared" si="908"/>
        <v/>
      </c>
      <c r="CV368" s="535" t="str">
        <f t="shared" si="909"/>
        <v/>
      </c>
      <c r="CW368" s="536" t="str">
        <f t="shared" si="910"/>
        <v/>
      </c>
      <c r="CX368" s="536" t="str">
        <f t="shared" si="911"/>
        <v/>
      </c>
      <c r="CY368" s="536" t="str">
        <f t="shared" si="912"/>
        <v/>
      </c>
      <c r="CZ368" s="536" t="str">
        <f t="shared" si="913"/>
        <v/>
      </c>
      <c r="DA368" s="536" t="str">
        <f t="shared" si="914"/>
        <v/>
      </c>
      <c r="DB368" s="537" t="str">
        <f t="shared" si="915"/>
        <v/>
      </c>
      <c r="DC368" s="537" t="str">
        <f t="shared" si="916"/>
        <v/>
      </c>
      <c r="DD368" s="537" t="str">
        <f t="shared" si="917"/>
        <v/>
      </c>
      <c r="DE368" s="536" t="str">
        <f t="shared" si="918"/>
        <v/>
      </c>
      <c r="DF368" s="536" t="str">
        <f t="shared" si="919"/>
        <v/>
      </c>
      <c r="DG368" s="536" t="str">
        <f t="shared" si="920"/>
        <v/>
      </c>
      <c r="DH368" s="536" t="str">
        <f t="shared" si="921"/>
        <v/>
      </c>
      <c r="DI368" s="536" t="str">
        <f t="shared" si="922"/>
        <v/>
      </c>
      <c r="DJ368" s="535" t="str">
        <f t="shared" si="923"/>
        <v/>
      </c>
      <c r="DK368" s="534" t="str">
        <f t="shared" si="924"/>
        <v/>
      </c>
      <c r="DL368" s="639">
        <f t="shared" si="925"/>
        <v>0</v>
      </c>
      <c r="DM368" s="106">
        <f t="shared" si="926"/>
        <v>3</v>
      </c>
      <c r="DN368" s="106">
        <f t="shared" si="927"/>
        <v>0</v>
      </c>
      <c r="DO368" s="106">
        <f t="shared" si="928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>
        <f>IF(BW363="","",(BW363-BW365-BW368)*BW364/BW$46/365/$F$1)</f>
        <v>2.7687178372109877E-2</v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02"/>
        <v/>
      </c>
      <c r="CA369" s="608">
        <f t="shared" si="903"/>
        <v>2.4918460534898892E-2</v>
      </c>
      <c r="CB369" s="608" t="str">
        <f t="shared" si="904"/>
        <v/>
      </c>
      <c r="CC369" s="678" t="str">
        <f t="shared" si="905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41"/>
        <v/>
      </c>
      <c r="CG369" s="1331" t="str">
        <f t="shared" si="941"/>
        <v/>
      </c>
      <c r="CH369" s="1331" t="str">
        <f t="shared" si="941"/>
        <v/>
      </c>
      <c r="CI369" s="1331" t="str">
        <f t="shared" si="941"/>
        <v/>
      </c>
      <c r="CJ369" s="1331" t="str">
        <f t="shared" si="941"/>
        <v/>
      </c>
      <c r="CK369" s="1332" t="str">
        <f t="shared" si="941"/>
        <v/>
      </c>
      <c r="CL369" s="1332" t="str">
        <f t="shared" si="941"/>
        <v/>
      </c>
      <c r="CM369" s="1332" t="str">
        <f t="shared" si="941"/>
        <v/>
      </c>
      <c r="CN369" s="1331" t="str">
        <f t="shared" si="941"/>
        <v/>
      </c>
      <c r="CO369" s="1331" t="str">
        <f t="shared" si="941"/>
        <v/>
      </c>
      <c r="CP369" s="1331" t="str">
        <f t="shared" si="941"/>
        <v/>
      </c>
      <c r="CQ369" s="1331" t="str">
        <f t="shared" si="941"/>
        <v/>
      </c>
      <c r="CR369" s="1331" t="str">
        <f t="shared" si="941"/>
        <v/>
      </c>
      <c r="CS369" s="1330" t="str">
        <f t="shared" si="941"/>
        <v/>
      </c>
      <c r="CT369" s="1333" t="str">
        <f t="shared" si="941"/>
        <v/>
      </c>
      <c r="CU369" s="522" t="str">
        <f t="shared" si="908"/>
        <v/>
      </c>
      <c r="CV369" s="523" t="str">
        <f t="shared" si="909"/>
        <v/>
      </c>
      <c r="CW369" s="524" t="str">
        <f t="shared" si="910"/>
        <v/>
      </c>
      <c r="CX369" s="524" t="str">
        <f t="shared" si="911"/>
        <v/>
      </c>
      <c r="CY369" s="524" t="str">
        <f t="shared" si="912"/>
        <v/>
      </c>
      <c r="CZ369" s="524" t="str">
        <f t="shared" si="913"/>
        <v/>
      </c>
      <c r="DA369" s="524" t="str">
        <f t="shared" si="914"/>
        <v/>
      </c>
      <c r="DB369" s="525" t="str">
        <f t="shared" si="915"/>
        <v/>
      </c>
      <c r="DC369" s="525" t="str">
        <f t="shared" si="916"/>
        <v/>
      </c>
      <c r="DD369" s="525" t="str">
        <f t="shared" si="917"/>
        <v/>
      </c>
      <c r="DE369" s="524" t="str">
        <f t="shared" si="918"/>
        <v/>
      </c>
      <c r="DF369" s="524" t="str">
        <f t="shared" si="919"/>
        <v/>
      </c>
      <c r="DG369" s="524" t="str">
        <f t="shared" si="920"/>
        <v/>
      </c>
      <c r="DH369" s="524" t="str">
        <f t="shared" si="921"/>
        <v/>
      </c>
      <c r="DI369" s="524" t="str">
        <f t="shared" si="922"/>
        <v/>
      </c>
      <c r="DJ369" s="523" t="str">
        <f t="shared" si="923"/>
        <v/>
      </c>
      <c r="DK369" s="522" t="str">
        <f t="shared" si="924"/>
        <v/>
      </c>
      <c r="DL369" s="639">
        <f t="shared" si="925"/>
        <v>0</v>
      </c>
      <c r="DM369" s="106">
        <f t="shared" si="926"/>
        <v>3</v>
      </c>
      <c r="DN369" s="106">
        <f t="shared" si="927"/>
        <v>0</v>
      </c>
      <c r="DO369" s="106">
        <f t="shared" si="928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1005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02"/>
        <v/>
      </c>
      <c r="CA370" s="575" t="str">
        <f t="shared" si="903"/>
        <v/>
      </c>
      <c r="CB370" s="575" t="str">
        <f t="shared" si="904"/>
        <v/>
      </c>
      <c r="CC370" s="673" t="str">
        <f t="shared" si="905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>
        <v>200</v>
      </c>
      <c r="BX371" s="159"/>
      <c r="BY371" s="159"/>
      <c r="BZ371" s="583" t="str">
        <f t="shared" si="902"/>
        <v/>
      </c>
      <c r="CA371" s="583">
        <f t="shared" si="903"/>
        <v>150</v>
      </c>
      <c r="CB371" s="583" t="str">
        <f t="shared" si="904"/>
        <v/>
      </c>
      <c r="CC371" s="675" t="str">
        <f t="shared" si="905"/>
        <v/>
      </c>
      <c r="CD371" s="1324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42"/>
        <v/>
      </c>
      <c r="CF371" s="1326" t="str">
        <f t="shared" si="942"/>
        <v/>
      </c>
      <c r="CG371" s="1326" t="str">
        <f t="shared" si="942"/>
        <v/>
      </c>
      <c r="CH371" s="1326" t="str">
        <f t="shared" si="942"/>
        <v/>
      </c>
      <c r="CI371" s="1326" t="str">
        <f t="shared" si="942"/>
        <v/>
      </c>
      <c r="CJ371" s="1326" t="str">
        <f t="shared" si="942"/>
        <v/>
      </c>
      <c r="CK371" s="1327" t="str">
        <f t="shared" si="942"/>
        <v/>
      </c>
      <c r="CL371" s="1327" t="str">
        <f t="shared" si="942"/>
        <v/>
      </c>
      <c r="CM371" s="1327" t="str">
        <f t="shared" si="942"/>
        <v/>
      </c>
      <c r="CN371" s="1326" t="str">
        <f t="shared" si="942"/>
        <v/>
      </c>
      <c r="CO371" s="1326" t="str">
        <f t="shared" si="942"/>
        <v/>
      </c>
      <c r="CP371" s="1326" t="str">
        <f t="shared" si="942"/>
        <v/>
      </c>
      <c r="CQ371" s="1326" t="str">
        <f t="shared" si="942"/>
        <v/>
      </c>
      <c r="CR371" s="1326" t="str">
        <f t="shared" si="942"/>
        <v/>
      </c>
      <c r="CS371" s="1325" t="str">
        <f t="shared" si="942"/>
        <v/>
      </c>
      <c r="CT371" s="1328" t="str">
        <f t="shared" si="942"/>
        <v/>
      </c>
      <c r="CU371" s="534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43"/>
        <v/>
      </c>
      <c r="CW371" s="536" t="str">
        <f t="shared" si="943"/>
        <v/>
      </c>
      <c r="CX371" s="536" t="str">
        <f t="shared" si="943"/>
        <v/>
      </c>
      <c r="CY371" s="536" t="str">
        <f t="shared" si="943"/>
        <v/>
      </c>
      <c r="CZ371" s="536" t="str">
        <f t="shared" si="943"/>
        <v/>
      </c>
      <c r="DA371" s="536" t="str">
        <f t="shared" si="943"/>
        <v/>
      </c>
      <c r="DB371" s="537" t="str">
        <f t="shared" si="943"/>
        <v/>
      </c>
      <c r="DC371" s="537" t="str">
        <f t="shared" si="943"/>
        <v/>
      </c>
      <c r="DD371" s="537" t="str">
        <f t="shared" si="943"/>
        <v/>
      </c>
      <c r="DE371" s="536" t="str">
        <f t="shared" si="943"/>
        <v/>
      </c>
      <c r="DF371" s="536" t="str">
        <f t="shared" si="943"/>
        <v/>
      </c>
      <c r="DG371" s="536" t="str">
        <f t="shared" si="943"/>
        <v/>
      </c>
      <c r="DH371" s="536" t="str">
        <f t="shared" si="943"/>
        <v/>
      </c>
      <c r="DI371" s="536" t="str">
        <f t="shared" si="943"/>
        <v/>
      </c>
      <c r="DJ371" s="535" t="str">
        <f t="shared" si="943"/>
        <v/>
      </c>
      <c r="DK371" s="534" t="str">
        <f t="shared" si="94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 t="s">
        <v>250</v>
      </c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>
        <v>1</v>
      </c>
      <c r="BX373" s="159"/>
      <c r="BY373" s="159"/>
      <c r="BZ373" s="583" t="str">
        <f t="shared" ref="BZ373:BZ381" si="944">IF(DL373&lt;3,"",(SUM(B373:R373)-MIN(B373:R373)-MAX(B373:R373))/(DL373-2))</f>
        <v/>
      </c>
      <c r="CA373" s="583">
        <f t="shared" ref="CA373:CA381" si="945">IF(DM373&lt;3,"",(SUM(T373:AJ373)-MIN(T373:AJ373)-MAX(T373:AJ373))/(DM373-2))</f>
        <v>1</v>
      </c>
      <c r="CB373" s="583" t="str">
        <f t="shared" ref="CB373:CB381" si="946">IF(DN373&lt;3,"",(SUM(AL373:BB373)-MIN(AL373:BB373)-MAX(AL373:BB373))/(DN373-2))</f>
        <v/>
      </c>
      <c r="CC373" s="675" t="str">
        <f t="shared" ref="CC373:CC381" si="947">IF(DO373&lt;3,"",(SUM(BD373:BT373)-MIN(BD373:BT373)-MAX(BD373:BT373))/(DO373-2))</f>
        <v/>
      </c>
      <c r="CD373" s="1324" t="str">
        <f t="shared" ref="CD373:CS381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48"/>
        <v/>
      </c>
      <c r="CF373" s="1326" t="str">
        <f t="shared" si="948"/>
        <v/>
      </c>
      <c r="CG373" s="1326" t="str">
        <f t="shared" si="948"/>
        <v/>
      </c>
      <c r="CH373" s="1326" t="str">
        <f t="shared" si="948"/>
        <v/>
      </c>
      <c r="CI373" s="1326" t="str">
        <f t="shared" si="948"/>
        <v/>
      </c>
      <c r="CJ373" s="1326" t="str">
        <f t="shared" si="948"/>
        <v/>
      </c>
      <c r="CK373" s="1327" t="str">
        <f t="shared" si="948"/>
        <v/>
      </c>
      <c r="CL373" s="1327" t="str">
        <f t="shared" si="948"/>
        <v/>
      </c>
      <c r="CM373" s="1327" t="str">
        <f t="shared" si="948"/>
        <v/>
      </c>
      <c r="CN373" s="1326" t="str">
        <f t="shared" si="948"/>
        <v/>
      </c>
      <c r="CO373" s="1326" t="str">
        <f t="shared" si="948"/>
        <v/>
      </c>
      <c r="CP373" s="1326" t="str">
        <f t="shared" si="948"/>
        <v/>
      </c>
      <c r="CQ373" s="1326" t="str">
        <f t="shared" si="948"/>
        <v/>
      </c>
      <c r="CR373" s="1326" t="str">
        <f t="shared" si="948"/>
        <v/>
      </c>
      <c r="CS373" s="1325" t="str">
        <f t="shared" si="948"/>
        <v/>
      </c>
      <c r="CT373" s="1328" t="str">
        <f t="shared" ref="CT373:CT381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67">COUNT(B373:R373)</f>
        <v>0</v>
      </c>
      <c r="DM373" s="106">
        <f t="shared" ref="DM373:DM380" si="968">COUNT(T373:AJ373)</f>
        <v>4</v>
      </c>
      <c r="DN373" s="106">
        <f t="shared" ref="DN373:DN380" si="969">COUNT(AL373:BB373)</f>
        <v>0</v>
      </c>
      <c r="DO373" s="106">
        <f t="shared" ref="DO373:DO380" si="97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71">IF(B371="","",B371*B373)</f>
        <v/>
      </c>
      <c r="C374" s="615" t="str">
        <f t="shared" si="971"/>
        <v/>
      </c>
      <c r="D374" s="615" t="str">
        <f t="shared" si="971"/>
        <v/>
      </c>
      <c r="E374" s="615" t="str">
        <f t="shared" si="971"/>
        <v/>
      </c>
      <c r="F374" s="615" t="str">
        <f t="shared" si="971"/>
        <v/>
      </c>
      <c r="G374" s="615" t="str">
        <f t="shared" si="971"/>
        <v/>
      </c>
      <c r="H374" s="615" t="str">
        <f t="shared" si="971"/>
        <v/>
      </c>
      <c r="I374" s="615" t="str">
        <f t="shared" si="971"/>
        <v/>
      </c>
      <c r="J374" s="615" t="str">
        <f t="shared" si="971"/>
        <v/>
      </c>
      <c r="K374" s="615" t="str">
        <f t="shared" si="971"/>
        <v/>
      </c>
      <c r="L374" s="615" t="str">
        <f t="shared" si="971"/>
        <v/>
      </c>
      <c r="M374" s="615" t="str">
        <f t="shared" si="971"/>
        <v/>
      </c>
      <c r="N374" s="615" t="str">
        <f t="shared" si="971"/>
        <v/>
      </c>
      <c r="O374" s="615" t="str">
        <f t="shared" si="971"/>
        <v/>
      </c>
      <c r="P374" s="615" t="str">
        <f t="shared" si="971"/>
        <v/>
      </c>
      <c r="Q374" s="615" t="str">
        <f t="shared" si="971"/>
        <v/>
      </c>
      <c r="R374" s="615" t="str">
        <f t="shared" si="971"/>
        <v/>
      </c>
      <c r="S374" s="648"/>
      <c r="T374" s="615" t="str">
        <f t="shared" ref="T374:AJ374" si="972">IF(T371="","",T371*T373)</f>
        <v/>
      </c>
      <c r="U374" s="615">
        <f t="shared" si="972"/>
        <v>60</v>
      </c>
      <c r="V374" s="615" t="str">
        <f t="shared" si="972"/>
        <v/>
      </c>
      <c r="W374" s="615">
        <f t="shared" si="972"/>
        <v>300</v>
      </c>
      <c r="X374" s="615">
        <f t="shared" si="972"/>
        <v>200</v>
      </c>
      <c r="Y374" s="615">
        <f t="shared" si="972"/>
        <v>100</v>
      </c>
      <c r="Z374" s="615" t="str">
        <f t="shared" si="972"/>
        <v/>
      </c>
      <c r="AA374" s="615" t="str">
        <f t="shared" si="972"/>
        <v/>
      </c>
      <c r="AB374" s="615" t="str">
        <f t="shared" si="972"/>
        <v/>
      </c>
      <c r="AC374" s="615" t="str">
        <f t="shared" si="972"/>
        <v/>
      </c>
      <c r="AD374" s="615" t="str">
        <f t="shared" si="972"/>
        <v/>
      </c>
      <c r="AE374" s="615" t="str">
        <f t="shared" si="972"/>
        <v/>
      </c>
      <c r="AF374" s="615" t="str">
        <f t="shared" si="972"/>
        <v/>
      </c>
      <c r="AG374" s="615" t="str">
        <f t="shared" si="972"/>
        <v/>
      </c>
      <c r="AH374" s="615" t="str">
        <f t="shared" si="972"/>
        <v/>
      </c>
      <c r="AI374" s="615" t="str">
        <f t="shared" si="972"/>
        <v/>
      </c>
      <c r="AJ374" s="615" t="str">
        <f t="shared" si="972"/>
        <v/>
      </c>
      <c r="AK374" s="648"/>
      <c r="AL374" s="615" t="str">
        <f t="shared" ref="AL374:BB374" si="973">IF(AL371="","",AL371*AL373)</f>
        <v/>
      </c>
      <c r="AM374" s="615" t="str">
        <f t="shared" si="973"/>
        <v/>
      </c>
      <c r="AN374" s="615" t="str">
        <f t="shared" si="973"/>
        <v/>
      </c>
      <c r="AO374" s="615" t="str">
        <f t="shared" si="973"/>
        <v/>
      </c>
      <c r="AP374" s="615" t="str">
        <f t="shared" si="973"/>
        <v/>
      </c>
      <c r="AQ374" s="615" t="str">
        <f t="shared" si="973"/>
        <v/>
      </c>
      <c r="AR374" s="615" t="str">
        <f t="shared" si="973"/>
        <v/>
      </c>
      <c r="AS374" s="615" t="str">
        <f t="shared" si="973"/>
        <v/>
      </c>
      <c r="AT374" s="615" t="str">
        <f t="shared" si="973"/>
        <v/>
      </c>
      <c r="AU374" s="615" t="str">
        <f t="shared" si="973"/>
        <v/>
      </c>
      <c r="AV374" s="615" t="str">
        <f t="shared" si="973"/>
        <v/>
      </c>
      <c r="AW374" s="615" t="str">
        <f t="shared" si="973"/>
        <v/>
      </c>
      <c r="AX374" s="615" t="str">
        <f t="shared" si="973"/>
        <v/>
      </c>
      <c r="AY374" s="615" t="str">
        <f t="shared" si="973"/>
        <v/>
      </c>
      <c r="AZ374" s="615" t="str">
        <f t="shared" si="973"/>
        <v/>
      </c>
      <c r="BA374" s="615" t="str">
        <f t="shared" si="973"/>
        <v/>
      </c>
      <c r="BB374" s="615" t="str">
        <f t="shared" si="973"/>
        <v/>
      </c>
      <c r="BC374" s="648"/>
      <c r="BD374" s="615" t="str">
        <f t="shared" ref="BD374:BT374" si="974">IF(BD371="","",BD371*BD373)</f>
        <v/>
      </c>
      <c r="BE374" s="615" t="str">
        <f t="shared" si="974"/>
        <v/>
      </c>
      <c r="BF374" s="615" t="str">
        <f t="shared" si="974"/>
        <v/>
      </c>
      <c r="BG374" s="615" t="str">
        <f t="shared" si="974"/>
        <v/>
      </c>
      <c r="BH374" s="615" t="str">
        <f t="shared" si="974"/>
        <v/>
      </c>
      <c r="BI374" s="615" t="str">
        <f t="shared" si="974"/>
        <v/>
      </c>
      <c r="BJ374" s="615" t="str">
        <f t="shared" si="974"/>
        <v/>
      </c>
      <c r="BK374" s="615" t="str">
        <f t="shared" si="974"/>
        <v/>
      </c>
      <c r="BL374" s="615" t="str">
        <f t="shared" si="974"/>
        <v/>
      </c>
      <c r="BM374" s="615" t="str">
        <f t="shared" si="974"/>
        <v/>
      </c>
      <c r="BN374" s="615" t="str">
        <f t="shared" si="974"/>
        <v/>
      </c>
      <c r="BO374" s="615" t="str">
        <f t="shared" si="974"/>
        <v/>
      </c>
      <c r="BP374" s="615" t="str">
        <f t="shared" si="974"/>
        <v/>
      </c>
      <c r="BQ374" s="615" t="str">
        <f t="shared" si="974"/>
        <v/>
      </c>
      <c r="BR374" s="615" t="str">
        <f t="shared" si="974"/>
        <v/>
      </c>
      <c r="BS374" s="615" t="str">
        <f t="shared" si="974"/>
        <v/>
      </c>
      <c r="BT374" s="615" t="str">
        <f t="shared" si="974"/>
        <v/>
      </c>
      <c r="BU374" s="648"/>
      <c r="BV374" s="615" t="str">
        <f>IF(BV371="","",BV371*BV373)</f>
        <v/>
      </c>
      <c r="BW374" s="615">
        <f>IF(BW371="","",BW371*BW373)</f>
        <v>200</v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44"/>
        <v/>
      </c>
      <c r="CA374" s="583">
        <f t="shared" si="945"/>
        <v>150</v>
      </c>
      <c r="CB374" s="583" t="str">
        <f t="shared" si="946"/>
        <v/>
      </c>
      <c r="CC374" s="675" t="str">
        <f t="shared" si="947"/>
        <v/>
      </c>
      <c r="CD374" s="1324" t="str">
        <f t="shared" si="948"/>
        <v/>
      </c>
      <c r="CE374" s="1325" t="str">
        <f t="shared" si="948"/>
        <v/>
      </c>
      <c r="CF374" s="1326" t="str">
        <f t="shared" si="948"/>
        <v/>
      </c>
      <c r="CG374" s="1326" t="str">
        <f t="shared" si="948"/>
        <v/>
      </c>
      <c r="CH374" s="1326" t="str">
        <f t="shared" si="948"/>
        <v/>
      </c>
      <c r="CI374" s="1326" t="str">
        <f t="shared" si="948"/>
        <v/>
      </c>
      <c r="CJ374" s="1326" t="str">
        <f t="shared" si="948"/>
        <v/>
      </c>
      <c r="CK374" s="1327" t="str">
        <f t="shared" si="948"/>
        <v/>
      </c>
      <c r="CL374" s="1327" t="str">
        <f t="shared" si="948"/>
        <v/>
      </c>
      <c r="CM374" s="1327" t="str">
        <f t="shared" si="948"/>
        <v/>
      </c>
      <c r="CN374" s="1326" t="str">
        <f t="shared" si="948"/>
        <v/>
      </c>
      <c r="CO374" s="1326" t="str">
        <f t="shared" si="948"/>
        <v/>
      </c>
      <c r="CP374" s="1326" t="str">
        <f t="shared" si="948"/>
        <v/>
      </c>
      <c r="CQ374" s="1326" t="str">
        <f t="shared" si="948"/>
        <v/>
      </c>
      <c r="CR374" s="1326" t="str">
        <f t="shared" si="948"/>
        <v/>
      </c>
      <c r="CS374" s="1325" t="str">
        <f t="shared" si="948"/>
        <v/>
      </c>
      <c r="CT374" s="1328" t="str">
        <f t="shared" si="949"/>
        <v/>
      </c>
      <c r="CU374" s="534" t="str">
        <f t="shared" si="950"/>
        <v/>
      </c>
      <c r="CV374" s="535" t="str">
        <f t="shared" si="951"/>
        <v/>
      </c>
      <c r="CW374" s="536" t="str">
        <f t="shared" si="952"/>
        <v/>
      </c>
      <c r="CX374" s="536" t="str">
        <f t="shared" si="953"/>
        <v/>
      </c>
      <c r="CY374" s="536" t="str">
        <f t="shared" si="954"/>
        <v/>
      </c>
      <c r="CZ374" s="536" t="str">
        <f t="shared" si="955"/>
        <v/>
      </c>
      <c r="DA374" s="536" t="str">
        <f t="shared" si="956"/>
        <v/>
      </c>
      <c r="DB374" s="537" t="str">
        <f t="shared" si="957"/>
        <v/>
      </c>
      <c r="DC374" s="537" t="str">
        <f t="shared" si="958"/>
        <v/>
      </c>
      <c r="DD374" s="537" t="str">
        <f t="shared" si="959"/>
        <v/>
      </c>
      <c r="DE374" s="536" t="str">
        <f t="shared" si="960"/>
        <v/>
      </c>
      <c r="DF374" s="536" t="str">
        <f t="shared" si="961"/>
        <v/>
      </c>
      <c r="DG374" s="536" t="str">
        <f t="shared" si="962"/>
        <v/>
      </c>
      <c r="DH374" s="536" t="str">
        <f t="shared" si="963"/>
        <v/>
      </c>
      <c r="DI374" s="536" t="str">
        <f t="shared" si="964"/>
        <v/>
      </c>
      <c r="DJ374" s="535" t="str">
        <f t="shared" si="965"/>
        <v/>
      </c>
      <c r="DK374" s="534" t="str">
        <f t="shared" si="966"/>
        <v/>
      </c>
      <c r="DL374" s="639">
        <f t="shared" si="967"/>
        <v>0</v>
      </c>
      <c r="DM374" s="106">
        <f t="shared" si="968"/>
        <v>4</v>
      </c>
      <c r="DN374" s="106">
        <f t="shared" si="969"/>
        <v>0</v>
      </c>
      <c r="DO374" s="106">
        <f t="shared" si="97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f>360*$K$1</f>
        <v>360</v>
      </c>
      <c r="C375" s="252">
        <f t="shared" ref="C375:R375" si="975">360*$K$1</f>
        <v>360</v>
      </c>
      <c r="D375" s="252">
        <f t="shared" si="975"/>
        <v>360</v>
      </c>
      <c r="E375" s="252">
        <f t="shared" si="975"/>
        <v>360</v>
      </c>
      <c r="F375" s="252">
        <f t="shared" si="975"/>
        <v>360</v>
      </c>
      <c r="G375" s="252">
        <f t="shared" si="975"/>
        <v>360</v>
      </c>
      <c r="H375" s="252">
        <f t="shared" si="975"/>
        <v>360</v>
      </c>
      <c r="I375" s="252">
        <f t="shared" si="975"/>
        <v>360</v>
      </c>
      <c r="J375" s="252">
        <f t="shared" si="975"/>
        <v>360</v>
      </c>
      <c r="K375" s="252">
        <f t="shared" si="975"/>
        <v>360</v>
      </c>
      <c r="L375" s="252">
        <f t="shared" si="975"/>
        <v>360</v>
      </c>
      <c r="M375" s="252">
        <f t="shared" si="975"/>
        <v>360</v>
      </c>
      <c r="N375" s="252">
        <f t="shared" si="975"/>
        <v>360</v>
      </c>
      <c r="O375" s="252">
        <f t="shared" si="975"/>
        <v>360</v>
      </c>
      <c r="P375" s="252">
        <f t="shared" si="975"/>
        <v>360</v>
      </c>
      <c r="Q375" s="252">
        <f t="shared" si="975"/>
        <v>360</v>
      </c>
      <c r="R375" s="252">
        <f t="shared" si="975"/>
        <v>360</v>
      </c>
      <c r="S375" s="601"/>
      <c r="T375" s="252">
        <f>360*$K$1</f>
        <v>360</v>
      </c>
      <c r="U375" s="252">
        <f t="shared" ref="U375:AJ375" si="976">360*$K$1</f>
        <v>360</v>
      </c>
      <c r="V375" s="252">
        <f t="shared" si="976"/>
        <v>360</v>
      </c>
      <c r="W375" s="252">
        <f t="shared" si="976"/>
        <v>360</v>
      </c>
      <c r="X375" s="252">
        <f t="shared" si="976"/>
        <v>360</v>
      </c>
      <c r="Y375" s="252">
        <f t="shared" si="976"/>
        <v>360</v>
      </c>
      <c r="Z375" s="252">
        <f t="shared" si="976"/>
        <v>360</v>
      </c>
      <c r="AA375" s="252">
        <f t="shared" si="976"/>
        <v>360</v>
      </c>
      <c r="AB375" s="252">
        <f t="shared" si="976"/>
        <v>360</v>
      </c>
      <c r="AC375" s="252">
        <f t="shared" si="976"/>
        <v>360</v>
      </c>
      <c r="AD375" s="252">
        <f t="shared" si="976"/>
        <v>360</v>
      </c>
      <c r="AE375" s="252">
        <f t="shared" si="976"/>
        <v>360</v>
      </c>
      <c r="AF375" s="252">
        <f t="shared" si="976"/>
        <v>360</v>
      </c>
      <c r="AG375" s="252">
        <f t="shared" si="976"/>
        <v>360</v>
      </c>
      <c r="AH375" s="252">
        <f t="shared" si="976"/>
        <v>360</v>
      </c>
      <c r="AI375" s="252">
        <f t="shared" si="976"/>
        <v>360</v>
      </c>
      <c r="AJ375" s="252">
        <f t="shared" si="976"/>
        <v>360</v>
      </c>
      <c r="AK375" s="601"/>
      <c r="AL375" s="252">
        <f>360*$K$1</f>
        <v>360</v>
      </c>
      <c r="AM375" s="252">
        <f t="shared" ref="AM375:BB375" si="977">360*$K$1</f>
        <v>360</v>
      </c>
      <c r="AN375" s="252">
        <f t="shared" si="977"/>
        <v>360</v>
      </c>
      <c r="AO375" s="252">
        <f t="shared" si="977"/>
        <v>360</v>
      </c>
      <c r="AP375" s="252">
        <f t="shared" si="977"/>
        <v>360</v>
      </c>
      <c r="AQ375" s="252">
        <f t="shared" si="977"/>
        <v>360</v>
      </c>
      <c r="AR375" s="252">
        <f t="shared" si="977"/>
        <v>360</v>
      </c>
      <c r="AS375" s="252">
        <f t="shared" si="977"/>
        <v>360</v>
      </c>
      <c r="AT375" s="252">
        <f t="shared" si="977"/>
        <v>360</v>
      </c>
      <c r="AU375" s="252">
        <f t="shared" si="977"/>
        <v>360</v>
      </c>
      <c r="AV375" s="252">
        <f t="shared" si="977"/>
        <v>360</v>
      </c>
      <c r="AW375" s="252">
        <f t="shared" si="977"/>
        <v>360</v>
      </c>
      <c r="AX375" s="252">
        <f t="shared" si="977"/>
        <v>360</v>
      </c>
      <c r="AY375" s="252">
        <f t="shared" si="977"/>
        <v>360</v>
      </c>
      <c r="AZ375" s="252">
        <f t="shared" si="977"/>
        <v>360</v>
      </c>
      <c r="BA375" s="252">
        <f t="shared" si="977"/>
        <v>360</v>
      </c>
      <c r="BB375" s="252">
        <f t="shared" si="977"/>
        <v>360</v>
      </c>
      <c r="BC375" s="601"/>
      <c r="BD375" s="252">
        <f>360*$K$1</f>
        <v>360</v>
      </c>
      <c r="BE375" s="252">
        <f t="shared" ref="BE375:BY375" si="978">360*$K$1</f>
        <v>360</v>
      </c>
      <c r="BF375" s="252">
        <f t="shared" si="978"/>
        <v>360</v>
      </c>
      <c r="BG375" s="252">
        <f t="shared" si="978"/>
        <v>360</v>
      </c>
      <c r="BH375" s="252">
        <f t="shared" si="978"/>
        <v>360</v>
      </c>
      <c r="BI375" s="252">
        <f t="shared" si="978"/>
        <v>360</v>
      </c>
      <c r="BJ375" s="252">
        <f t="shared" si="978"/>
        <v>360</v>
      </c>
      <c r="BK375" s="252">
        <f t="shared" si="978"/>
        <v>360</v>
      </c>
      <c r="BL375" s="252">
        <f t="shared" si="978"/>
        <v>360</v>
      </c>
      <c r="BM375" s="252">
        <f t="shared" si="978"/>
        <v>360</v>
      </c>
      <c r="BN375" s="252">
        <f t="shared" si="978"/>
        <v>360</v>
      </c>
      <c r="BO375" s="252">
        <f t="shared" si="978"/>
        <v>360</v>
      </c>
      <c r="BP375" s="252">
        <f t="shared" si="978"/>
        <v>360</v>
      </c>
      <c r="BQ375" s="252">
        <f t="shared" si="978"/>
        <v>360</v>
      </c>
      <c r="BR375" s="252">
        <f t="shared" si="978"/>
        <v>360</v>
      </c>
      <c r="BS375" s="252">
        <f t="shared" si="978"/>
        <v>360</v>
      </c>
      <c r="BT375" s="252">
        <f t="shared" si="978"/>
        <v>360</v>
      </c>
      <c r="BU375" s="601"/>
      <c r="BV375" s="252">
        <f t="shared" si="978"/>
        <v>360</v>
      </c>
      <c r="BW375" s="252">
        <f t="shared" si="978"/>
        <v>360</v>
      </c>
      <c r="BX375" s="252">
        <f t="shared" si="978"/>
        <v>360</v>
      </c>
      <c r="BY375" s="252">
        <f t="shared" si="978"/>
        <v>360</v>
      </c>
      <c r="BZ375" s="583">
        <f t="shared" si="944"/>
        <v>360</v>
      </c>
      <c r="CA375" s="583">
        <f t="shared" si="945"/>
        <v>360</v>
      </c>
      <c r="CB375" s="583">
        <f t="shared" si="946"/>
        <v>360</v>
      </c>
      <c r="CC375" s="675">
        <f t="shared" si="947"/>
        <v>360</v>
      </c>
      <c r="CD375" s="1324">
        <f t="shared" si="948"/>
        <v>360</v>
      </c>
      <c r="CE375" s="1325">
        <f t="shared" si="948"/>
        <v>360</v>
      </c>
      <c r="CF375" s="1326">
        <f t="shared" si="948"/>
        <v>360</v>
      </c>
      <c r="CG375" s="1326">
        <f t="shared" si="948"/>
        <v>360</v>
      </c>
      <c r="CH375" s="1326">
        <f t="shared" si="948"/>
        <v>360</v>
      </c>
      <c r="CI375" s="1326">
        <f t="shared" si="948"/>
        <v>360</v>
      </c>
      <c r="CJ375" s="1326">
        <f t="shared" si="948"/>
        <v>360</v>
      </c>
      <c r="CK375" s="1327">
        <f t="shared" si="948"/>
        <v>360</v>
      </c>
      <c r="CL375" s="1327">
        <f t="shared" si="948"/>
        <v>360</v>
      </c>
      <c r="CM375" s="1327">
        <f t="shared" si="948"/>
        <v>360</v>
      </c>
      <c r="CN375" s="1326">
        <f t="shared" si="948"/>
        <v>360</v>
      </c>
      <c r="CO375" s="1326">
        <f t="shared" si="948"/>
        <v>360</v>
      </c>
      <c r="CP375" s="1326">
        <f t="shared" si="948"/>
        <v>360</v>
      </c>
      <c r="CQ375" s="1326">
        <f t="shared" si="948"/>
        <v>360</v>
      </c>
      <c r="CR375" s="1326">
        <f t="shared" si="948"/>
        <v>360</v>
      </c>
      <c r="CS375" s="1325">
        <f t="shared" si="948"/>
        <v>360</v>
      </c>
      <c r="CT375" s="1328">
        <f t="shared" si="949"/>
        <v>360</v>
      </c>
      <c r="CU375" s="534">
        <f t="shared" si="950"/>
        <v>360</v>
      </c>
      <c r="CV375" s="535">
        <f t="shared" si="951"/>
        <v>360</v>
      </c>
      <c r="CW375" s="536">
        <f t="shared" si="952"/>
        <v>360</v>
      </c>
      <c r="CX375" s="536">
        <f t="shared" si="953"/>
        <v>360</v>
      </c>
      <c r="CY375" s="536">
        <f t="shared" si="954"/>
        <v>360</v>
      </c>
      <c r="CZ375" s="536">
        <f t="shared" si="955"/>
        <v>360</v>
      </c>
      <c r="DA375" s="536">
        <f t="shared" si="956"/>
        <v>360</v>
      </c>
      <c r="DB375" s="537">
        <f t="shared" si="957"/>
        <v>360</v>
      </c>
      <c r="DC375" s="537">
        <f t="shared" si="958"/>
        <v>360</v>
      </c>
      <c r="DD375" s="537">
        <f t="shared" si="959"/>
        <v>360</v>
      </c>
      <c r="DE375" s="536">
        <f t="shared" si="960"/>
        <v>360</v>
      </c>
      <c r="DF375" s="536">
        <f t="shared" si="961"/>
        <v>360</v>
      </c>
      <c r="DG375" s="536">
        <f t="shared" si="962"/>
        <v>360</v>
      </c>
      <c r="DH375" s="536">
        <f t="shared" si="963"/>
        <v>360</v>
      </c>
      <c r="DI375" s="536">
        <f t="shared" si="964"/>
        <v>360</v>
      </c>
      <c r="DJ375" s="535">
        <f t="shared" si="965"/>
        <v>360</v>
      </c>
      <c r="DK375" s="534">
        <f t="shared" si="966"/>
        <v>360</v>
      </c>
      <c r="DL375" s="639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>
        <v>150</v>
      </c>
      <c r="BX376" s="219"/>
      <c r="BY376" s="219"/>
      <c r="BZ376" s="583" t="str">
        <f t="shared" si="944"/>
        <v/>
      </c>
      <c r="CA376" s="583" t="str">
        <f t="shared" si="945"/>
        <v/>
      </c>
      <c r="CB376" s="583" t="str">
        <f t="shared" si="946"/>
        <v/>
      </c>
      <c r="CC376" s="675" t="str">
        <f t="shared" si="947"/>
        <v/>
      </c>
      <c r="CD376" s="1324" t="str">
        <f t="shared" si="948"/>
        <v/>
      </c>
      <c r="CE376" s="1325" t="str">
        <f t="shared" si="948"/>
        <v/>
      </c>
      <c r="CF376" s="1326" t="str">
        <f t="shared" si="948"/>
        <v/>
      </c>
      <c r="CG376" s="1326" t="str">
        <f t="shared" si="948"/>
        <v/>
      </c>
      <c r="CH376" s="1326" t="str">
        <f t="shared" si="948"/>
        <v/>
      </c>
      <c r="CI376" s="1326" t="str">
        <f t="shared" si="948"/>
        <v/>
      </c>
      <c r="CJ376" s="1326" t="str">
        <f t="shared" si="948"/>
        <v/>
      </c>
      <c r="CK376" s="1327" t="str">
        <f t="shared" si="948"/>
        <v/>
      </c>
      <c r="CL376" s="1327" t="str">
        <f t="shared" si="948"/>
        <v/>
      </c>
      <c r="CM376" s="1327" t="str">
        <f t="shared" si="948"/>
        <v/>
      </c>
      <c r="CN376" s="1326" t="str">
        <f t="shared" si="948"/>
        <v/>
      </c>
      <c r="CO376" s="1326" t="str">
        <f t="shared" si="948"/>
        <v/>
      </c>
      <c r="CP376" s="1326" t="str">
        <f t="shared" si="948"/>
        <v/>
      </c>
      <c r="CQ376" s="1326" t="str">
        <f t="shared" si="948"/>
        <v/>
      </c>
      <c r="CR376" s="1326" t="str">
        <f t="shared" si="948"/>
        <v/>
      </c>
      <c r="CS376" s="1325" t="str">
        <f t="shared" si="948"/>
        <v/>
      </c>
      <c r="CT376" s="1328" t="str">
        <f t="shared" si="949"/>
        <v/>
      </c>
      <c r="CU376" s="534" t="str">
        <f t="shared" si="950"/>
        <v/>
      </c>
      <c r="CV376" s="535" t="str">
        <f t="shared" si="951"/>
        <v/>
      </c>
      <c r="CW376" s="536" t="str">
        <f t="shared" si="952"/>
        <v/>
      </c>
      <c r="CX376" s="536" t="str">
        <f t="shared" si="953"/>
        <v/>
      </c>
      <c r="CY376" s="536" t="str">
        <f t="shared" si="954"/>
        <v/>
      </c>
      <c r="CZ376" s="536" t="str">
        <f t="shared" si="955"/>
        <v/>
      </c>
      <c r="DA376" s="536" t="str">
        <f t="shared" si="956"/>
        <v/>
      </c>
      <c r="DB376" s="537" t="str">
        <f t="shared" si="957"/>
        <v/>
      </c>
      <c r="DC376" s="537" t="str">
        <f t="shared" si="958"/>
        <v/>
      </c>
      <c r="DD376" s="537" t="str">
        <f t="shared" si="959"/>
        <v/>
      </c>
      <c r="DE376" s="536" t="str">
        <f t="shared" si="960"/>
        <v/>
      </c>
      <c r="DF376" s="536" t="str">
        <f t="shared" si="961"/>
        <v/>
      </c>
      <c r="DG376" s="536" t="str">
        <f t="shared" si="962"/>
        <v/>
      </c>
      <c r="DH376" s="536" t="str">
        <f t="shared" si="963"/>
        <v/>
      </c>
      <c r="DI376" s="536" t="str">
        <f t="shared" si="964"/>
        <v/>
      </c>
      <c r="DJ376" s="535" t="str">
        <f t="shared" si="965"/>
        <v/>
      </c>
      <c r="DK376" s="534" t="str">
        <f t="shared" si="966"/>
        <v/>
      </c>
      <c r="DL376" s="639">
        <f t="shared" si="967"/>
        <v>0</v>
      </c>
      <c r="DM376" s="106">
        <f t="shared" si="968"/>
        <v>2</v>
      </c>
      <c r="DN376" s="106">
        <f t="shared" si="969"/>
        <v>0</v>
      </c>
      <c r="DO376" s="106">
        <f t="shared" si="97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1573" customFormat="1" ht="15.75" customHeight="1">
      <c r="A377" s="1559" t="s">
        <v>176</v>
      </c>
      <c r="B377" s="1560"/>
      <c r="C377" s="1560"/>
      <c r="D377" s="1560"/>
      <c r="E377" s="1560"/>
      <c r="F377" s="1560"/>
      <c r="G377" s="1560"/>
      <c r="H377" s="1560"/>
      <c r="I377" s="1560"/>
      <c r="J377" s="1560"/>
      <c r="K377" s="1560"/>
      <c r="L377" s="1560"/>
      <c r="M377" s="1560"/>
      <c r="N377" s="1560"/>
      <c r="O377" s="1560"/>
      <c r="P377" s="1560"/>
      <c r="Q377" s="1560"/>
      <c r="R377" s="1560"/>
      <c r="S377" s="1561"/>
      <c r="T377" s="1560"/>
      <c r="U377" s="1560"/>
      <c r="V377" s="1560"/>
      <c r="W377" s="1560">
        <v>1.4</v>
      </c>
      <c r="X377" s="1560">
        <v>3.6</v>
      </c>
      <c r="Y377" s="1560"/>
      <c r="Z377" s="1560"/>
      <c r="AA377" s="1560"/>
      <c r="AB377" s="1560"/>
      <c r="AC377" s="1560"/>
      <c r="AD377" s="1560"/>
      <c r="AE377" s="1560"/>
      <c r="AF377" s="1560"/>
      <c r="AG377" s="1560"/>
      <c r="AH377" s="1560"/>
      <c r="AI377" s="1560"/>
      <c r="AJ377" s="1560"/>
      <c r="AK377" s="1561"/>
      <c r="AL377" s="1560"/>
      <c r="AM377" s="1560"/>
      <c r="AN377" s="1560"/>
      <c r="AO377" s="1560"/>
      <c r="AP377" s="1560"/>
      <c r="AQ377" s="1560"/>
      <c r="AR377" s="1560"/>
      <c r="AS377" s="1560"/>
      <c r="AT377" s="1560"/>
      <c r="AU377" s="1560"/>
      <c r="AV377" s="1560"/>
      <c r="AW377" s="1560"/>
      <c r="AX377" s="1560"/>
      <c r="AY377" s="1560"/>
      <c r="AZ377" s="1560"/>
      <c r="BA377" s="1560"/>
      <c r="BB377" s="1560"/>
      <c r="BC377" s="1561"/>
      <c r="BD377" s="1560"/>
      <c r="BE377" s="1560"/>
      <c r="BF377" s="1560"/>
      <c r="BG377" s="1560"/>
      <c r="BH377" s="1560"/>
      <c r="BI377" s="1560"/>
      <c r="BJ377" s="1560"/>
      <c r="BK377" s="1560"/>
      <c r="BL377" s="1560"/>
      <c r="BM377" s="1560"/>
      <c r="BN377" s="1560"/>
      <c r="BO377" s="1560"/>
      <c r="BP377" s="1560"/>
      <c r="BQ377" s="1560"/>
      <c r="BR377" s="1560"/>
      <c r="BS377" s="1560"/>
      <c r="BT377" s="1560"/>
      <c r="BU377" s="1561"/>
      <c r="BV377" s="1560"/>
      <c r="BW377" s="1560">
        <v>3.6</v>
      </c>
      <c r="BX377" s="1560"/>
      <c r="BY377" s="1560"/>
      <c r="BZ377" s="1308" t="str">
        <f t="shared" si="944"/>
        <v/>
      </c>
      <c r="CA377" s="1308" t="str">
        <f t="shared" si="945"/>
        <v/>
      </c>
      <c r="CB377" s="1308" t="str">
        <f t="shared" si="946"/>
        <v/>
      </c>
      <c r="CC377" s="1309" t="str">
        <f t="shared" si="947"/>
        <v/>
      </c>
      <c r="CD377" s="1362" t="str">
        <f t="shared" si="948"/>
        <v/>
      </c>
      <c r="CE377" s="1363" t="str">
        <f t="shared" si="948"/>
        <v/>
      </c>
      <c r="CF377" s="1364" t="str">
        <f t="shared" si="948"/>
        <v/>
      </c>
      <c r="CG377" s="1364" t="str">
        <f t="shared" si="948"/>
        <v/>
      </c>
      <c r="CH377" s="1364" t="str">
        <f t="shared" si="948"/>
        <v/>
      </c>
      <c r="CI377" s="1364" t="str">
        <f t="shared" si="948"/>
        <v/>
      </c>
      <c r="CJ377" s="1364" t="str">
        <f t="shared" si="948"/>
        <v/>
      </c>
      <c r="CK377" s="1365" t="str">
        <f t="shared" si="948"/>
        <v/>
      </c>
      <c r="CL377" s="1365" t="str">
        <f t="shared" si="948"/>
        <v/>
      </c>
      <c r="CM377" s="1365" t="str">
        <f t="shared" si="948"/>
        <v/>
      </c>
      <c r="CN377" s="1364" t="str">
        <f t="shared" si="948"/>
        <v/>
      </c>
      <c r="CO377" s="1364" t="str">
        <f t="shared" si="948"/>
        <v/>
      </c>
      <c r="CP377" s="1364" t="str">
        <f t="shared" si="948"/>
        <v/>
      </c>
      <c r="CQ377" s="1364" t="str">
        <f t="shared" si="948"/>
        <v/>
      </c>
      <c r="CR377" s="1364" t="str">
        <f t="shared" si="948"/>
        <v/>
      </c>
      <c r="CS377" s="1363" t="str">
        <f t="shared" si="948"/>
        <v/>
      </c>
      <c r="CT377" s="1366" t="str">
        <f t="shared" si="949"/>
        <v/>
      </c>
      <c r="CU377" s="1564" t="str">
        <f t="shared" si="950"/>
        <v/>
      </c>
      <c r="CV377" s="1565" t="str">
        <f t="shared" si="951"/>
        <v/>
      </c>
      <c r="CW377" s="1566" t="str">
        <f t="shared" si="952"/>
        <v/>
      </c>
      <c r="CX377" s="1566" t="str">
        <f t="shared" si="953"/>
        <v/>
      </c>
      <c r="CY377" s="1566" t="str">
        <f t="shared" si="954"/>
        <v/>
      </c>
      <c r="CZ377" s="1566" t="str">
        <f t="shared" si="955"/>
        <v/>
      </c>
      <c r="DA377" s="1566" t="str">
        <f t="shared" si="956"/>
        <v/>
      </c>
      <c r="DB377" s="1567" t="str">
        <f t="shared" si="957"/>
        <v/>
      </c>
      <c r="DC377" s="1567" t="str">
        <f t="shared" si="958"/>
        <v/>
      </c>
      <c r="DD377" s="1567" t="str">
        <f t="shared" si="959"/>
        <v/>
      </c>
      <c r="DE377" s="1566" t="str">
        <f t="shared" si="960"/>
        <v/>
      </c>
      <c r="DF377" s="1566" t="str">
        <f t="shared" si="961"/>
        <v/>
      </c>
      <c r="DG377" s="1566" t="str">
        <f t="shared" si="962"/>
        <v/>
      </c>
      <c r="DH377" s="1566" t="str">
        <f t="shared" si="963"/>
        <v/>
      </c>
      <c r="DI377" s="1566" t="str">
        <f t="shared" si="964"/>
        <v/>
      </c>
      <c r="DJ377" s="1565" t="str">
        <f t="shared" si="965"/>
        <v/>
      </c>
      <c r="DK377" s="1564" t="str">
        <f t="shared" si="966"/>
        <v/>
      </c>
      <c r="DL377" s="1568">
        <f t="shared" si="967"/>
        <v>0</v>
      </c>
      <c r="DM377" s="1569">
        <f t="shared" si="968"/>
        <v>2</v>
      </c>
      <c r="DN377" s="1569">
        <f t="shared" si="969"/>
        <v>0</v>
      </c>
      <c r="DO377" s="1569">
        <f t="shared" si="970"/>
        <v>0</v>
      </c>
      <c r="DP377" s="1570"/>
      <c r="DQ377" s="1571"/>
      <c r="DR377" s="1571"/>
      <c r="DS377" s="1571"/>
      <c r="DT377" s="1571"/>
      <c r="DU377" s="1571"/>
      <c r="DV377" s="1571"/>
      <c r="DW377" s="1571"/>
      <c r="DX377" s="1571"/>
      <c r="DY377" s="1572"/>
    </row>
    <row r="378" spans="1:129" s="472" customFormat="1" ht="15.75" customHeight="1">
      <c r="A378" s="626" t="s">
        <v>178</v>
      </c>
      <c r="B378" s="615" t="str">
        <f t="shared" ref="B378:R378" si="979">IF(B376="","",B376*B377)</f>
        <v/>
      </c>
      <c r="C378" s="615" t="str">
        <f t="shared" si="979"/>
        <v/>
      </c>
      <c r="D378" s="615" t="str">
        <f t="shared" si="979"/>
        <v/>
      </c>
      <c r="E378" s="615" t="str">
        <f t="shared" si="979"/>
        <v/>
      </c>
      <c r="F378" s="615" t="str">
        <f t="shared" si="979"/>
        <v/>
      </c>
      <c r="G378" s="615" t="str">
        <f t="shared" si="979"/>
        <v/>
      </c>
      <c r="H378" s="615" t="str">
        <f t="shared" si="979"/>
        <v/>
      </c>
      <c r="I378" s="615" t="str">
        <f t="shared" si="979"/>
        <v/>
      </c>
      <c r="J378" s="615" t="str">
        <f t="shared" si="979"/>
        <v/>
      </c>
      <c r="K378" s="615" t="str">
        <f t="shared" si="979"/>
        <v/>
      </c>
      <c r="L378" s="615" t="str">
        <f t="shared" si="979"/>
        <v/>
      </c>
      <c r="M378" s="615" t="str">
        <f t="shared" si="979"/>
        <v/>
      </c>
      <c r="N378" s="615" t="str">
        <f t="shared" si="979"/>
        <v/>
      </c>
      <c r="O378" s="615" t="str">
        <f t="shared" si="979"/>
        <v/>
      </c>
      <c r="P378" s="615" t="str">
        <f t="shared" si="979"/>
        <v/>
      </c>
      <c r="Q378" s="615" t="str">
        <f t="shared" si="979"/>
        <v/>
      </c>
      <c r="R378" s="615" t="str">
        <f t="shared" si="979"/>
        <v/>
      </c>
      <c r="S378" s="648"/>
      <c r="T378" s="615" t="str">
        <f t="shared" ref="T378:AJ378" si="980">IF(T376="","",T376*T377)</f>
        <v/>
      </c>
      <c r="U378" s="615" t="str">
        <f t="shared" si="980"/>
        <v/>
      </c>
      <c r="V378" s="615" t="str">
        <f t="shared" si="980"/>
        <v/>
      </c>
      <c r="W378" s="615">
        <f t="shared" si="980"/>
        <v>350</v>
      </c>
      <c r="X378" s="615">
        <f t="shared" si="980"/>
        <v>540</v>
      </c>
      <c r="Y378" s="615" t="str">
        <f t="shared" si="980"/>
        <v/>
      </c>
      <c r="Z378" s="615" t="str">
        <f t="shared" si="980"/>
        <v/>
      </c>
      <c r="AA378" s="615" t="str">
        <f t="shared" si="980"/>
        <v/>
      </c>
      <c r="AB378" s="615" t="str">
        <f t="shared" si="980"/>
        <v/>
      </c>
      <c r="AC378" s="615" t="str">
        <f t="shared" si="980"/>
        <v/>
      </c>
      <c r="AD378" s="615" t="str">
        <f t="shared" si="980"/>
        <v/>
      </c>
      <c r="AE378" s="615" t="str">
        <f t="shared" si="980"/>
        <v/>
      </c>
      <c r="AF378" s="615" t="str">
        <f t="shared" si="980"/>
        <v/>
      </c>
      <c r="AG378" s="615" t="str">
        <f t="shared" si="980"/>
        <v/>
      </c>
      <c r="AH378" s="615" t="str">
        <f t="shared" si="980"/>
        <v/>
      </c>
      <c r="AI378" s="615" t="str">
        <f t="shared" si="980"/>
        <v/>
      </c>
      <c r="AJ378" s="615" t="str">
        <f t="shared" si="980"/>
        <v/>
      </c>
      <c r="AK378" s="648"/>
      <c r="AL378" s="615" t="str">
        <f t="shared" ref="AL378:BB378" si="981">IF(AL376="","",AL376*AL377)</f>
        <v/>
      </c>
      <c r="AM378" s="615" t="str">
        <f t="shared" si="981"/>
        <v/>
      </c>
      <c r="AN378" s="615" t="str">
        <f t="shared" si="981"/>
        <v/>
      </c>
      <c r="AO378" s="615" t="str">
        <f t="shared" si="981"/>
        <v/>
      </c>
      <c r="AP378" s="615" t="str">
        <f t="shared" si="981"/>
        <v/>
      </c>
      <c r="AQ378" s="615" t="str">
        <f t="shared" si="981"/>
        <v/>
      </c>
      <c r="AR378" s="615" t="str">
        <f t="shared" si="981"/>
        <v/>
      </c>
      <c r="AS378" s="615" t="str">
        <f t="shared" si="981"/>
        <v/>
      </c>
      <c r="AT378" s="615" t="str">
        <f t="shared" si="981"/>
        <v/>
      </c>
      <c r="AU378" s="615" t="str">
        <f t="shared" si="981"/>
        <v/>
      </c>
      <c r="AV378" s="615" t="str">
        <f t="shared" si="981"/>
        <v/>
      </c>
      <c r="AW378" s="615" t="str">
        <f t="shared" si="981"/>
        <v/>
      </c>
      <c r="AX378" s="615" t="str">
        <f t="shared" si="981"/>
        <v/>
      </c>
      <c r="AY378" s="615" t="str">
        <f t="shared" si="981"/>
        <v/>
      </c>
      <c r="AZ378" s="615" t="str">
        <f t="shared" si="981"/>
        <v/>
      </c>
      <c r="BA378" s="615" t="str">
        <f t="shared" si="981"/>
        <v/>
      </c>
      <c r="BB378" s="615" t="str">
        <f t="shared" si="981"/>
        <v/>
      </c>
      <c r="BC378" s="648"/>
      <c r="BD378" s="615" t="str">
        <f t="shared" ref="BD378:BT378" si="982">IF(BD376="","",BD376*BD377)</f>
        <v/>
      </c>
      <c r="BE378" s="615" t="str">
        <f t="shared" si="982"/>
        <v/>
      </c>
      <c r="BF378" s="615" t="str">
        <f t="shared" si="982"/>
        <v/>
      </c>
      <c r="BG378" s="615" t="str">
        <f t="shared" si="982"/>
        <v/>
      </c>
      <c r="BH378" s="615" t="str">
        <f t="shared" si="982"/>
        <v/>
      </c>
      <c r="BI378" s="615" t="str">
        <f t="shared" si="982"/>
        <v/>
      </c>
      <c r="BJ378" s="615" t="str">
        <f t="shared" si="982"/>
        <v/>
      </c>
      <c r="BK378" s="615" t="str">
        <f t="shared" si="982"/>
        <v/>
      </c>
      <c r="BL378" s="615" t="str">
        <f t="shared" si="982"/>
        <v/>
      </c>
      <c r="BM378" s="615" t="str">
        <f t="shared" si="982"/>
        <v/>
      </c>
      <c r="BN378" s="615" t="str">
        <f t="shared" si="982"/>
        <v/>
      </c>
      <c r="BO378" s="615" t="str">
        <f t="shared" si="982"/>
        <v/>
      </c>
      <c r="BP378" s="615" t="str">
        <f t="shared" si="982"/>
        <v/>
      </c>
      <c r="BQ378" s="615" t="str">
        <f t="shared" si="982"/>
        <v/>
      </c>
      <c r="BR378" s="615" t="str">
        <f t="shared" si="982"/>
        <v/>
      </c>
      <c r="BS378" s="615" t="str">
        <f t="shared" si="982"/>
        <v/>
      </c>
      <c r="BT378" s="615" t="str">
        <f t="shared" si="982"/>
        <v/>
      </c>
      <c r="BU378" s="648"/>
      <c r="BV378" s="615" t="str">
        <f>IF(BV376="","",BV376*BV377)</f>
        <v/>
      </c>
      <c r="BW378" s="615">
        <f>IF(BW376="","",BW376*BW377)</f>
        <v>540</v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44"/>
        <v/>
      </c>
      <c r="CA378" s="583" t="str">
        <f t="shared" si="945"/>
        <v/>
      </c>
      <c r="CB378" s="583" t="str">
        <f t="shared" si="946"/>
        <v/>
      </c>
      <c r="CC378" s="675" t="str">
        <f t="shared" si="947"/>
        <v/>
      </c>
      <c r="CD378" s="1324" t="str">
        <f t="shared" si="948"/>
        <v/>
      </c>
      <c r="CE378" s="1325" t="str">
        <f t="shared" si="948"/>
        <v/>
      </c>
      <c r="CF378" s="1326" t="str">
        <f t="shared" si="948"/>
        <v/>
      </c>
      <c r="CG378" s="1326" t="str">
        <f t="shared" si="948"/>
        <v/>
      </c>
      <c r="CH378" s="1326" t="str">
        <f t="shared" si="948"/>
        <v/>
      </c>
      <c r="CI378" s="1326" t="str">
        <f t="shared" si="948"/>
        <v/>
      </c>
      <c r="CJ378" s="1326" t="str">
        <f t="shared" si="948"/>
        <v/>
      </c>
      <c r="CK378" s="1327" t="str">
        <f t="shared" si="948"/>
        <v/>
      </c>
      <c r="CL378" s="1327" t="str">
        <f t="shared" si="948"/>
        <v/>
      </c>
      <c r="CM378" s="1327" t="str">
        <f t="shared" si="948"/>
        <v/>
      </c>
      <c r="CN378" s="1326" t="str">
        <f t="shared" si="948"/>
        <v/>
      </c>
      <c r="CO378" s="1326" t="str">
        <f t="shared" si="948"/>
        <v/>
      </c>
      <c r="CP378" s="1326" t="str">
        <f t="shared" si="948"/>
        <v/>
      </c>
      <c r="CQ378" s="1326" t="str">
        <f t="shared" si="948"/>
        <v/>
      </c>
      <c r="CR378" s="1326" t="str">
        <f t="shared" si="948"/>
        <v/>
      </c>
      <c r="CS378" s="1325" t="str">
        <f t="shared" si="948"/>
        <v/>
      </c>
      <c r="CT378" s="1328" t="str">
        <f t="shared" si="949"/>
        <v/>
      </c>
      <c r="CU378" s="534" t="str">
        <f t="shared" si="950"/>
        <v/>
      </c>
      <c r="CV378" s="535" t="str">
        <f t="shared" si="951"/>
        <v/>
      </c>
      <c r="CW378" s="536" t="str">
        <f t="shared" si="952"/>
        <v/>
      </c>
      <c r="CX378" s="536" t="str">
        <f t="shared" si="953"/>
        <v/>
      </c>
      <c r="CY378" s="536" t="str">
        <f t="shared" si="954"/>
        <v/>
      </c>
      <c r="CZ378" s="536" t="str">
        <f t="shared" si="955"/>
        <v/>
      </c>
      <c r="DA378" s="536" t="str">
        <f t="shared" si="956"/>
        <v/>
      </c>
      <c r="DB378" s="537" t="str">
        <f t="shared" si="957"/>
        <v/>
      </c>
      <c r="DC378" s="537" t="str">
        <f t="shared" si="958"/>
        <v/>
      </c>
      <c r="DD378" s="537" t="str">
        <f t="shared" si="959"/>
        <v/>
      </c>
      <c r="DE378" s="536" t="str">
        <f t="shared" si="960"/>
        <v/>
      </c>
      <c r="DF378" s="536" t="str">
        <f t="shared" si="961"/>
        <v/>
      </c>
      <c r="DG378" s="536" t="str">
        <f t="shared" si="962"/>
        <v/>
      </c>
      <c r="DH378" s="536" t="str">
        <f t="shared" si="963"/>
        <v/>
      </c>
      <c r="DI378" s="536" t="str">
        <f t="shared" si="964"/>
        <v/>
      </c>
      <c r="DJ378" s="535" t="str">
        <f t="shared" si="965"/>
        <v/>
      </c>
      <c r="DK378" s="534" t="str">
        <f t="shared" si="966"/>
        <v/>
      </c>
      <c r="DL378" s="639">
        <f t="shared" si="967"/>
        <v>0</v>
      </c>
      <c r="DM378" s="106">
        <f t="shared" si="968"/>
        <v>2</v>
      </c>
      <c r="DN378" s="106">
        <f t="shared" si="969"/>
        <v>0</v>
      </c>
      <c r="DO378" s="106">
        <f t="shared" si="97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44"/>
        <v/>
      </c>
      <c r="CA379" s="583" t="str">
        <f t="shared" si="945"/>
        <v/>
      </c>
      <c r="CB379" s="583" t="str">
        <f t="shared" si="946"/>
        <v/>
      </c>
      <c r="CC379" s="675" t="str">
        <f t="shared" si="947"/>
        <v/>
      </c>
      <c r="CD379" s="1324" t="str">
        <f t="shared" si="948"/>
        <v/>
      </c>
      <c r="CE379" s="1325" t="str">
        <f t="shared" si="948"/>
        <v/>
      </c>
      <c r="CF379" s="1326" t="str">
        <f t="shared" si="948"/>
        <v/>
      </c>
      <c r="CG379" s="1326" t="str">
        <f t="shared" si="948"/>
        <v/>
      </c>
      <c r="CH379" s="1326" t="str">
        <f t="shared" si="948"/>
        <v/>
      </c>
      <c r="CI379" s="1326" t="str">
        <f t="shared" si="948"/>
        <v/>
      </c>
      <c r="CJ379" s="1326" t="str">
        <f t="shared" si="948"/>
        <v/>
      </c>
      <c r="CK379" s="1327" t="str">
        <f t="shared" si="948"/>
        <v/>
      </c>
      <c r="CL379" s="1327" t="str">
        <f t="shared" si="948"/>
        <v/>
      </c>
      <c r="CM379" s="1327" t="str">
        <f t="shared" si="948"/>
        <v/>
      </c>
      <c r="CN379" s="1326" t="str">
        <f t="shared" si="948"/>
        <v/>
      </c>
      <c r="CO379" s="1326" t="str">
        <f t="shared" si="948"/>
        <v/>
      </c>
      <c r="CP379" s="1326" t="str">
        <f t="shared" si="948"/>
        <v/>
      </c>
      <c r="CQ379" s="1326" t="str">
        <f t="shared" si="948"/>
        <v/>
      </c>
      <c r="CR379" s="1326" t="str">
        <f t="shared" si="948"/>
        <v/>
      </c>
      <c r="CS379" s="1325" t="str">
        <f t="shared" si="948"/>
        <v/>
      </c>
      <c r="CT379" s="1328" t="str">
        <f t="shared" si="949"/>
        <v/>
      </c>
      <c r="CU379" s="534" t="str">
        <f t="shared" si="950"/>
        <v/>
      </c>
      <c r="CV379" s="535" t="str">
        <f t="shared" si="951"/>
        <v/>
      </c>
      <c r="CW379" s="536" t="str">
        <f t="shared" si="952"/>
        <v/>
      </c>
      <c r="CX379" s="536" t="str">
        <f t="shared" si="953"/>
        <v/>
      </c>
      <c r="CY379" s="536" t="str">
        <f t="shared" si="954"/>
        <v/>
      </c>
      <c r="CZ379" s="536" t="str">
        <f t="shared" si="955"/>
        <v/>
      </c>
      <c r="DA379" s="536" t="str">
        <f t="shared" si="956"/>
        <v/>
      </c>
      <c r="DB379" s="537" t="str">
        <f t="shared" si="957"/>
        <v/>
      </c>
      <c r="DC379" s="537" t="str">
        <f t="shared" si="958"/>
        <v/>
      </c>
      <c r="DD379" s="537" t="str">
        <f t="shared" si="959"/>
        <v/>
      </c>
      <c r="DE379" s="536" t="str">
        <f t="shared" si="960"/>
        <v/>
      </c>
      <c r="DF379" s="536" t="str">
        <f t="shared" si="961"/>
        <v/>
      </c>
      <c r="DG379" s="536" t="str">
        <f t="shared" si="962"/>
        <v/>
      </c>
      <c r="DH379" s="536" t="str">
        <f t="shared" si="963"/>
        <v/>
      </c>
      <c r="DI379" s="536" t="str">
        <f t="shared" si="964"/>
        <v/>
      </c>
      <c r="DJ379" s="535" t="str">
        <f t="shared" si="965"/>
        <v/>
      </c>
      <c r="DK379" s="534" t="str">
        <f t="shared" si="966"/>
        <v/>
      </c>
      <c r="DL379" s="639">
        <f t="shared" si="967"/>
        <v>0</v>
      </c>
      <c r="DM379" s="106">
        <f t="shared" si="968"/>
        <v>1</v>
      </c>
      <c r="DN379" s="106">
        <f t="shared" si="969"/>
        <v>0</v>
      </c>
      <c r="DO379" s="106">
        <f t="shared" si="97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2.8180039138943247E-3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3.9138943248532296E-3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>
        <f>IF(BW374="","",(BW374-BW376-BW379)*BW375/BW$46/365/$F$1)</f>
        <v>2.6092628832354858E-3</v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44"/>
        <v/>
      </c>
      <c r="CA380" s="608">
        <f t="shared" si="945"/>
        <v>2.8767123287671234E-3</v>
      </c>
      <c r="CB380" s="608" t="str">
        <f t="shared" si="946"/>
        <v/>
      </c>
      <c r="CC380" s="678" t="str">
        <f t="shared" si="94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8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83"/>
        <v/>
      </c>
      <c r="CG380" s="1331" t="str">
        <f t="shared" si="983"/>
        <v/>
      </c>
      <c r="CH380" s="1331" t="str">
        <f t="shared" si="983"/>
        <v/>
      </c>
      <c r="CI380" s="1331" t="str">
        <f t="shared" si="983"/>
        <v/>
      </c>
      <c r="CJ380" s="1331" t="str">
        <f t="shared" si="983"/>
        <v/>
      </c>
      <c r="CK380" s="1332" t="str">
        <f t="shared" si="983"/>
        <v/>
      </c>
      <c r="CL380" s="1332" t="str">
        <f t="shared" si="983"/>
        <v/>
      </c>
      <c r="CM380" s="1332" t="str">
        <f t="shared" si="983"/>
        <v/>
      </c>
      <c r="CN380" s="1331" t="str">
        <f t="shared" si="983"/>
        <v/>
      </c>
      <c r="CO380" s="1331" t="str">
        <f t="shared" si="983"/>
        <v/>
      </c>
      <c r="CP380" s="1331" t="str">
        <f t="shared" si="983"/>
        <v/>
      </c>
      <c r="CQ380" s="1331" t="str">
        <f t="shared" si="983"/>
        <v/>
      </c>
      <c r="CR380" s="1331" t="str">
        <f t="shared" si="983"/>
        <v/>
      </c>
      <c r="CS380" s="1330" t="str">
        <f t="shared" si="983"/>
        <v/>
      </c>
      <c r="CT380" s="1333" t="str">
        <f t="shared" si="983"/>
        <v/>
      </c>
      <c r="CU380" s="522" t="str">
        <f t="shared" si="950"/>
        <v/>
      </c>
      <c r="CV380" s="523" t="str">
        <f t="shared" si="951"/>
        <v/>
      </c>
      <c r="CW380" s="524" t="str">
        <f t="shared" si="952"/>
        <v/>
      </c>
      <c r="CX380" s="524" t="str">
        <f t="shared" si="953"/>
        <v/>
      </c>
      <c r="CY380" s="524" t="str">
        <f t="shared" si="954"/>
        <v/>
      </c>
      <c r="CZ380" s="524" t="str">
        <f t="shared" si="955"/>
        <v/>
      </c>
      <c r="DA380" s="524" t="str">
        <f t="shared" si="956"/>
        <v/>
      </c>
      <c r="DB380" s="525" t="str">
        <f t="shared" si="957"/>
        <v/>
      </c>
      <c r="DC380" s="525" t="str">
        <f t="shared" si="958"/>
        <v/>
      </c>
      <c r="DD380" s="525" t="str">
        <f t="shared" si="959"/>
        <v/>
      </c>
      <c r="DE380" s="524" t="str">
        <f t="shared" si="960"/>
        <v/>
      </c>
      <c r="DF380" s="524" t="str">
        <f t="shared" si="961"/>
        <v/>
      </c>
      <c r="DG380" s="524" t="str">
        <f t="shared" si="962"/>
        <v/>
      </c>
      <c r="DH380" s="524" t="str">
        <f t="shared" si="963"/>
        <v/>
      </c>
      <c r="DI380" s="524" t="str">
        <f t="shared" si="964"/>
        <v/>
      </c>
      <c r="DJ380" s="523" t="str">
        <f t="shared" si="965"/>
        <v/>
      </c>
      <c r="DK380" s="522" t="str">
        <f t="shared" si="966"/>
        <v/>
      </c>
      <c r="DL380" s="639">
        <f t="shared" si="967"/>
        <v>0</v>
      </c>
      <c r="DM380" s="106">
        <f t="shared" si="968"/>
        <v>4</v>
      </c>
      <c r="DN380" s="106">
        <f t="shared" si="969"/>
        <v>0</v>
      </c>
      <c r="DO380" s="106">
        <f t="shared" si="97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1004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8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8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8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8"/>
      <c r="BV381" s="159"/>
      <c r="BW381" s="159">
        <v>400</v>
      </c>
      <c r="BX381" s="159"/>
      <c r="BY381" s="159"/>
      <c r="BZ381" s="583" t="str">
        <f t="shared" ref="BZ381" si="984">IF(DL381&lt;3,"",(SUM(B381:R381)-MIN(B381:R381)-MAX(B381:R381))/(DL381-2))</f>
        <v/>
      </c>
      <c r="CA381" s="583">
        <f t="shared" ref="CA381" si="985">IF(DM381&lt;3,"",(SUM(T381:AJ381)-MIN(T381:AJ381)-MAX(T381:AJ381))/(DM381-2))</f>
        <v>355</v>
      </c>
      <c r="CB381" s="583" t="str">
        <f t="shared" ref="CB381" si="986">IF(DN381&lt;3,"",(SUM(AL381:BB381)-MIN(AL381:BB381)-MAX(AL381:BB381))/(DN381-2))</f>
        <v/>
      </c>
      <c r="CC381" s="675" t="str">
        <f t="shared" ref="CC381" si="987">IF(DO381&lt;3,"",(SUM(BD381:BT381)-MIN(BD381:BT381)-MAX(BD381:BT381))/(DO381-2))</f>
        <v/>
      </c>
      <c r="CD381" s="1324" t="str">
        <f t="shared" si="948"/>
        <v/>
      </c>
      <c r="CE381" s="1325" t="str">
        <f t="shared" si="948"/>
        <v/>
      </c>
      <c r="CF381" s="1326" t="str">
        <f t="shared" si="948"/>
        <v/>
      </c>
      <c r="CG381" s="1326" t="str">
        <f t="shared" si="948"/>
        <v/>
      </c>
      <c r="CH381" s="1326" t="str">
        <f t="shared" si="948"/>
        <v/>
      </c>
      <c r="CI381" s="1326" t="str">
        <f t="shared" si="948"/>
        <v/>
      </c>
      <c r="CJ381" s="1326" t="str">
        <f t="shared" si="948"/>
        <v/>
      </c>
      <c r="CK381" s="1327" t="str">
        <f t="shared" si="948"/>
        <v/>
      </c>
      <c r="CL381" s="1327" t="str">
        <f t="shared" si="948"/>
        <v/>
      </c>
      <c r="CM381" s="1327" t="str">
        <f t="shared" si="948"/>
        <v/>
      </c>
      <c r="CN381" s="1326" t="str">
        <f t="shared" si="948"/>
        <v/>
      </c>
      <c r="CO381" s="1326" t="str">
        <f t="shared" si="948"/>
        <v/>
      </c>
      <c r="CP381" s="1326" t="str">
        <f t="shared" si="948"/>
        <v/>
      </c>
      <c r="CQ381" s="1326" t="str">
        <f t="shared" si="948"/>
        <v/>
      </c>
      <c r="CR381" s="1326" t="str">
        <f t="shared" si="948"/>
        <v/>
      </c>
      <c r="CS381" s="1325" t="str">
        <f t="shared" si="948"/>
        <v/>
      </c>
      <c r="CT381" s="1328" t="str">
        <f t="shared" si="949"/>
        <v/>
      </c>
      <c r="CU381" s="534" t="str">
        <f t="shared" si="950"/>
        <v/>
      </c>
      <c r="CV381" s="535" t="str">
        <f t="shared" si="951"/>
        <v/>
      </c>
      <c r="CW381" s="536" t="str">
        <f t="shared" si="952"/>
        <v/>
      </c>
      <c r="CX381" s="536" t="str">
        <f t="shared" si="953"/>
        <v/>
      </c>
      <c r="CY381" s="536" t="str">
        <f t="shared" si="954"/>
        <v/>
      </c>
      <c r="CZ381" s="536" t="str">
        <f t="shared" si="955"/>
        <v/>
      </c>
      <c r="DA381" s="536" t="str">
        <f t="shared" si="956"/>
        <v/>
      </c>
      <c r="DB381" s="537" t="str">
        <f t="shared" si="957"/>
        <v/>
      </c>
      <c r="DC381" s="537" t="str">
        <f t="shared" si="958"/>
        <v/>
      </c>
      <c r="DD381" s="537" t="str">
        <f t="shared" si="959"/>
        <v/>
      </c>
      <c r="DE381" s="536" t="str">
        <f t="shared" si="960"/>
        <v/>
      </c>
      <c r="DF381" s="536" t="str">
        <f t="shared" si="961"/>
        <v/>
      </c>
      <c r="DG381" s="536" t="str">
        <f t="shared" si="962"/>
        <v/>
      </c>
      <c r="DH381" s="536" t="str">
        <f t="shared" si="963"/>
        <v/>
      </c>
      <c r="DI381" s="536" t="str">
        <f t="shared" si="964"/>
        <v/>
      </c>
      <c r="DJ381" s="535" t="str">
        <f t="shared" si="965"/>
        <v/>
      </c>
      <c r="DK381" s="534" t="str">
        <f t="shared" si="966"/>
        <v/>
      </c>
      <c r="DL381" s="639">
        <f t="shared" ref="DL381" si="988">COUNT(B381:R381)</f>
        <v>0</v>
      </c>
      <c r="DM381" s="106">
        <f t="shared" ref="DM381" si="989">COUNT(T381:AJ381)</f>
        <v>6</v>
      </c>
      <c r="DN381" s="106">
        <f t="shared" ref="DN381" si="990">COUNT(AL381:BB381)</f>
        <v>0</v>
      </c>
      <c r="DO381" s="106">
        <f t="shared" ref="DO381" si="991">COUNT(BD381:BT381)</f>
        <v>0</v>
      </c>
      <c r="DP381" s="46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250</v>
      </c>
      <c r="U382" s="159" t="s">
        <v>250</v>
      </c>
      <c r="V382" s="159"/>
      <c r="W382" s="159" t="s">
        <v>250</v>
      </c>
      <c r="X382" s="159" t="s">
        <v>250</v>
      </c>
      <c r="Y382" s="159"/>
      <c r="Z382" s="159" t="s">
        <v>250</v>
      </c>
      <c r="AA382" s="159"/>
      <c r="AB382" s="159" t="s">
        <v>250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 t="s">
        <v>250</v>
      </c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>
        <v>1</v>
      </c>
      <c r="BX383" s="159"/>
      <c r="BY383" s="159"/>
      <c r="BZ383" s="583" t="str">
        <f t="shared" ref="BZ383:BZ417" si="992">IF(DL383&lt;3,"",(SUM(B383:R383)-MIN(B383:R383)-MAX(B383:R383))/(DL383-2))</f>
        <v/>
      </c>
      <c r="CA383" s="583">
        <f t="shared" ref="CA383:CA417" si="993">IF(DM383&lt;3,"",(SUM(T383:AJ383)-MIN(T383:AJ383)-MAX(T383:AJ383))/(DM383-2))</f>
        <v>1</v>
      </c>
      <c r="CB383" s="583" t="str">
        <f t="shared" ref="CB383:CB417" si="994">IF(DN383&lt;3,"",(SUM(AL383:BB383)-MIN(AL383:BB383)-MAX(AL383:BB383))/(DN383-2))</f>
        <v/>
      </c>
      <c r="CC383" s="675" t="str">
        <f t="shared" ref="CC383:CC417" si="995">IF(DO383&lt;3,"",(SUM(BD383:BT383)-MIN(BD383:BT383)-MAX(BD383:BT383))/(DO383-2))</f>
        <v/>
      </c>
      <c r="CD383" s="1324" t="str">
        <f t="shared" ref="CD383:CS389" si="99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996"/>
        <v/>
      </c>
      <c r="CF383" s="1326" t="str">
        <f t="shared" si="996"/>
        <v/>
      </c>
      <c r="CG383" s="1326" t="str">
        <f t="shared" si="996"/>
        <v/>
      </c>
      <c r="CH383" s="1326" t="str">
        <f t="shared" si="996"/>
        <v/>
      </c>
      <c r="CI383" s="1326" t="str">
        <f t="shared" si="996"/>
        <v/>
      </c>
      <c r="CJ383" s="1326" t="str">
        <f t="shared" si="996"/>
        <v/>
      </c>
      <c r="CK383" s="1327" t="str">
        <f t="shared" si="996"/>
        <v/>
      </c>
      <c r="CL383" s="1327" t="str">
        <f t="shared" si="996"/>
        <v/>
      </c>
      <c r="CM383" s="1327" t="str">
        <f t="shared" si="996"/>
        <v/>
      </c>
      <c r="CN383" s="1326" t="str">
        <f t="shared" si="996"/>
        <v/>
      </c>
      <c r="CO383" s="1326" t="str">
        <f t="shared" si="996"/>
        <v/>
      </c>
      <c r="CP383" s="1326" t="str">
        <f t="shared" si="996"/>
        <v/>
      </c>
      <c r="CQ383" s="1326" t="str">
        <f t="shared" si="996"/>
        <v/>
      </c>
      <c r="CR383" s="1326" t="str">
        <f t="shared" si="996"/>
        <v/>
      </c>
      <c r="CS383" s="1325" t="str">
        <f t="shared" si="996"/>
        <v/>
      </c>
      <c r="CT383" s="1328" t="str">
        <f t="shared" ref="CT383:CT389" si="99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0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0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0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5">COUNT(B383:R383)</f>
        <v>0</v>
      </c>
      <c r="DM383" s="106">
        <f t="shared" ref="DM383:DM417" si="1016">COUNT(T383:AJ383)</f>
        <v>6</v>
      </c>
      <c r="DN383" s="106">
        <f t="shared" ref="DN383:DN417" si="1017">COUNT(AL383:BB383)</f>
        <v>0</v>
      </c>
      <c r="DO383" s="106">
        <f t="shared" ref="DO383:DO417" si="1018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257</v>
      </c>
      <c r="B384" s="615" t="str">
        <f t="shared" ref="B384:AB384" si="1019">IF(B381="","",B381*B383)</f>
        <v/>
      </c>
      <c r="C384" s="615" t="str">
        <f t="shared" si="1019"/>
        <v/>
      </c>
      <c r="D384" s="615" t="str">
        <f t="shared" si="1019"/>
        <v/>
      </c>
      <c r="E384" s="615" t="str">
        <f t="shared" si="1019"/>
        <v/>
      </c>
      <c r="F384" s="615" t="str">
        <f t="shared" si="1019"/>
        <v/>
      </c>
      <c r="G384" s="615" t="str">
        <f t="shared" si="1019"/>
        <v/>
      </c>
      <c r="H384" s="615" t="str">
        <f t="shared" si="1019"/>
        <v/>
      </c>
      <c r="I384" s="615" t="str">
        <f t="shared" si="1019"/>
        <v/>
      </c>
      <c r="J384" s="615" t="str">
        <f t="shared" si="1019"/>
        <v/>
      </c>
      <c r="K384" s="615" t="str">
        <f t="shared" si="1019"/>
        <v/>
      </c>
      <c r="L384" s="615" t="str">
        <f t="shared" si="1019"/>
        <v/>
      </c>
      <c r="M384" s="615" t="str">
        <f t="shared" si="1019"/>
        <v/>
      </c>
      <c r="N384" s="615" t="str">
        <f t="shared" si="1019"/>
        <v/>
      </c>
      <c r="O384" s="615" t="str">
        <f t="shared" si="1019"/>
        <v/>
      </c>
      <c r="P384" s="615" t="str">
        <f t="shared" si="1019"/>
        <v/>
      </c>
      <c r="Q384" s="615" t="str">
        <f t="shared" si="1019"/>
        <v/>
      </c>
      <c r="R384" s="615" t="str">
        <f t="shared" si="1019"/>
        <v/>
      </c>
      <c r="S384" s="648"/>
      <c r="T384" s="615">
        <f t="shared" si="1019"/>
        <v>400</v>
      </c>
      <c r="U384" s="615">
        <f t="shared" si="1019"/>
        <v>320</v>
      </c>
      <c r="V384" s="615" t="str">
        <f t="shared" si="1019"/>
        <v/>
      </c>
      <c r="W384" s="615">
        <f t="shared" si="1019"/>
        <v>400</v>
      </c>
      <c r="X384" s="615">
        <f t="shared" si="1019"/>
        <v>420</v>
      </c>
      <c r="Y384" s="615" t="str">
        <f t="shared" si="1019"/>
        <v/>
      </c>
      <c r="Z384" s="615">
        <f t="shared" si="1019"/>
        <v>300</v>
      </c>
      <c r="AA384" s="615" t="str">
        <f t="shared" si="1019"/>
        <v/>
      </c>
      <c r="AB384" s="615">
        <f t="shared" si="1019"/>
        <v>300</v>
      </c>
      <c r="AC384" s="615" t="str">
        <f t="shared" ref="AC384:AJ384" si="1020">IF(AC381="","",AC381*AC383)</f>
        <v/>
      </c>
      <c r="AD384" s="615" t="str">
        <f t="shared" si="1020"/>
        <v/>
      </c>
      <c r="AE384" s="615" t="str">
        <f t="shared" si="1020"/>
        <v/>
      </c>
      <c r="AF384" s="615" t="str">
        <f t="shared" si="1020"/>
        <v/>
      </c>
      <c r="AG384" s="615" t="str">
        <f t="shared" si="1020"/>
        <v/>
      </c>
      <c r="AH384" s="615" t="str">
        <f t="shared" si="1020"/>
        <v/>
      </c>
      <c r="AI384" s="615" t="str">
        <f t="shared" si="1020"/>
        <v/>
      </c>
      <c r="AJ384" s="615" t="str">
        <f t="shared" si="1020"/>
        <v/>
      </c>
      <c r="AK384" s="648"/>
      <c r="AL384" s="615" t="str">
        <f t="shared" ref="AL384:BB384" si="1021">IF(AL381="","",AL381*AL383)</f>
        <v/>
      </c>
      <c r="AM384" s="615" t="str">
        <f t="shared" si="1021"/>
        <v/>
      </c>
      <c r="AN384" s="615" t="str">
        <f t="shared" si="1021"/>
        <v/>
      </c>
      <c r="AO384" s="615" t="str">
        <f t="shared" si="1021"/>
        <v/>
      </c>
      <c r="AP384" s="615" t="str">
        <f t="shared" si="1021"/>
        <v/>
      </c>
      <c r="AQ384" s="615" t="str">
        <f t="shared" si="1021"/>
        <v/>
      </c>
      <c r="AR384" s="615" t="str">
        <f t="shared" si="1021"/>
        <v/>
      </c>
      <c r="AS384" s="615" t="str">
        <f t="shared" si="1021"/>
        <v/>
      </c>
      <c r="AT384" s="615" t="str">
        <f t="shared" si="1021"/>
        <v/>
      </c>
      <c r="AU384" s="615" t="str">
        <f t="shared" si="1021"/>
        <v/>
      </c>
      <c r="AV384" s="615" t="str">
        <f t="shared" si="1021"/>
        <v/>
      </c>
      <c r="AW384" s="615" t="str">
        <f t="shared" si="1021"/>
        <v/>
      </c>
      <c r="AX384" s="615" t="str">
        <f t="shared" si="1021"/>
        <v/>
      </c>
      <c r="AY384" s="615" t="str">
        <f t="shared" si="1021"/>
        <v/>
      </c>
      <c r="AZ384" s="615" t="str">
        <f t="shared" si="1021"/>
        <v/>
      </c>
      <c r="BA384" s="615" t="str">
        <f t="shared" si="1021"/>
        <v/>
      </c>
      <c r="BB384" s="615" t="str">
        <f t="shared" si="1021"/>
        <v/>
      </c>
      <c r="BC384" s="648"/>
      <c r="BD384" s="615" t="str">
        <f t="shared" ref="BD384:BT384" si="1022">IF(BD381="","",BD381*BD383)</f>
        <v/>
      </c>
      <c r="BE384" s="615" t="str">
        <f t="shared" si="1022"/>
        <v/>
      </c>
      <c r="BF384" s="615" t="str">
        <f t="shared" si="1022"/>
        <v/>
      </c>
      <c r="BG384" s="615" t="str">
        <f t="shared" si="1022"/>
        <v/>
      </c>
      <c r="BH384" s="615" t="str">
        <f t="shared" si="1022"/>
        <v/>
      </c>
      <c r="BI384" s="615" t="str">
        <f t="shared" si="1022"/>
        <v/>
      </c>
      <c r="BJ384" s="615" t="str">
        <f t="shared" si="1022"/>
        <v/>
      </c>
      <c r="BK384" s="615" t="str">
        <f t="shared" si="1022"/>
        <v/>
      </c>
      <c r="BL384" s="615" t="str">
        <f t="shared" si="1022"/>
        <v/>
      </c>
      <c r="BM384" s="615" t="str">
        <f t="shared" si="1022"/>
        <v/>
      </c>
      <c r="BN384" s="615" t="str">
        <f t="shared" si="1022"/>
        <v/>
      </c>
      <c r="BO384" s="615" t="str">
        <f t="shared" si="1022"/>
        <v/>
      </c>
      <c r="BP384" s="615" t="str">
        <f t="shared" si="1022"/>
        <v/>
      </c>
      <c r="BQ384" s="615" t="str">
        <f t="shared" si="1022"/>
        <v/>
      </c>
      <c r="BR384" s="615" t="str">
        <f t="shared" si="1022"/>
        <v/>
      </c>
      <c r="BS384" s="615" t="str">
        <f t="shared" si="1022"/>
        <v/>
      </c>
      <c r="BT384" s="615" t="str">
        <f t="shared" si="1022"/>
        <v/>
      </c>
      <c r="BU384" s="648"/>
      <c r="BV384" s="615" t="str">
        <f>IF(BV381="","",BV381*BV383)</f>
        <v/>
      </c>
      <c r="BW384" s="615">
        <f>IF(BW381="","",BW381*BW383)</f>
        <v>400</v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2"/>
        <v/>
      </c>
      <c r="CA384" s="583">
        <f t="shared" si="993"/>
        <v>355</v>
      </c>
      <c r="CB384" s="583" t="str">
        <f t="shared" si="994"/>
        <v/>
      </c>
      <c r="CC384" s="675" t="str">
        <f t="shared" si="995"/>
        <v/>
      </c>
      <c r="CD384" s="1324" t="str">
        <f t="shared" si="996"/>
        <v/>
      </c>
      <c r="CE384" s="1325" t="str">
        <f t="shared" si="996"/>
        <v/>
      </c>
      <c r="CF384" s="1326" t="str">
        <f t="shared" si="996"/>
        <v/>
      </c>
      <c r="CG384" s="1326" t="str">
        <f t="shared" si="996"/>
        <v/>
      </c>
      <c r="CH384" s="1326" t="str">
        <f t="shared" si="996"/>
        <v/>
      </c>
      <c r="CI384" s="1326" t="str">
        <f t="shared" si="996"/>
        <v/>
      </c>
      <c r="CJ384" s="1326" t="str">
        <f t="shared" si="996"/>
        <v/>
      </c>
      <c r="CK384" s="1327" t="str">
        <f t="shared" si="996"/>
        <v/>
      </c>
      <c r="CL384" s="1327" t="str">
        <f t="shared" si="996"/>
        <v/>
      </c>
      <c r="CM384" s="1327" t="str">
        <f t="shared" si="996"/>
        <v/>
      </c>
      <c r="CN384" s="1326" t="str">
        <f t="shared" si="996"/>
        <v/>
      </c>
      <c r="CO384" s="1326" t="str">
        <f t="shared" si="996"/>
        <v/>
      </c>
      <c r="CP384" s="1326" t="str">
        <f t="shared" si="996"/>
        <v/>
      </c>
      <c r="CQ384" s="1326" t="str">
        <f t="shared" si="996"/>
        <v/>
      </c>
      <c r="CR384" s="1326" t="str">
        <f t="shared" si="996"/>
        <v/>
      </c>
      <c r="CS384" s="1325" t="str">
        <f t="shared" si="996"/>
        <v/>
      </c>
      <c r="CT384" s="1328" t="str">
        <f t="shared" si="997"/>
        <v/>
      </c>
      <c r="CU384" s="534" t="str">
        <f t="shared" si="998"/>
        <v/>
      </c>
      <c r="CV384" s="535" t="str">
        <f t="shared" si="999"/>
        <v/>
      </c>
      <c r="CW384" s="536" t="str">
        <f t="shared" si="1000"/>
        <v/>
      </c>
      <c r="CX384" s="536" t="str">
        <f t="shared" si="1001"/>
        <v/>
      </c>
      <c r="CY384" s="536" t="str">
        <f t="shared" si="1002"/>
        <v/>
      </c>
      <c r="CZ384" s="536" t="str">
        <f t="shared" si="1003"/>
        <v/>
      </c>
      <c r="DA384" s="536" t="str">
        <f t="shared" si="1004"/>
        <v/>
      </c>
      <c r="DB384" s="537" t="str">
        <f t="shared" si="1005"/>
        <v/>
      </c>
      <c r="DC384" s="537" t="str">
        <f t="shared" si="1006"/>
        <v/>
      </c>
      <c r="DD384" s="537" t="str">
        <f t="shared" si="1007"/>
        <v/>
      </c>
      <c r="DE384" s="536" t="str">
        <f t="shared" si="1008"/>
        <v/>
      </c>
      <c r="DF384" s="536" t="str">
        <f t="shared" si="1009"/>
        <v/>
      </c>
      <c r="DG384" s="536" t="str">
        <f t="shared" si="1010"/>
        <v/>
      </c>
      <c r="DH384" s="536" t="str">
        <f t="shared" si="1011"/>
        <v/>
      </c>
      <c r="DI384" s="536" t="str">
        <f t="shared" si="1012"/>
        <v/>
      </c>
      <c r="DJ384" s="535" t="str">
        <f t="shared" si="1013"/>
        <v/>
      </c>
      <c r="DK384" s="534" t="str">
        <f t="shared" si="1014"/>
        <v/>
      </c>
      <c r="DL384" s="639">
        <f t="shared" si="1015"/>
        <v>0</v>
      </c>
      <c r="DM384" s="106">
        <f t="shared" si="1016"/>
        <v>6</v>
      </c>
      <c r="DN384" s="106">
        <f t="shared" si="1017"/>
        <v>0</v>
      </c>
      <c r="DO384" s="106">
        <f t="shared" si="1018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>
        <f>200*$K$1</f>
        <v>200</v>
      </c>
      <c r="C385" s="252">
        <f t="shared" ref="C385:R385" si="1023">200*$K$1</f>
        <v>200</v>
      </c>
      <c r="D385" s="252">
        <f t="shared" si="1023"/>
        <v>200</v>
      </c>
      <c r="E385" s="252">
        <f t="shared" si="1023"/>
        <v>200</v>
      </c>
      <c r="F385" s="252">
        <f t="shared" si="1023"/>
        <v>200</v>
      </c>
      <c r="G385" s="252">
        <f t="shared" si="1023"/>
        <v>200</v>
      </c>
      <c r="H385" s="252">
        <f t="shared" si="1023"/>
        <v>200</v>
      </c>
      <c r="I385" s="252">
        <f t="shared" si="1023"/>
        <v>200</v>
      </c>
      <c r="J385" s="252">
        <f t="shared" si="1023"/>
        <v>200</v>
      </c>
      <c r="K385" s="252">
        <f t="shared" si="1023"/>
        <v>200</v>
      </c>
      <c r="L385" s="252">
        <f t="shared" si="1023"/>
        <v>200</v>
      </c>
      <c r="M385" s="252">
        <f t="shared" si="1023"/>
        <v>200</v>
      </c>
      <c r="N385" s="252">
        <f t="shared" si="1023"/>
        <v>200</v>
      </c>
      <c r="O385" s="252">
        <f t="shared" si="1023"/>
        <v>200</v>
      </c>
      <c r="P385" s="252">
        <f t="shared" si="1023"/>
        <v>200</v>
      </c>
      <c r="Q385" s="252">
        <f t="shared" si="1023"/>
        <v>200</v>
      </c>
      <c r="R385" s="252">
        <f t="shared" si="1023"/>
        <v>200</v>
      </c>
      <c r="S385" s="601"/>
      <c r="T385" s="252">
        <f>200*$K$1</f>
        <v>200</v>
      </c>
      <c r="U385" s="252">
        <f t="shared" ref="U385:AJ385" si="1024">200*$K$1</f>
        <v>200</v>
      </c>
      <c r="V385" s="252">
        <f t="shared" si="1024"/>
        <v>200</v>
      </c>
      <c r="W385" s="252">
        <f t="shared" si="1024"/>
        <v>200</v>
      </c>
      <c r="X385" s="252">
        <f t="shared" si="1024"/>
        <v>200</v>
      </c>
      <c r="Y385" s="252">
        <f t="shared" si="1024"/>
        <v>200</v>
      </c>
      <c r="Z385" s="252">
        <f t="shared" si="1024"/>
        <v>200</v>
      </c>
      <c r="AA385" s="252">
        <f t="shared" si="1024"/>
        <v>200</v>
      </c>
      <c r="AB385" s="252">
        <f t="shared" si="1024"/>
        <v>200</v>
      </c>
      <c r="AC385" s="252">
        <f t="shared" si="1024"/>
        <v>200</v>
      </c>
      <c r="AD385" s="252">
        <f t="shared" si="1024"/>
        <v>200</v>
      </c>
      <c r="AE385" s="252">
        <f t="shared" si="1024"/>
        <v>200</v>
      </c>
      <c r="AF385" s="252">
        <f t="shared" si="1024"/>
        <v>200</v>
      </c>
      <c r="AG385" s="252">
        <f t="shared" si="1024"/>
        <v>200</v>
      </c>
      <c r="AH385" s="252">
        <f t="shared" si="1024"/>
        <v>200</v>
      </c>
      <c r="AI385" s="252">
        <f t="shared" si="1024"/>
        <v>200</v>
      </c>
      <c r="AJ385" s="252">
        <f t="shared" si="1024"/>
        <v>200</v>
      </c>
      <c r="AK385" s="601"/>
      <c r="AL385" s="252">
        <f>200*$K$1</f>
        <v>200</v>
      </c>
      <c r="AM385" s="252">
        <f t="shared" ref="AM385:BB385" si="1025">200*$K$1</f>
        <v>200</v>
      </c>
      <c r="AN385" s="252">
        <f t="shared" si="1025"/>
        <v>200</v>
      </c>
      <c r="AO385" s="252">
        <f t="shared" si="1025"/>
        <v>200</v>
      </c>
      <c r="AP385" s="252">
        <f t="shared" si="1025"/>
        <v>200</v>
      </c>
      <c r="AQ385" s="252">
        <f t="shared" si="1025"/>
        <v>200</v>
      </c>
      <c r="AR385" s="252">
        <f t="shared" si="1025"/>
        <v>200</v>
      </c>
      <c r="AS385" s="252">
        <f t="shared" si="1025"/>
        <v>200</v>
      </c>
      <c r="AT385" s="252">
        <f t="shared" si="1025"/>
        <v>200</v>
      </c>
      <c r="AU385" s="252">
        <f t="shared" si="1025"/>
        <v>200</v>
      </c>
      <c r="AV385" s="252">
        <f t="shared" si="1025"/>
        <v>200</v>
      </c>
      <c r="AW385" s="252">
        <f t="shared" si="1025"/>
        <v>200</v>
      </c>
      <c r="AX385" s="252">
        <f t="shared" si="1025"/>
        <v>200</v>
      </c>
      <c r="AY385" s="252">
        <f t="shared" si="1025"/>
        <v>200</v>
      </c>
      <c r="AZ385" s="252">
        <f t="shared" si="1025"/>
        <v>200</v>
      </c>
      <c r="BA385" s="252">
        <f t="shared" si="1025"/>
        <v>200</v>
      </c>
      <c r="BB385" s="252">
        <f t="shared" si="1025"/>
        <v>200</v>
      </c>
      <c r="BC385" s="601"/>
      <c r="BD385" s="252">
        <f>200*$K$1</f>
        <v>200</v>
      </c>
      <c r="BE385" s="252">
        <f t="shared" ref="BE385:BY385" si="1026">200*$K$1</f>
        <v>200</v>
      </c>
      <c r="BF385" s="252">
        <f t="shared" si="1026"/>
        <v>200</v>
      </c>
      <c r="BG385" s="252">
        <f t="shared" si="1026"/>
        <v>200</v>
      </c>
      <c r="BH385" s="252">
        <f t="shared" si="1026"/>
        <v>200</v>
      </c>
      <c r="BI385" s="252">
        <f t="shared" si="1026"/>
        <v>200</v>
      </c>
      <c r="BJ385" s="252">
        <f t="shared" si="1026"/>
        <v>200</v>
      </c>
      <c r="BK385" s="252">
        <f t="shared" si="1026"/>
        <v>200</v>
      </c>
      <c r="BL385" s="252">
        <f t="shared" si="1026"/>
        <v>200</v>
      </c>
      <c r="BM385" s="252">
        <f t="shared" si="1026"/>
        <v>200</v>
      </c>
      <c r="BN385" s="252">
        <f t="shared" si="1026"/>
        <v>200</v>
      </c>
      <c r="BO385" s="252">
        <f t="shared" si="1026"/>
        <v>200</v>
      </c>
      <c r="BP385" s="252">
        <f t="shared" si="1026"/>
        <v>200</v>
      </c>
      <c r="BQ385" s="252">
        <f t="shared" si="1026"/>
        <v>200</v>
      </c>
      <c r="BR385" s="252">
        <f t="shared" si="1026"/>
        <v>200</v>
      </c>
      <c r="BS385" s="252">
        <f t="shared" si="1026"/>
        <v>200</v>
      </c>
      <c r="BT385" s="252">
        <f t="shared" si="1026"/>
        <v>200</v>
      </c>
      <c r="BU385" s="601"/>
      <c r="BV385" s="252">
        <f t="shared" si="1026"/>
        <v>200</v>
      </c>
      <c r="BW385" s="252">
        <f t="shared" si="1026"/>
        <v>200</v>
      </c>
      <c r="BX385" s="252">
        <f t="shared" si="1026"/>
        <v>200</v>
      </c>
      <c r="BY385" s="252">
        <f t="shared" si="1026"/>
        <v>200</v>
      </c>
      <c r="BZ385" s="583">
        <f t="shared" si="992"/>
        <v>200</v>
      </c>
      <c r="CA385" s="583">
        <f t="shared" si="993"/>
        <v>200</v>
      </c>
      <c r="CB385" s="583">
        <f t="shared" si="994"/>
        <v>200</v>
      </c>
      <c r="CC385" s="675">
        <f t="shared" si="995"/>
        <v>200</v>
      </c>
      <c r="CD385" s="1324">
        <f t="shared" si="996"/>
        <v>200</v>
      </c>
      <c r="CE385" s="1325">
        <f t="shared" si="996"/>
        <v>200</v>
      </c>
      <c r="CF385" s="1326">
        <f t="shared" si="996"/>
        <v>200</v>
      </c>
      <c r="CG385" s="1326">
        <f t="shared" si="996"/>
        <v>200</v>
      </c>
      <c r="CH385" s="1326">
        <f t="shared" si="996"/>
        <v>200</v>
      </c>
      <c r="CI385" s="1326">
        <f t="shared" si="996"/>
        <v>200</v>
      </c>
      <c r="CJ385" s="1326">
        <f t="shared" si="996"/>
        <v>200</v>
      </c>
      <c r="CK385" s="1327">
        <f t="shared" si="996"/>
        <v>200</v>
      </c>
      <c r="CL385" s="1327">
        <f t="shared" si="996"/>
        <v>200</v>
      </c>
      <c r="CM385" s="1327">
        <f t="shared" si="996"/>
        <v>200</v>
      </c>
      <c r="CN385" s="1326">
        <f t="shared" si="996"/>
        <v>200</v>
      </c>
      <c r="CO385" s="1326">
        <f t="shared" si="996"/>
        <v>200</v>
      </c>
      <c r="CP385" s="1326">
        <f t="shared" si="996"/>
        <v>200</v>
      </c>
      <c r="CQ385" s="1326">
        <f t="shared" si="996"/>
        <v>200</v>
      </c>
      <c r="CR385" s="1326">
        <f t="shared" si="996"/>
        <v>200</v>
      </c>
      <c r="CS385" s="1325">
        <f t="shared" si="996"/>
        <v>200</v>
      </c>
      <c r="CT385" s="1328">
        <f t="shared" si="997"/>
        <v>200</v>
      </c>
      <c r="CU385" s="534">
        <f t="shared" si="998"/>
        <v>200</v>
      </c>
      <c r="CV385" s="535">
        <f t="shared" si="999"/>
        <v>200</v>
      </c>
      <c r="CW385" s="536">
        <f t="shared" si="1000"/>
        <v>200</v>
      </c>
      <c r="CX385" s="536">
        <f t="shared" si="1001"/>
        <v>200</v>
      </c>
      <c r="CY385" s="536">
        <f t="shared" si="1002"/>
        <v>200</v>
      </c>
      <c r="CZ385" s="536">
        <f t="shared" si="1003"/>
        <v>200</v>
      </c>
      <c r="DA385" s="536">
        <f t="shared" si="1004"/>
        <v>200</v>
      </c>
      <c r="DB385" s="537">
        <f t="shared" si="1005"/>
        <v>200</v>
      </c>
      <c r="DC385" s="537">
        <f t="shared" si="1006"/>
        <v>200</v>
      </c>
      <c r="DD385" s="537">
        <f t="shared" si="1007"/>
        <v>200</v>
      </c>
      <c r="DE385" s="536">
        <f t="shared" si="1008"/>
        <v>200</v>
      </c>
      <c r="DF385" s="536">
        <f t="shared" si="1009"/>
        <v>200</v>
      </c>
      <c r="DG385" s="536">
        <f t="shared" si="1010"/>
        <v>200</v>
      </c>
      <c r="DH385" s="536">
        <f t="shared" si="1011"/>
        <v>200</v>
      </c>
      <c r="DI385" s="536">
        <f t="shared" si="1012"/>
        <v>200</v>
      </c>
      <c r="DJ385" s="535">
        <f t="shared" si="1013"/>
        <v>200</v>
      </c>
      <c r="DK385" s="534">
        <f t="shared" si="1014"/>
        <v>200</v>
      </c>
      <c r="DL385" s="639">
        <f t="shared" si="1015"/>
        <v>17</v>
      </c>
      <c r="DM385" s="106">
        <f t="shared" si="1016"/>
        <v>17</v>
      </c>
      <c r="DN385" s="106">
        <f t="shared" si="1017"/>
        <v>17</v>
      </c>
      <c r="DO385" s="106">
        <f t="shared" si="1018"/>
        <v>17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>
        <v>280</v>
      </c>
      <c r="BX386" s="219"/>
      <c r="BY386" s="219"/>
      <c r="BZ386" s="583" t="str">
        <f t="shared" si="992"/>
        <v/>
      </c>
      <c r="CA386" s="583">
        <f t="shared" si="993"/>
        <v>290</v>
      </c>
      <c r="CB386" s="583" t="str">
        <f t="shared" si="994"/>
        <v/>
      </c>
      <c r="CC386" s="675" t="str">
        <f t="shared" si="995"/>
        <v/>
      </c>
      <c r="CD386" s="1324" t="str">
        <f t="shared" si="996"/>
        <v/>
      </c>
      <c r="CE386" s="1325" t="str">
        <f t="shared" si="996"/>
        <v/>
      </c>
      <c r="CF386" s="1326" t="str">
        <f t="shared" si="996"/>
        <v/>
      </c>
      <c r="CG386" s="1326" t="str">
        <f t="shared" si="996"/>
        <v/>
      </c>
      <c r="CH386" s="1326" t="str">
        <f t="shared" si="996"/>
        <v/>
      </c>
      <c r="CI386" s="1326" t="str">
        <f t="shared" si="996"/>
        <v/>
      </c>
      <c r="CJ386" s="1326" t="str">
        <f t="shared" si="996"/>
        <v/>
      </c>
      <c r="CK386" s="1327" t="str">
        <f t="shared" si="996"/>
        <v/>
      </c>
      <c r="CL386" s="1327" t="str">
        <f t="shared" si="996"/>
        <v/>
      </c>
      <c r="CM386" s="1327" t="str">
        <f t="shared" si="996"/>
        <v/>
      </c>
      <c r="CN386" s="1326" t="str">
        <f t="shared" si="996"/>
        <v/>
      </c>
      <c r="CO386" s="1326" t="str">
        <f t="shared" si="996"/>
        <v/>
      </c>
      <c r="CP386" s="1326" t="str">
        <f t="shared" si="996"/>
        <v/>
      </c>
      <c r="CQ386" s="1326" t="str">
        <f t="shared" si="996"/>
        <v/>
      </c>
      <c r="CR386" s="1326" t="str">
        <f t="shared" si="996"/>
        <v/>
      </c>
      <c r="CS386" s="1325" t="str">
        <f t="shared" si="996"/>
        <v/>
      </c>
      <c r="CT386" s="1328" t="str">
        <f t="shared" si="997"/>
        <v/>
      </c>
      <c r="CU386" s="534" t="str">
        <f t="shared" si="998"/>
        <v/>
      </c>
      <c r="CV386" s="535" t="str">
        <f t="shared" si="999"/>
        <v/>
      </c>
      <c r="CW386" s="536" t="str">
        <f t="shared" si="1000"/>
        <v/>
      </c>
      <c r="CX386" s="536" t="str">
        <f t="shared" si="1001"/>
        <v/>
      </c>
      <c r="CY386" s="536" t="str">
        <f t="shared" si="1002"/>
        <v/>
      </c>
      <c r="CZ386" s="536" t="str">
        <f t="shared" si="1003"/>
        <v/>
      </c>
      <c r="DA386" s="536" t="str">
        <f t="shared" si="1004"/>
        <v/>
      </c>
      <c r="DB386" s="537" t="str">
        <f t="shared" si="1005"/>
        <v/>
      </c>
      <c r="DC386" s="537" t="str">
        <f t="shared" si="1006"/>
        <v/>
      </c>
      <c r="DD386" s="537" t="str">
        <f t="shared" si="1007"/>
        <v/>
      </c>
      <c r="DE386" s="536" t="str">
        <f t="shared" si="1008"/>
        <v/>
      </c>
      <c r="DF386" s="536" t="str">
        <f t="shared" si="1009"/>
        <v/>
      </c>
      <c r="DG386" s="536" t="str">
        <f t="shared" si="1010"/>
        <v/>
      </c>
      <c r="DH386" s="536" t="str">
        <f t="shared" si="1011"/>
        <v/>
      </c>
      <c r="DI386" s="536" t="str">
        <f t="shared" si="1012"/>
        <v/>
      </c>
      <c r="DJ386" s="535" t="str">
        <f t="shared" si="1013"/>
        <v/>
      </c>
      <c r="DK386" s="534" t="str">
        <f t="shared" si="1014"/>
        <v/>
      </c>
      <c r="DL386" s="639">
        <f t="shared" si="1015"/>
        <v>0</v>
      </c>
      <c r="DM386" s="106">
        <f t="shared" si="1016"/>
        <v>6</v>
      </c>
      <c r="DN386" s="106">
        <f t="shared" si="1017"/>
        <v>0</v>
      </c>
      <c r="DO386" s="106">
        <f t="shared" si="1018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1573" customFormat="1" ht="15.75" customHeight="1">
      <c r="A387" s="1559" t="s">
        <v>176</v>
      </c>
      <c r="B387" s="1560"/>
      <c r="C387" s="1560"/>
      <c r="D387" s="1560"/>
      <c r="E387" s="1560"/>
      <c r="F387" s="1560"/>
      <c r="G387" s="1560"/>
      <c r="H387" s="1560"/>
      <c r="I387" s="1560"/>
      <c r="J387" s="1560"/>
      <c r="K387" s="1560"/>
      <c r="L387" s="1560"/>
      <c r="M387" s="1560"/>
      <c r="N387" s="1560"/>
      <c r="O387" s="1560"/>
      <c r="P387" s="1560"/>
      <c r="Q387" s="1560"/>
      <c r="R387" s="1560"/>
      <c r="S387" s="1561"/>
      <c r="T387" s="1560">
        <v>3.25</v>
      </c>
      <c r="U387" s="1560">
        <v>1.5</v>
      </c>
      <c r="V387" s="1560"/>
      <c r="W387" s="1560">
        <v>4.5</v>
      </c>
      <c r="X387" s="1560">
        <v>1.25</v>
      </c>
      <c r="Y387" s="1560"/>
      <c r="Z387" s="1560">
        <v>1.25</v>
      </c>
      <c r="AA387" s="1560"/>
      <c r="AB387" s="1560">
        <v>1.5</v>
      </c>
      <c r="AC387" s="1560"/>
      <c r="AD387" s="1560"/>
      <c r="AE387" s="1560"/>
      <c r="AF387" s="1560"/>
      <c r="AG387" s="1560"/>
      <c r="AH387" s="1560"/>
      <c r="AI387" s="1560"/>
      <c r="AJ387" s="1560"/>
      <c r="AK387" s="1561"/>
      <c r="AL387" s="1560"/>
      <c r="AM387" s="1560"/>
      <c r="AN387" s="1560"/>
      <c r="AO387" s="1560"/>
      <c r="AP387" s="1560"/>
      <c r="AQ387" s="1560"/>
      <c r="AR387" s="1560"/>
      <c r="AS387" s="1560"/>
      <c r="AT387" s="1560"/>
      <c r="AU387" s="1560"/>
      <c r="AV387" s="1560"/>
      <c r="AW387" s="1560"/>
      <c r="AX387" s="1560"/>
      <c r="AY387" s="1560"/>
      <c r="AZ387" s="1560"/>
      <c r="BA387" s="1560"/>
      <c r="BB387" s="1560"/>
      <c r="BC387" s="1561"/>
      <c r="BD387" s="1560"/>
      <c r="BE387" s="1560"/>
      <c r="BF387" s="1560"/>
      <c r="BG387" s="1560"/>
      <c r="BH387" s="1560"/>
      <c r="BI387" s="1560"/>
      <c r="BJ387" s="1560"/>
      <c r="BK387" s="1560"/>
      <c r="BL387" s="1560"/>
      <c r="BM387" s="1560"/>
      <c r="BN387" s="1560"/>
      <c r="BO387" s="1560"/>
      <c r="BP387" s="1560"/>
      <c r="BQ387" s="1560"/>
      <c r="BR387" s="1560"/>
      <c r="BS387" s="1560"/>
      <c r="BT387" s="1560"/>
      <c r="BU387" s="1561"/>
      <c r="BV387" s="1560"/>
      <c r="BW387" s="1560">
        <v>1.5</v>
      </c>
      <c r="BX387" s="1560"/>
      <c r="BY387" s="1560"/>
      <c r="BZ387" s="1308" t="str">
        <f t="shared" si="992"/>
        <v/>
      </c>
      <c r="CA387" s="1308">
        <f t="shared" si="993"/>
        <v>1.875</v>
      </c>
      <c r="CB387" s="1308" t="str">
        <f t="shared" si="994"/>
        <v/>
      </c>
      <c r="CC387" s="1309" t="str">
        <f t="shared" si="995"/>
        <v/>
      </c>
      <c r="CD387" s="1362" t="str">
        <f t="shared" si="996"/>
        <v/>
      </c>
      <c r="CE387" s="1363" t="str">
        <f t="shared" si="996"/>
        <v/>
      </c>
      <c r="CF387" s="1364" t="str">
        <f t="shared" si="996"/>
        <v/>
      </c>
      <c r="CG387" s="1364" t="str">
        <f t="shared" si="996"/>
        <v/>
      </c>
      <c r="CH387" s="1364" t="str">
        <f t="shared" si="996"/>
        <v/>
      </c>
      <c r="CI387" s="1364" t="str">
        <f t="shared" si="996"/>
        <v/>
      </c>
      <c r="CJ387" s="1364" t="str">
        <f t="shared" si="996"/>
        <v/>
      </c>
      <c r="CK387" s="1365" t="str">
        <f t="shared" si="996"/>
        <v/>
      </c>
      <c r="CL387" s="1365" t="str">
        <f t="shared" si="996"/>
        <v/>
      </c>
      <c r="CM387" s="1365" t="str">
        <f t="shared" si="996"/>
        <v/>
      </c>
      <c r="CN387" s="1364" t="str">
        <f t="shared" si="996"/>
        <v/>
      </c>
      <c r="CO387" s="1364" t="str">
        <f t="shared" si="996"/>
        <v/>
      </c>
      <c r="CP387" s="1364" t="str">
        <f t="shared" si="996"/>
        <v/>
      </c>
      <c r="CQ387" s="1364" t="str">
        <f t="shared" si="996"/>
        <v/>
      </c>
      <c r="CR387" s="1364" t="str">
        <f t="shared" si="996"/>
        <v/>
      </c>
      <c r="CS387" s="1363" t="str">
        <f t="shared" si="996"/>
        <v/>
      </c>
      <c r="CT387" s="1366" t="str">
        <f t="shared" si="997"/>
        <v/>
      </c>
      <c r="CU387" s="1564" t="str">
        <f t="shared" si="998"/>
        <v/>
      </c>
      <c r="CV387" s="1565" t="str">
        <f t="shared" si="999"/>
        <v/>
      </c>
      <c r="CW387" s="1566" t="str">
        <f t="shared" si="1000"/>
        <v/>
      </c>
      <c r="CX387" s="1566" t="str">
        <f t="shared" si="1001"/>
        <v/>
      </c>
      <c r="CY387" s="1566" t="str">
        <f t="shared" si="1002"/>
        <v/>
      </c>
      <c r="CZ387" s="1566" t="str">
        <f t="shared" si="1003"/>
        <v/>
      </c>
      <c r="DA387" s="1566" t="str">
        <f t="shared" si="1004"/>
        <v/>
      </c>
      <c r="DB387" s="1567" t="str">
        <f t="shared" si="1005"/>
        <v/>
      </c>
      <c r="DC387" s="1567" t="str">
        <f t="shared" si="1006"/>
        <v/>
      </c>
      <c r="DD387" s="1567" t="str">
        <f t="shared" si="1007"/>
        <v/>
      </c>
      <c r="DE387" s="1566" t="str">
        <f t="shared" si="1008"/>
        <v/>
      </c>
      <c r="DF387" s="1566" t="str">
        <f t="shared" si="1009"/>
        <v/>
      </c>
      <c r="DG387" s="1566" t="str">
        <f t="shared" si="1010"/>
        <v/>
      </c>
      <c r="DH387" s="1566" t="str">
        <f t="shared" si="1011"/>
        <v/>
      </c>
      <c r="DI387" s="1566" t="str">
        <f t="shared" si="1012"/>
        <v/>
      </c>
      <c r="DJ387" s="1565" t="str">
        <f t="shared" si="1013"/>
        <v/>
      </c>
      <c r="DK387" s="1564" t="str">
        <f t="shared" si="1014"/>
        <v/>
      </c>
      <c r="DL387" s="1568">
        <f t="shared" si="1015"/>
        <v>0</v>
      </c>
      <c r="DM387" s="1569">
        <f t="shared" si="1016"/>
        <v>6</v>
      </c>
      <c r="DN387" s="1569">
        <f t="shared" si="1017"/>
        <v>0</v>
      </c>
      <c r="DO387" s="1569">
        <f t="shared" si="1018"/>
        <v>0</v>
      </c>
      <c r="DP387" s="1570"/>
      <c r="DQ387" s="1571"/>
      <c r="DR387" s="1571"/>
      <c r="DS387" s="1571"/>
      <c r="DT387" s="1571"/>
      <c r="DU387" s="1571"/>
      <c r="DV387" s="1571"/>
      <c r="DW387" s="1571"/>
      <c r="DX387" s="1571"/>
      <c r="DY387" s="1572"/>
    </row>
    <row r="388" spans="1:129" s="472" customFormat="1" ht="15.75" customHeight="1">
      <c r="A388" s="626" t="s">
        <v>178</v>
      </c>
      <c r="B388" s="615" t="str">
        <f t="shared" ref="B388:R388" si="1027">IF(B386="","",B386*B387)</f>
        <v/>
      </c>
      <c r="C388" s="615" t="str">
        <f t="shared" si="1027"/>
        <v/>
      </c>
      <c r="D388" s="615" t="str">
        <f t="shared" si="1027"/>
        <v/>
      </c>
      <c r="E388" s="615" t="str">
        <f t="shared" si="1027"/>
        <v/>
      </c>
      <c r="F388" s="615" t="str">
        <f t="shared" si="1027"/>
        <v/>
      </c>
      <c r="G388" s="615" t="str">
        <f t="shared" si="1027"/>
        <v/>
      </c>
      <c r="H388" s="615" t="str">
        <f t="shared" si="1027"/>
        <v/>
      </c>
      <c r="I388" s="615" t="str">
        <f t="shared" si="1027"/>
        <v/>
      </c>
      <c r="J388" s="615" t="str">
        <f t="shared" si="1027"/>
        <v/>
      </c>
      <c r="K388" s="615" t="str">
        <f t="shared" si="1027"/>
        <v/>
      </c>
      <c r="L388" s="615" t="str">
        <f t="shared" si="1027"/>
        <v/>
      </c>
      <c r="M388" s="615" t="str">
        <f t="shared" si="1027"/>
        <v/>
      </c>
      <c r="N388" s="615" t="str">
        <f t="shared" si="1027"/>
        <v/>
      </c>
      <c r="O388" s="615" t="str">
        <f t="shared" si="1027"/>
        <v/>
      </c>
      <c r="P388" s="615" t="str">
        <f t="shared" si="1027"/>
        <v/>
      </c>
      <c r="Q388" s="615" t="str">
        <f t="shared" si="1027"/>
        <v/>
      </c>
      <c r="R388" s="615" t="str">
        <f t="shared" si="1027"/>
        <v/>
      </c>
      <c r="S388" s="648"/>
      <c r="T388" s="615">
        <f t="shared" ref="T388:AJ388" si="1028">IF(T386="","",T386*T387)</f>
        <v>1040</v>
      </c>
      <c r="U388" s="615">
        <f t="shared" si="1028"/>
        <v>420</v>
      </c>
      <c r="V388" s="615" t="str">
        <f t="shared" si="1028"/>
        <v/>
      </c>
      <c r="W388" s="615">
        <f t="shared" si="1028"/>
        <v>1215</v>
      </c>
      <c r="X388" s="615">
        <f t="shared" si="1028"/>
        <v>487.5</v>
      </c>
      <c r="Y388" s="615" t="str">
        <f t="shared" si="1028"/>
        <v/>
      </c>
      <c r="Z388" s="615">
        <f t="shared" si="1028"/>
        <v>350</v>
      </c>
      <c r="AA388" s="615" t="str">
        <f t="shared" si="1028"/>
        <v/>
      </c>
      <c r="AB388" s="615">
        <f t="shared" si="1028"/>
        <v>420</v>
      </c>
      <c r="AC388" s="615" t="str">
        <f t="shared" si="1028"/>
        <v/>
      </c>
      <c r="AD388" s="615" t="str">
        <f t="shared" si="1028"/>
        <v/>
      </c>
      <c r="AE388" s="615" t="str">
        <f t="shared" si="1028"/>
        <v/>
      </c>
      <c r="AF388" s="615" t="str">
        <f t="shared" si="1028"/>
        <v/>
      </c>
      <c r="AG388" s="615" t="str">
        <f t="shared" si="1028"/>
        <v/>
      </c>
      <c r="AH388" s="615" t="str">
        <f t="shared" si="1028"/>
        <v/>
      </c>
      <c r="AI388" s="615" t="str">
        <f t="shared" si="1028"/>
        <v/>
      </c>
      <c r="AJ388" s="615" t="str">
        <f t="shared" si="1028"/>
        <v/>
      </c>
      <c r="AK388" s="648"/>
      <c r="AL388" s="615" t="str">
        <f t="shared" ref="AL388:BB388" si="1029">IF(AL386="","",AL386*AL387)</f>
        <v/>
      </c>
      <c r="AM388" s="615" t="str">
        <f t="shared" si="1029"/>
        <v/>
      </c>
      <c r="AN388" s="615" t="str">
        <f t="shared" si="1029"/>
        <v/>
      </c>
      <c r="AO388" s="615" t="str">
        <f t="shared" si="1029"/>
        <v/>
      </c>
      <c r="AP388" s="615" t="str">
        <f t="shared" si="1029"/>
        <v/>
      </c>
      <c r="AQ388" s="615" t="str">
        <f t="shared" si="1029"/>
        <v/>
      </c>
      <c r="AR388" s="615" t="str">
        <f t="shared" si="1029"/>
        <v/>
      </c>
      <c r="AS388" s="615" t="str">
        <f t="shared" si="1029"/>
        <v/>
      </c>
      <c r="AT388" s="615" t="str">
        <f t="shared" si="1029"/>
        <v/>
      </c>
      <c r="AU388" s="615" t="str">
        <f t="shared" si="1029"/>
        <v/>
      </c>
      <c r="AV388" s="615" t="str">
        <f t="shared" si="1029"/>
        <v/>
      </c>
      <c r="AW388" s="615" t="str">
        <f t="shared" si="1029"/>
        <v/>
      </c>
      <c r="AX388" s="615" t="str">
        <f t="shared" si="1029"/>
        <v/>
      </c>
      <c r="AY388" s="615" t="str">
        <f t="shared" si="1029"/>
        <v/>
      </c>
      <c r="AZ388" s="615" t="str">
        <f t="shared" si="1029"/>
        <v/>
      </c>
      <c r="BA388" s="615" t="str">
        <f t="shared" si="1029"/>
        <v/>
      </c>
      <c r="BB388" s="615" t="str">
        <f t="shared" si="1029"/>
        <v/>
      </c>
      <c r="BC388" s="648"/>
      <c r="BD388" s="615" t="str">
        <f t="shared" ref="BD388:BT388" si="1030">IF(BD386="","",BD386*BD387)</f>
        <v/>
      </c>
      <c r="BE388" s="615" t="str">
        <f t="shared" si="1030"/>
        <v/>
      </c>
      <c r="BF388" s="615" t="str">
        <f t="shared" si="1030"/>
        <v/>
      </c>
      <c r="BG388" s="615" t="str">
        <f t="shared" si="1030"/>
        <v/>
      </c>
      <c r="BH388" s="615" t="str">
        <f t="shared" si="1030"/>
        <v/>
      </c>
      <c r="BI388" s="615" t="str">
        <f t="shared" si="1030"/>
        <v/>
      </c>
      <c r="BJ388" s="615" t="str">
        <f t="shared" si="1030"/>
        <v/>
      </c>
      <c r="BK388" s="615" t="str">
        <f t="shared" si="1030"/>
        <v/>
      </c>
      <c r="BL388" s="615" t="str">
        <f t="shared" si="1030"/>
        <v/>
      </c>
      <c r="BM388" s="615" t="str">
        <f t="shared" si="1030"/>
        <v/>
      </c>
      <c r="BN388" s="615" t="str">
        <f t="shared" si="1030"/>
        <v/>
      </c>
      <c r="BO388" s="615" t="str">
        <f t="shared" si="1030"/>
        <v/>
      </c>
      <c r="BP388" s="615" t="str">
        <f t="shared" si="1030"/>
        <v/>
      </c>
      <c r="BQ388" s="615" t="str">
        <f t="shared" si="1030"/>
        <v/>
      </c>
      <c r="BR388" s="615" t="str">
        <f t="shared" si="1030"/>
        <v/>
      </c>
      <c r="BS388" s="615" t="str">
        <f t="shared" si="1030"/>
        <v/>
      </c>
      <c r="BT388" s="615" t="str">
        <f t="shared" si="1030"/>
        <v/>
      </c>
      <c r="BU388" s="648"/>
      <c r="BV388" s="615" t="str">
        <f>IF(BV386="","",BV386*BV387)</f>
        <v/>
      </c>
      <c r="BW388" s="615">
        <f>IF(BW386="","",BW386*BW387)</f>
        <v>420</v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2"/>
        <v/>
      </c>
      <c r="CA388" s="583">
        <f t="shared" si="993"/>
        <v>591.875</v>
      </c>
      <c r="CB388" s="583" t="str">
        <f t="shared" si="994"/>
        <v/>
      </c>
      <c r="CC388" s="675" t="str">
        <f t="shared" si="995"/>
        <v/>
      </c>
      <c r="CD388" s="1324" t="str">
        <f t="shared" si="996"/>
        <v/>
      </c>
      <c r="CE388" s="1325" t="str">
        <f t="shared" si="996"/>
        <v/>
      </c>
      <c r="CF388" s="1326" t="str">
        <f t="shared" si="996"/>
        <v/>
      </c>
      <c r="CG388" s="1326" t="str">
        <f t="shared" si="996"/>
        <v/>
      </c>
      <c r="CH388" s="1326" t="str">
        <f t="shared" si="996"/>
        <v/>
      </c>
      <c r="CI388" s="1326" t="str">
        <f t="shared" si="996"/>
        <v/>
      </c>
      <c r="CJ388" s="1326" t="str">
        <f t="shared" si="996"/>
        <v/>
      </c>
      <c r="CK388" s="1327" t="str">
        <f t="shared" si="996"/>
        <v/>
      </c>
      <c r="CL388" s="1327" t="str">
        <f t="shared" si="996"/>
        <v/>
      </c>
      <c r="CM388" s="1327" t="str">
        <f t="shared" si="996"/>
        <v/>
      </c>
      <c r="CN388" s="1326" t="str">
        <f t="shared" si="996"/>
        <v/>
      </c>
      <c r="CO388" s="1326" t="str">
        <f t="shared" si="996"/>
        <v/>
      </c>
      <c r="CP388" s="1326" t="str">
        <f t="shared" si="996"/>
        <v/>
      </c>
      <c r="CQ388" s="1326" t="str">
        <f t="shared" si="996"/>
        <v/>
      </c>
      <c r="CR388" s="1326" t="str">
        <f t="shared" si="996"/>
        <v/>
      </c>
      <c r="CS388" s="1325" t="str">
        <f t="shared" si="996"/>
        <v/>
      </c>
      <c r="CT388" s="1328" t="str">
        <f t="shared" si="997"/>
        <v/>
      </c>
      <c r="CU388" s="534" t="str">
        <f t="shared" si="998"/>
        <v/>
      </c>
      <c r="CV388" s="535" t="str">
        <f t="shared" si="999"/>
        <v/>
      </c>
      <c r="CW388" s="536" t="str">
        <f t="shared" si="1000"/>
        <v/>
      </c>
      <c r="CX388" s="536" t="str">
        <f t="shared" si="1001"/>
        <v/>
      </c>
      <c r="CY388" s="536" t="str">
        <f t="shared" si="1002"/>
        <v/>
      </c>
      <c r="CZ388" s="536" t="str">
        <f t="shared" si="1003"/>
        <v/>
      </c>
      <c r="DA388" s="536" t="str">
        <f t="shared" si="1004"/>
        <v/>
      </c>
      <c r="DB388" s="537" t="str">
        <f t="shared" si="1005"/>
        <v/>
      </c>
      <c r="DC388" s="537" t="str">
        <f t="shared" si="1006"/>
        <v/>
      </c>
      <c r="DD388" s="537" t="str">
        <f t="shared" si="1007"/>
        <v/>
      </c>
      <c r="DE388" s="536" t="str">
        <f t="shared" si="1008"/>
        <v/>
      </c>
      <c r="DF388" s="536" t="str">
        <f t="shared" si="1009"/>
        <v/>
      </c>
      <c r="DG388" s="536" t="str">
        <f t="shared" si="1010"/>
        <v/>
      </c>
      <c r="DH388" s="536" t="str">
        <f t="shared" si="1011"/>
        <v/>
      </c>
      <c r="DI388" s="536" t="str">
        <f t="shared" si="1012"/>
        <v/>
      </c>
      <c r="DJ388" s="535" t="str">
        <f t="shared" si="1013"/>
        <v/>
      </c>
      <c r="DK388" s="534" t="str">
        <f t="shared" si="1014"/>
        <v/>
      </c>
      <c r="DL388" s="639">
        <f t="shared" si="1015"/>
        <v>0</v>
      </c>
      <c r="DM388" s="106">
        <f t="shared" si="1016"/>
        <v>6</v>
      </c>
      <c r="DN388" s="106">
        <f t="shared" si="1017"/>
        <v>0</v>
      </c>
      <c r="DO388" s="106">
        <f t="shared" si="1018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92"/>
        <v/>
      </c>
      <c r="CA389" s="583">
        <f t="shared" si="993"/>
        <v>0</v>
      </c>
      <c r="CB389" s="583" t="str">
        <f t="shared" si="994"/>
        <v/>
      </c>
      <c r="CC389" s="675" t="str">
        <f t="shared" si="995"/>
        <v/>
      </c>
      <c r="CD389" s="1324" t="str">
        <f t="shared" si="996"/>
        <v/>
      </c>
      <c r="CE389" s="1325" t="str">
        <f t="shared" si="996"/>
        <v/>
      </c>
      <c r="CF389" s="1326" t="str">
        <f t="shared" si="996"/>
        <v/>
      </c>
      <c r="CG389" s="1326" t="str">
        <f t="shared" si="996"/>
        <v/>
      </c>
      <c r="CH389" s="1326" t="str">
        <f t="shared" si="996"/>
        <v/>
      </c>
      <c r="CI389" s="1326" t="str">
        <f t="shared" si="996"/>
        <v/>
      </c>
      <c r="CJ389" s="1326" t="str">
        <f t="shared" si="996"/>
        <v/>
      </c>
      <c r="CK389" s="1327" t="str">
        <f t="shared" si="996"/>
        <v/>
      </c>
      <c r="CL389" s="1327" t="str">
        <f t="shared" si="996"/>
        <v/>
      </c>
      <c r="CM389" s="1327" t="str">
        <f t="shared" si="996"/>
        <v/>
      </c>
      <c r="CN389" s="1326" t="str">
        <f t="shared" si="996"/>
        <v/>
      </c>
      <c r="CO389" s="1326" t="str">
        <f t="shared" si="996"/>
        <v/>
      </c>
      <c r="CP389" s="1326" t="str">
        <f t="shared" si="996"/>
        <v/>
      </c>
      <c r="CQ389" s="1326" t="str">
        <f t="shared" si="996"/>
        <v/>
      </c>
      <c r="CR389" s="1326" t="str">
        <f t="shared" si="996"/>
        <v/>
      </c>
      <c r="CS389" s="1325" t="str">
        <f t="shared" si="996"/>
        <v/>
      </c>
      <c r="CT389" s="1328" t="str">
        <f t="shared" si="997"/>
        <v/>
      </c>
      <c r="CU389" s="534" t="str">
        <f t="shared" si="998"/>
        <v/>
      </c>
      <c r="CV389" s="535" t="str">
        <f t="shared" si="999"/>
        <v/>
      </c>
      <c r="CW389" s="536" t="str">
        <f t="shared" si="1000"/>
        <v/>
      </c>
      <c r="CX389" s="536" t="str">
        <f t="shared" si="1001"/>
        <v/>
      </c>
      <c r="CY389" s="536" t="str">
        <f t="shared" si="1002"/>
        <v/>
      </c>
      <c r="CZ389" s="536" t="str">
        <f t="shared" si="1003"/>
        <v/>
      </c>
      <c r="DA389" s="536" t="str">
        <f t="shared" si="1004"/>
        <v/>
      </c>
      <c r="DB389" s="537" t="str">
        <f t="shared" si="1005"/>
        <v/>
      </c>
      <c r="DC389" s="537" t="str">
        <f t="shared" si="1006"/>
        <v/>
      </c>
      <c r="DD389" s="537" t="str">
        <f t="shared" si="1007"/>
        <v/>
      </c>
      <c r="DE389" s="536" t="str">
        <f t="shared" si="1008"/>
        <v/>
      </c>
      <c r="DF389" s="536" t="str">
        <f t="shared" si="1009"/>
        <v/>
      </c>
      <c r="DG389" s="536" t="str">
        <f t="shared" si="1010"/>
        <v/>
      </c>
      <c r="DH389" s="536" t="str">
        <f t="shared" si="1011"/>
        <v/>
      </c>
      <c r="DI389" s="536" t="str">
        <f t="shared" si="1012"/>
        <v/>
      </c>
      <c r="DJ389" s="535" t="str">
        <f t="shared" si="1013"/>
        <v/>
      </c>
      <c r="DK389" s="534" t="str">
        <f t="shared" si="1014"/>
        <v/>
      </c>
      <c r="DL389" s="639">
        <f t="shared" si="1015"/>
        <v>0</v>
      </c>
      <c r="DM389" s="106">
        <f t="shared" si="1016"/>
        <v>6</v>
      </c>
      <c r="DN389" s="106">
        <f t="shared" si="1017"/>
        <v>0</v>
      </c>
      <c r="DO389" s="106">
        <f t="shared" si="1018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 t="str">
        <f>IF(V384="","",(V384-V386-V389)*V385/V$46/365/$F$1)</f>
        <v/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 t="str">
        <f>IF(Y384="","",(Y384-Y386-Y389)*Y385/Y$46/365/$F$1)</f>
        <v/>
      </c>
      <c r="Z390" s="618">
        <f>IF(Z384="","",(Z384-Z386-Z389)*Z385/Z$46/365/$F$1)</f>
        <v>7.455036809244246E-4</v>
      </c>
      <c r="AA390" s="618" t="str">
        <f>IF(AA384="","",(AA384-AA386-AA389)*AA385/AA$46/365/$F$1)</f>
        <v/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>
        <f>IF(BW384="","",(BW384-BW386-BW389)*BW385/BW$46/365/$F$1)</f>
        <v>3.4790171776473144E-3</v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2"/>
        <v/>
      </c>
      <c r="CA390" s="608">
        <f t="shared" si="993"/>
        <v>1.2717568001325338E-3</v>
      </c>
      <c r="CB390" s="608" t="str">
        <f t="shared" si="994"/>
        <v/>
      </c>
      <c r="CC390" s="678" t="str">
        <f t="shared" si="995"/>
        <v/>
      </c>
      <c r="CD390" s="1329" t="str">
        <f t="shared" ref="CD390:CD417" si="103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2"/>
        <v/>
      </c>
      <c r="CG390" s="1331" t="str">
        <f t="shared" si="1032"/>
        <v/>
      </c>
      <c r="CH390" s="1331" t="str">
        <f t="shared" si="1032"/>
        <v/>
      </c>
      <c r="CI390" s="1331" t="str">
        <f t="shared" si="1032"/>
        <v/>
      </c>
      <c r="CJ390" s="1331" t="str">
        <f t="shared" si="1032"/>
        <v/>
      </c>
      <c r="CK390" s="1332" t="str">
        <f t="shared" si="1032"/>
        <v/>
      </c>
      <c r="CL390" s="1332" t="str">
        <f t="shared" si="1032"/>
        <v/>
      </c>
      <c r="CM390" s="1332" t="str">
        <f t="shared" si="1032"/>
        <v/>
      </c>
      <c r="CN390" s="1331" t="str">
        <f t="shared" si="1032"/>
        <v/>
      </c>
      <c r="CO390" s="1331" t="str">
        <f t="shared" si="1032"/>
        <v/>
      </c>
      <c r="CP390" s="1331" t="str">
        <f t="shared" si="1032"/>
        <v/>
      </c>
      <c r="CQ390" s="1331" t="str">
        <f t="shared" si="1032"/>
        <v/>
      </c>
      <c r="CR390" s="1331" t="str">
        <f t="shared" si="1032"/>
        <v/>
      </c>
      <c r="CS390" s="1330" t="str">
        <f t="shared" si="1032"/>
        <v/>
      </c>
      <c r="CT390" s="1333" t="str">
        <f t="shared" si="1032"/>
        <v/>
      </c>
      <c r="CU390" s="522" t="str">
        <f t="shared" si="998"/>
        <v/>
      </c>
      <c r="CV390" s="523" t="str">
        <f t="shared" si="999"/>
        <v/>
      </c>
      <c r="CW390" s="524" t="str">
        <f t="shared" si="1000"/>
        <v/>
      </c>
      <c r="CX390" s="524" t="str">
        <f t="shared" si="1001"/>
        <v/>
      </c>
      <c r="CY390" s="524" t="str">
        <f t="shared" si="1002"/>
        <v/>
      </c>
      <c r="CZ390" s="524" t="str">
        <f t="shared" si="1003"/>
        <v/>
      </c>
      <c r="DA390" s="524" t="str">
        <f t="shared" si="1004"/>
        <v/>
      </c>
      <c r="DB390" s="525" t="str">
        <f t="shared" si="1005"/>
        <v/>
      </c>
      <c r="DC390" s="525" t="str">
        <f t="shared" si="1006"/>
        <v/>
      </c>
      <c r="DD390" s="525" t="str">
        <f t="shared" si="1007"/>
        <v/>
      </c>
      <c r="DE390" s="524" t="str">
        <f t="shared" si="1008"/>
        <v/>
      </c>
      <c r="DF390" s="524" t="str">
        <f t="shared" si="1009"/>
        <v/>
      </c>
      <c r="DG390" s="524" t="str">
        <f t="shared" si="1010"/>
        <v/>
      </c>
      <c r="DH390" s="524" t="str">
        <f t="shared" si="1011"/>
        <v/>
      </c>
      <c r="DI390" s="524" t="str">
        <f t="shared" si="1012"/>
        <v/>
      </c>
      <c r="DJ390" s="523" t="str">
        <f t="shared" si="1013"/>
        <v/>
      </c>
      <c r="DK390" s="522" t="str">
        <f t="shared" si="1014"/>
        <v/>
      </c>
      <c r="DL390" s="639">
        <f t="shared" si="1015"/>
        <v>0</v>
      </c>
      <c r="DM390" s="106">
        <f t="shared" si="1016"/>
        <v>6</v>
      </c>
      <c r="DN390" s="106">
        <f t="shared" si="1017"/>
        <v>0</v>
      </c>
      <c r="DO390" s="106">
        <f t="shared" si="1018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1592" customFormat="1" ht="15.75" customHeight="1">
      <c r="A391" s="1593" t="s">
        <v>808</v>
      </c>
      <c r="B391" s="1594"/>
      <c r="C391" s="1594"/>
      <c r="D391" s="1594"/>
      <c r="E391" s="1594"/>
      <c r="F391" s="1594"/>
      <c r="G391" s="1594"/>
      <c r="H391" s="1594"/>
      <c r="I391" s="1594"/>
      <c r="J391" s="1594"/>
      <c r="K391" s="1594"/>
      <c r="L391" s="1594"/>
      <c r="M391" s="1594"/>
      <c r="N391" s="1594"/>
      <c r="O391" s="1594"/>
      <c r="P391" s="1594"/>
      <c r="Q391" s="1594"/>
      <c r="R391" s="1594"/>
      <c r="S391" s="1595"/>
      <c r="T391" s="1594"/>
      <c r="U391" s="1594"/>
      <c r="V391" s="1594"/>
      <c r="W391" s="1594"/>
      <c r="X391" s="1594"/>
      <c r="Y391" s="1594"/>
      <c r="Z391" s="1594"/>
      <c r="AA391" s="1594"/>
      <c r="AB391" s="1594"/>
      <c r="AC391" s="1594"/>
      <c r="AD391" s="1594"/>
      <c r="AE391" s="1594"/>
      <c r="AF391" s="1594"/>
      <c r="AG391" s="1594"/>
      <c r="AH391" s="1594"/>
      <c r="AI391" s="1594"/>
      <c r="AJ391" s="1594"/>
      <c r="AK391" s="1595"/>
      <c r="AL391" s="1594"/>
      <c r="AM391" s="1594"/>
      <c r="AN391" s="1594"/>
      <c r="AO391" s="1594"/>
      <c r="AP391" s="1594"/>
      <c r="AQ391" s="1594"/>
      <c r="AR391" s="1594"/>
      <c r="AS391" s="1594"/>
      <c r="AT391" s="1594"/>
      <c r="AU391" s="1594"/>
      <c r="AV391" s="1594"/>
      <c r="AW391" s="1594"/>
      <c r="AX391" s="1594"/>
      <c r="AY391" s="1594"/>
      <c r="AZ391" s="1594"/>
      <c r="BA391" s="1594"/>
      <c r="BB391" s="1594"/>
      <c r="BC391" s="1595"/>
      <c r="BD391" s="1594">
        <v>672000</v>
      </c>
      <c r="BE391" s="1594"/>
      <c r="BF391" s="1594"/>
      <c r="BG391" s="1594"/>
      <c r="BH391" s="1594"/>
      <c r="BI391" s="1594"/>
      <c r="BJ391" s="1594"/>
      <c r="BK391" s="1594"/>
      <c r="BL391" s="1594"/>
      <c r="BM391" s="1594"/>
      <c r="BN391" s="1594"/>
      <c r="BO391" s="1594"/>
      <c r="BP391" s="1594"/>
      <c r="BQ391" s="1594"/>
      <c r="BR391" s="1594"/>
      <c r="BS391" s="1594"/>
      <c r="BT391" s="1594"/>
      <c r="BU391" s="1595"/>
      <c r="BV391" s="1594"/>
      <c r="BW391" s="1594"/>
      <c r="BX391" s="1594"/>
      <c r="BY391" s="1594">
        <v>672000</v>
      </c>
      <c r="BZ391" s="1581" t="str">
        <f t="shared" si="992"/>
        <v/>
      </c>
      <c r="CA391" s="1581" t="str">
        <f t="shared" si="993"/>
        <v/>
      </c>
      <c r="CB391" s="1581" t="str">
        <f t="shared" si="994"/>
        <v/>
      </c>
      <c r="CC391" s="1582" t="str">
        <f t="shared" si="995"/>
        <v/>
      </c>
      <c r="CD391" s="1373" t="str">
        <f t="shared" si="1031"/>
        <v/>
      </c>
      <c r="CE391" s="1374" t="str">
        <f t="shared" ref="CE391:CS391" si="103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5" t="str">
        <f t="shared" si="1033"/>
        <v/>
      </c>
      <c r="CG391" s="1375" t="str">
        <f t="shared" si="1033"/>
        <v/>
      </c>
      <c r="CH391" s="1375" t="str">
        <f t="shared" si="1033"/>
        <v/>
      </c>
      <c r="CI391" s="1375" t="str">
        <f t="shared" si="1033"/>
        <v/>
      </c>
      <c r="CJ391" s="1375" t="str">
        <f t="shared" si="1033"/>
        <v/>
      </c>
      <c r="CK391" s="1376" t="str">
        <f t="shared" si="1033"/>
        <v/>
      </c>
      <c r="CL391" s="1376">
        <f t="shared" si="1033"/>
        <v>672000</v>
      </c>
      <c r="CM391" s="1376" t="str">
        <f t="shared" si="1033"/>
        <v/>
      </c>
      <c r="CN391" s="1375" t="str">
        <f t="shared" si="1033"/>
        <v/>
      </c>
      <c r="CO391" s="1375" t="str">
        <f t="shared" si="1033"/>
        <v/>
      </c>
      <c r="CP391" s="1375" t="str">
        <f t="shared" si="1033"/>
        <v/>
      </c>
      <c r="CQ391" s="1375" t="str">
        <f t="shared" si="1033"/>
        <v/>
      </c>
      <c r="CR391" s="1375" t="str">
        <f t="shared" si="1033"/>
        <v/>
      </c>
      <c r="CS391" s="1374" t="str">
        <f t="shared" si="1033"/>
        <v/>
      </c>
      <c r="CT391" s="1377" t="str">
        <f t="shared" ref="CE391:CT407" si="103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83" t="str">
        <f t="shared" si="998"/>
        <v/>
      </c>
      <c r="CV391" s="1584" t="str">
        <f t="shared" si="999"/>
        <v/>
      </c>
      <c r="CW391" s="1585" t="str">
        <f t="shared" si="1000"/>
        <v/>
      </c>
      <c r="CX391" s="1585" t="str">
        <f t="shared" si="1001"/>
        <v/>
      </c>
      <c r="CY391" s="1585" t="str">
        <f t="shared" si="1002"/>
        <v/>
      </c>
      <c r="CZ391" s="1585" t="str">
        <f t="shared" si="1003"/>
        <v/>
      </c>
      <c r="DA391" s="1585" t="str">
        <f t="shared" si="1004"/>
        <v/>
      </c>
      <c r="DB391" s="1586" t="str">
        <f t="shared" si="1005"/>
        <v/>
      </c>
      <c r="DC391" s="1586">
        <f t="shared" si="1006"/>
        <v>672000</v>
      </c>
      <c r="DD391" s="1586" t="str">
        <f t="shared" si="1007"/>
        <v/>
      </c>
      <c r="DE391" s="1585" t="str">
        <f t="shared" si="1008"/>
        <v/>
      </c>
      <c r="DF391" s="1585" t="str">
        <f t="shared" si="1009"/>
        <v/>
      </c>
      <c r="DG391" s="1585" t="str">
        <f t="shared" si="1010"/>
        <v/>
      </c>
      <c r="DH391" s="1585" t="str">
        <f t="shared" si="1011"/>
        <v/>
      </c>
      <c r="DI391" s="1585" t="str">
        <f t="shared" si="1012"/>
        <v/>
      </c>
      <c r="DJ391" s="1584" t="str">
        <f t="shared" si="1013"/>
        <v/>
      </c>
      <c r="DK391" s="1583" t="str">
        <f t="shared" si="1014"/>
        <v/>
      </c>
      <c r="DL391" s="1587">
        <f t="shared" si="1015"/>
        <v>0</v>
      </c>
      <c r="DM391" s="1588">
        <f t="shared" si="1016"/>
        <v>0</v>
      </c>
      <c r="DN391" s="1588">
        <f t="shared" si="1017"/>
        <v>0</v>
      </c>
      <c r="DO391" s="1588">
        <f t="shared" si="1018"/>
        <v>1</v>
      </c>
      <c r="DP391" s="1589"/>
      <c r="DQ391" s="1590"/>
      <c r="DR391" s="1590"/>
      <c r="DS391" s="1590"/>
      <c r="DT391" s="1590"/>
      <c r="DU391" s="1590"/>
      <c r="DV391" s="1590"/>
      <c r="DW391" s="1590"/>
      <c r="DX391" s="1590"/>
      <c r="DY391" s="1591"/>
    </row>
    <row r="392" spans="1:129" s="1573" customFormat="1" ht="15.75" customHeight="1">
      <c r="A392" s="1559" t="s">
        <v>176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561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561"/>
      <c r="AL392" s="758"/>
      <c r="AM392" s="758"/>
      <c r="AN392" s="758"/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561"/>
      <c r="BD392" s="758">
        <v>21.76</v>
      </c>
      <c r="BE392" s="758"/>
      <c r="BF392" s="758"/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561"/>
      <c r="BV392" s="758"/>
      <c r="BW392" s="758"/>
      <c r="BX392" s="758"/>
      <c r="BY392" s="758">
        <v>21.76</v>
      </c>
      <c r="BZ392" s="1308" t="str">
        <f t="shared" si="992"/>
        <v/>
      </c>
      <c r="CA392" s="1308" t="str">
        <f t="shared" si="993"/>
        <v/>
      </c>
      <c r="CB392" s="1308" t="str">
        <f t="shared" si="994"/>
        <v/>
      </c>
      <c r="CC392" s="1309" t="str">
        <f t="shared" si="995"/>
        <v/>
      </c>
      <c r="CD392" s="1362" t="str">
        <f t="shared" si="1031"/>
        <v/>
      </c>
      <c r="CE392" s="1363" t="str">
        <f t="shared" si="1034"/>
        <v/>
      </c>
      <c r="CF392" s="1364" t="str">
        <f t="shared" si="1034"/>
        <v/>
      </c>
      <c r="CG392" s="1364" t="str">
        <f t="shared" si="1034"/>
        <v/>
      </c>
      <c r="CH392" s="1364" t="str">
        <f t="shared" si="1034"/>
        <v/>
      </c>
      <c r="CI392" s="1364" t="str">
        <f t="shared" si="1034"/>
        <v/>
      </c>
      <c r="CJ392" s="1364" t="str">
        <f t="shared" si="1034"/>
        <v/>
      </c>
      <c r="CK392" s="1365" t="str">
        <f t="shared" si="1034"/>
        <v/>
      </c>
      <c r="CL392" s="1365">
        <f t="shared" si="1034"/>
        <v>21.76</v>
      </c>
      <c r="CM392" s="1365" t="str">
        <f t="shared" si="1034"/>
        <v/>
      </c>
      <c r="CN392" s="1364" t="str">
        <f t="shared" si="1034"/>
        <v/>
      </c>
      <c r="CO392" s="1364" t="str">
        <f t="shared" si="1034"/>
        <v/>
      </c>
      <c r="CP392" s="1364" t="str">
        <f t="shared" si="1034"/>
        <v/>
      </c>
      <c r="CQ392" s="1364" t="str">
        <f t="shared" si="1034"/>
        <v/>
      </c>
      <c r="CR392" s="1364" t="str">
        <f t="shared" si="1034"/>
        <v/>
      </c>
      <c r="CS392" s="1363" t="str">
        <f t="shared" si="1034"/>
        <v/>
      </c>
      <c r="CT392" s="1366" t="str">
        <f t="shared" si="1034"/>
        <v/>
      </c>
      <c r="CU392" s="1564" t="str">
        <f t="shared" si="998"/>
        <v/>
      </c>
      <c r="CV392" s="1565" t="str">
        <f t="shared" si="999"/>
        <v/>
      </c>
      <c r="CW392" s="1566" t="str">
        <f t="shared" si="1000"/>
        <v/>
      </c>
      <c r="CX392" s="1566" t="str">
        <f t="shared" si="1001"/>
        <v/>
      </c>
      <c r="CY392" s="1566" t="str">
        <f t="shared" si="1002"/>
        <v/>
      </c>
      <c r="CZ392" s="1566" t="str">
        <f t="shared" si="1003"/>
        <v/>
      </c>
      <c r="DA392" s="1566" t="str">
        <f t="shared" si="1004"/>
        <v/>
      </c>
      <c r="DB392" s="1567" t="str">
        <f t="shared" si="1005"/>
        <v/>
      </c>
      <c r="DC392" s="1567">
        <f t="shared" si="1006"/>
        <v>21.76</v>
      </c>
      <c r="DD392" s="1567" t="str">
        <f t="shared" si="1007"/>
        <v/>
      </c>
      <c r="DE392" s="1566" t="str">
        <f t="shared" si="1008"/>
        <v/>
      </c>
      <c r="DF392" s="1566" t="str">
        <f t="shared" si="1009"/>
        <v/>
      </c>
      <c r="DG392" s="1566" t="str">
        <f t="shared" si="1010"/>
        <v/>
      </c>
      <c r="DH392" s="1566" t="str">
        <f t="shared" si="1011"/>
        <v/>
      </c>
      <c r="DI392" s="1566" t="str">
        <f t="shared" si="1012"/>
        <v/>
      </c>
      <c r="DJ392" s="1565" t="str">
        <f t="shared" si="1013"/>
        <v/>
      </c>
      <c r="DK392" s="1564" t="str">
        <f t="shared" si="1014"/>
        <v/>
      </c>
      <c r="DL392" s="1568">
        <f t="shared" si="1015"/>
        <v>0</v>
      </c>
      <c r="DM392" s="1569">
        <f t="shared" si="1016"/>
        <v>0</v>
      </c>
      <c r="DN392" s="1569">
        <f t="shared" si="1017"/>
        <v>0</v>
      </c>
      <c r="DO392" s="1569">
        <f t="shared" si="1018"/>
        <v>1</v>
      </c>
      <c r="DP392" s="1570"/>
      <c r="DQ392" s="1571"/>
      <c r="DR392" s="1571"/>
      <c r="DS392" s="1571"/>
      <c r="DT392" s="1571"/>
      <c r="DU392" s="1571"/>
      <c r="DV392" s="1571"/>
      <c r="DW392" s="1571"/>
      <c r="DX392" s="1571"/>
      <c r="DY392" s="1572"/>
    </row>
    <row r="393" spans="1:129" s="1592" customFormat="1" ht="15.75" customHeight="1">
      <c r="A393" s="1578" t="s">
        <v>178</v>
      </c>
      <c r="B393" s="1579" t="str">
        <f t="shared" ref="B393:R393" si="1035">IF(B391="","",B391*B392)</f>
        <v/>
      </c>
      <c r="C393" s="1579" t="str">
        <f t="shared" si="1035"/>
        <v/>
      </c>
      <c r="D393" s="1579" t="str">
        <f t="shared" si="1035"/>
        <v/>
      </c>
      <c r="E393" s="1579" t="str">
        <f t="shared" si="1035"/>
        <v/>
      </c>
      <c r="F393" s="1579" t="str">
        <f t="shared" si="1035"/>
        <v/>
      </c>
      <c r="G393" s="1579" t="str">
        <f t="shared" si="1035"/>
        <v/>
      </c>
      <c r="H393" s="1579" t="str">
        <f t="shared" si="1035"/>
        <v/>
      </c>
      <c r="I393" s="1579" t="str">
        <f t="shared" si="1035"/>
        <v/>
      </c>
      <c r="J393" s="1579" t="str">
        <f t="shared" si="1035"/>
        <v/>
      </c>
      <c r="K393" s="1579" t="str">
        <f t="shared" si="1035"/>
        <v/>
      </c>
      <c r="L393" s="1579" t="str">
        <f t="shared" si="1035"/>
        <v/>
      </c>
      <c r="M393" s="1579" t="str">
        <f t="shared" si="1035"/>
        <v/>
      </c>
      <c r="N393" s="1579" t="str">
        <f t="shared" si="1035"/>
        <v/>
      </c>
      <c r="O393" s="1579" t="str">
        <f t="shared" si="1035"/>
        <v/>
      </c>
      <c r="P393" s="1579" t="str">
        <f t="shared" si="1035"/>
        <v/>
      </c>
      <c r="Q393" s="1579" t="str">
        <f t="shared" si="1035"/>
        <v/>
      </c>
      <c r="R393" s="1579" t="str">
        <f t="shared" si="1035"/>
        <v/>
      </c>
      <c r="S393" s="1580"/>
      <c r="T393" s="1579" t="str">
        <f t="shared" ref="T393:AJ393" si="1036">IF(T391="","",T391*T392)</f>
        <v/>
      </c>
      <c r="U393" s="1579" t="str">
        <f t="shared" si="1036"/>
        <v/>
      </c>
      <c r="V393" s="1579" t="str">
        <f t="shared" si="1036"/>
        <v/>
      </c>
      <c r="W393" s="1579" t="str">
        <f t="shared" si="1036"/>
        <v/>
      </c>
      <c r="X393" s="1579" t="str">
        <f t="shared" si="1036"/>
        <v/>
      </c>
      <c r="Y393" s="1579" t="str">
        <f t="shared" si="1036"/>
        <v/>
      </c>
      <c r="Z393" s="1579" t="str">
        <f t="shared" si="1036"/>
        <v/>
      </c>
      <c r="AA393" s="1579" t="str">
        <f t="shared" si="1036"/>
        <v/>
      </c>
      <c r="AB393" s="1579" t="str">
        <f t="shared" si="1036"/>
        <v/>
      </c>
      <c r="AC393" s="1579" t="str">
        <f t="shared" si="1036"/>
        <v/>
      </c>
      <c r="AD393" s="1579" t="str">
        <f t="shared" si="1036"/>
        <v/>
      </c>
      <c r="AE393" s="1579" t="str">
        <f t="shared" si="1036"/>
        <v/>
      </c>
      <c r="AF393" s="1579" t="str">
        <f t="shared" si="1036"/>
        <v/>
      </c>
      <c r="AG393" s="1579" t="str">
        <f t="shared" si="1036"/>
        <v/>
      </c>
      <c r="AH393" s="1579" t="str">
        <f t="shared" si="1036"/>
        <v/>
      </c>
      <c r="AI393" s="1579" t="str">
        <f t="shared" si="1036"/>
        <v/>
      </c>
      <c r="AJ393" s="1579" t="str">
        <f t="shared" si="1036"/>
        <v/>
      </c>
      <c r="AK393" s="1580"/>
      <c r="AL393" s="1579" t="str">
        <f t="shared" ref="AL393:BB393" si="1037">IF(AL391="","",AL391*AL392)</f>
        <v/>
      </c>
      <c r="AM393" s="1579" t="str">
        <f t="shared" si="1037"/>
        <v/>
      </c>
      <c r="AN393" s="1579" t="str">
        <f t="shared" si="1037"/>
        <v/>
      </c>
      <c r="AO393" s="1579" t="str">
        <f t="shared" si="1037"/>
        <v/>
      </c>
      <c r="AP393" s="1579" t="str">
        <f t="shared" si="1037"/>
        <v/>
      </c>
      <c r="AQ393" s="1579" t="str">
        <f t="shared" si="1037"/>
        <v/>
      </c>
      <c r="AR393" s="1579" t="str">
        <f t="shared" si="1037"/>
        <v/>
      </c>
      <c r="AS393" s="1579" t="str">
        <f t="shared" si="1037"/>
        <v/>
      </c>
      <c r="AT393" s="1579" t="str">
        <f t="shared" si="1037"/>
        <v/>
      </c>
      <c r="AU393" s="1579" t="str">
        <f t="shared" si="1037"/>
        <v/>
      </c>
      <c r="AV393" s="1579" t="str">
        <f t="shared" si="1037"/>
        <v/>
      </c>
      <c r="AW393" s="1579" t="str">
        <f t="shared" si="1037"/>
        <v/>
      </c>
      <c r="AX393" s="1579" t="str">
        <f t="shared" si="1037"/>
        <v/>
      </c>
      <c r="AY393" s="1579" t="str">
        <f t="shared" si="1037"/>
        <v/>
      </c>
      <c r="AZ393" s="1579" t="str">
        <f t="shared" si="1037"/>
        <v/>
      </c>
      <c r="BA393" s="1579" t="str">
        <f t="shared" si="1037"/>
        <v/>
      </c>
      <c r="BB393" s="1579" t="str">
        <f t="shared" si="1037"/>
        <v/>
      </c>
      <c r="BC393" s="1580"/>
      <c r="BD393" s="1579">
        <f t="shared" ref="BD393:BT393" si="1038">IF(BD391="","",BD391*BD392)</f>
        <v>14622720.000000002</v>
      </c>
      <c r="BE393" s="1579" t="str">
        <f t="shared" si="1038"/>
        <v/>
      </c>
      <c r="BF393" s="1579" t="str">
        <f t="shared" si="1038"/>
        <v/>
      </c>
      <c r="BG393" s="1579" t="str">
        <f t="shared" si="1038"/>
        <v/>
      </c>
      <c r="BH393" s="1579" t="str">
        <f t="shared" si="1038"/>
        <v/>
      </c>
      <c r="BI393" s="1579" t="str">
        <f t="shared" si="1038"/>
        <v/>
      </c>
      <c r="BJ393" s="1579" t="str">
        <f t="shared" si="1038"/>
        <v/>
      </c>
      <c r="BK393" s="1579" t="str">
        <f t="shared" si="1038"/>
        <v/>
      </c>
      <c r="BL393" s="1579" t="str">
        <f t="shared" si="1038"/>
        <v/>
      </c>
      <c r="BM393" s="1579" t="str">
        <f t="shared" si="1038"/>
        <v/>
      </c>
      <c r="BN393" s="1579" t="str">
        <f t="shared" si="1038"/>
        <v/>
      </c>
      <c r="BO393" s="1579" t="str">
        <f t="shared" si="1038"/>
        <v/>
      </c>
      <c r="BP393" s="1579" t="str">
        <f t="shared" si="1038"/>
        <v/>
      </c>
      <c r="BQ393" s="1579" t="str">
        <f t="shared" si="1038"/>
        <v/>
      </c>
      <c r="BR393" s="1579" t="str">
        <f t="shared" si="1038"/>
        <v/>
      </c>
      <c r="BS393" s="1579" t="str">
        <f t="shared" si="1038"/>
        <v/>
      </c>
      <c r="BT393" s="1579" t="str">
        <f t="shared" si="1038"/>
        <v/>
      </c>
      <c r="BU393" s="1580"/>
      <c r="BV393" s="1579" t="str">
        <f>IF(BV391="","",BV391*BV392)</f>
        <v/>
      </c>
      <c r="BW393" s="1579" t="str">
        <f>IF(BW391="","",BW391*BW392)</f>
        <v/>
      </c>
      <c r="BX393" s="1579" t="str">
        <f>IF(BX391="","",BX391*BX392)</f>
        <v/>
      </c>
      <c r="BY393" s="1579">
        <f>IF(BY391="","",BY391*BY392)</f>
        <v>14622720.000000002</v>
      </c>
      <c r="BZ393" s="1581" t="str">
        <f t="shared" si="992"/>
        <v/>
      </c>
      <c r="CA393" s="1581" t="str">
        <f t="shared" si="993"/>
        <v/>
      </c>
      <c r="CB393" s="1581" t="str">
        <f t="shared" si="994"/>
        <v/>
      </c>
      <c r="CC393" s="1582" t="str">
        <f t="shared" si="995"/>
        <v/>
      </c>
      <c r="CD393" s="1373" t="str">
        <f t="shared" si="1031"/>
        <v/>
      </c>
      <c r="CE393" s="1374" t="str">
        <f t="shared" si="1034"/>
        <v/>
      </c>
      <c r="CF393" s="1375" t="str">
        <f t="shared" si="1034"/>
        <v/>
      </c>
      <c r="CG393" s="1375" t="str">
        <f t="shared" si="1034"/>
        <v/>
      </c>
      <c r="CH393" s="1375" t="str">
        <f t="shared" si="1034"/>
        <v/>
      </c>
      <c r="CI393" s="1375" t="str">
        <f t="shared" si="1034"/>
        <v/>
      </c>
      <c r="CJ393" s="1375" t="str">
        <f t="shared" si="1034"/>
        <v/>
      </c>
      <c r="CK393" s="1376" t="str">
        <f t="shared" si="1034"/>
        <v/>
      </c>
      <c r="CL393" s="1376">
        <f t="shared" si="1034"/>
        <v>14622720.000000002</v>
      </c>
      <c r="CM393" s="1376" t="str">
        <f t="shared" si="1034"/>
        <v/>
      </c>
      <c r="CN393" s="1375" t="str">
        <f t="shared" si="1034"/>
        <v/>
      </c>
      <c r="CO393" s="1375" t="str">
        <f t="shared" si="1034"/>
        <v/>
      </c>
      <c r="CP393" s="1375" t="str">
        <f t="shared" si="1034"/>
        <v/>
      </c>
      <c r="CQ393" s="1375" t="str">
        <f t="shared" si="1034"/>
        <v/>
      </c>
      <c r="CR393" s="1375" t="str">
        <f t="shared" si="1034"/>
        <v/>
      </c>
      <c r="CS393" s="1374" t="str">
        <f t="shared" si="1034"/>
        <v/>
      </c>
      <c r="CT393" s="1377" t="str">
        <f t="shared" si="1034"/>
        <v/>
      </c>
      <c r="CU393" s="1583" t="str">
        <f t="shared" si="998"/>
        <v/>
      </c>
      <c r="CV393" s="1584" t="str">
        <f t="shared" si="999"/>
        <v/>
      </c>
      <c r="CW393" s="1585" t="str">
        <f t="shared" si="1000"/>
        <v/>
      </c>
      <c r="CX393" s="1585" t="str">
        <f t="shared" si="1001"/>
        <v/>
      </c>
      <c r="CY393" s="1585" t="str">
        <f t="shared" si="1002"/>
        <v/>
      </c>
      <c r="CZ393" s="1585" t="str">
        <f t="shared" si="1003"/>
        <v/>
      </c>
      <c r="DA393" s="1585" t="str">
        <f t="shared" si="1004"/>
        <v/>
      </c>
      <c r="DB393" s="1586" t="str">
        <f t="shared" si="1005"/>
        <v/>
      </c>
      <c r="DC393" s="1586">
        <f t="shared" si="1006"/>
        <v>14622720.000000002</v>
      </c>
      <c r="DD393" s="1586" t="str">
        <f t="shared" si="1007"/>
        <v/>
      </c>
      <c r="DE393" s="1585" t="str">
        <f t="shared" si="1008"/>
        <v/>
      </c>
      <c r="DF393" s="1585" t="str">
        <f t="shared" si="1009"/>
        <v/>
      </c>
      <c r="DG393" s="1585" t="str">
        <f t="shared" si="1010"/>
        <v/>
      </c>
      <c r="DH393" s="1585" t="str">
        <f t="shared" si="1011"/>
        <v/>
      </c>
      <c r="DI393" s="1585" t="str">
        <f t="shared" si="1012"/>
        <v/>
      </c>
      <c r="DJ393" s="1584" t="str">
        <f t="shared" si="1013"/>
        <v/>
      </c>
      <c r="DK393" s="1583" t="str">
        <f t="shared" si="1014"/>
        <v/>
      </c>
      <c r="DL393" s="1587">
        <f t="shared" si="1015"/>
        <v>0</v>
      </c>
      <c r="DM393" s="1588">
        <f t="shared" si="1016"/>
        <v>0</v>
      </c>
      <c r="DN393" s="1588">
        <f t="shared" si="1017"/>
        <v>0</v>
      </c>
      <c r="DO393" s="1588">
        <f t="shared" si="1018"/>
        <v>1</v>
      </c>
      <c r="DP393" s="1589"/>
      <c r="DQ393" s="1590"/>
      <c r="DR393" s="1590"/>
      <c r="DS393" s="1590"/>
      <c r="DT393" s="1590"/>
      <c r="DU393" s="1590"/>
      <c r="DV393" s="1590"/>
      <c r="DW393" s="1590"/>
      <c r="DX393" s="1590"/>
      <c r="DY393" s="1591"/>
    </row>
    <row r="394" spans="1:129" s="1592" customFormat="1" ht="15.75" customHeight="1">
      <c r="A394" s="1596" t="s">
        <v>809</v>
      </c>
      <c r="B394" s="1594"/>
      <c r="C394" s="1594"/>
      <c r="D394" s="1594"/>
      <c r="E394" s="1594"/>
      <c r="F394" s="1594"/>
      <c r="G394" s="1594"/>
      <c r="H394" s="1594"/>
      <c r="I394" s="1594"/>
      <c r="J394" s="1594"/>
      <c r="K394" s="1594"/>
      <c r="L394" s="1594"/>
      <c r="M394" s="1594"/>
      <c r="N394" s="1594"/>
      <c r="O394" s="1594"/>
      <c r="P394" s="1594"/>
      <c r="Q394" s="1594"/>
      <c r="R394" s="1594"/>
      <c r="S394" s="1595"/>
      <c r="T394" s="1594"/>
      <c r="U394" s="1594"/>
      <c r="V394" s="1594"/>
      <c r="W394" s="1594"/>
      <c r="X394" s="1594"/>
      <c r="Y394" s="1594"/>
      <c r="Z394" s="1594"/>
      <c r="AA394" s="1594"/>
      <c r="AB394" s="1594"/>
      <c r="AC394" s="1594"/>
      <c r="AD394" s="1594"/>
      <c r="AE394" s="1594"/>
      <c r="AF394" s="1594"/>
      <c r="AG394" s="1594"/>
      <c r="AH394" s="1594"/>
      <c r="AI394" s="1594"/>
      <c r="AJ394" s="1594"/>
      <c r="AK394" s="1595"/>
      <c r="AL394" s="1594"/>
      <c r="AM394" s="1594"/>
      <c r="AN394" s="1594"/>
      <c r="AO394" s="1594"/>
      <c r="AP394" s="1594"/>
      <c r="AQ394" s="1594"/>
      <c r="AR394" s="1594"/>
      <c r="AS394" s="1594"/>
      <c r="AT394" s="1594"/>
      <c r="AU394" s="1594"/>
      <c r="AV394" s="1594"/>
      <c r="AW394" s="1594"/>
      <c r="AX394" s="1594"/>
      <c r="AY394" s="1594"/>
      <c r="AZ394" s="1594"/>
      <c r="BA394" s="1594"/>
      <c r="BB394" s="1594"/>
      <c r="BC394" s="1595"/>
      <c r="BD394" s="1594">
        <v>6000000</v>
      </c>
      <c r="BE394" s="1594"/>
      <c r="BF394" s="1594"/>
      <c r="BG394" s="1594"/>
      <c r="BH394" s="1594"/>
      <c r="BI394" s="1594"/>
      <c r="BJ394" s="1594"/>
      <c r="BK394" s="1594"/>
      <c r="BL394" s="1594"/>
      <c r="BM394" s="1594"/>
      <c r="BN394" s="1594"/>
      <c r="BO394" s="1594"/>
      <c r="BP394" s="1594"/>
      <c r="BQ394" s="1594"/>
      <c r="BR394" s="1594"/>
      <c r="BS394" s="1594"/>
      <c r="BT394" s="1594"/>
      <c r="BU394" s="1595"/>
      <c r="BV394" s="1594"/>
      <c r="BW394" s="1594"/>
      <c r="BX394" s="1594"/>
      <c r="BY394" s="1594">
        <v>6000000</v>
      </c>
      <c r="BZ394" s="1581" t="str">
        <f t="shared" si="992"/>
        <v/>
      </c>
      <c r="CA394" s="1581" t="str">
        <f t="shared" si="993"/>
        <v/>
      </c>
      <c r="CB394" s="1581" t="str">
        <f t="shared" si="994"/>
        <v/>
      </c>
      <c r="CC394" s="1582" t="str">
        <f t="shared" si="995"/>
        <v/>
      </c>
      <c r="CD394" s="1373" t="str">
        <f t="shared" si="1031"/>
        <v/>
      </c>
      <c r="CE394" s="1374" t="str">
        <f t="shared" si="1034"/>
        <v/>
      </c>
      <c r="CF394" s="1375" t="str">
        <f t="shared" si="1034"/>
        <v/>
      </c>
      <c r="CG394" s="1375" t="str">
        <f t="shared" si="1034"/>
        <v/>
      </c>
      <c r="CH394" s="1375" t="str">
        <f t="shared" si="1034"/>
        <v/>
      </c>
      <c r="CI394" s="1375" t="str">
        <f t="shared" si="1034"/>
        <v/>
      </c>
      <c r="CJ394" s="1375" t="str">
        <f t="shared" si="1034"/>
        <v/>
      </c>
      <c r="CK394" s="1376" t="str">
        <f t="shared" si="1034"/>
        <v/>
      </c>
      <c r="CL394" s="1376">
        <f t="shared" si="1034"/>
        <v>6000000</v>
      </c>
      <c r="CM394" s="1376" t="str">
        <f t="shared" si="1034"/>
        <v/>
      </c>
      <c r="CN394" s="1375" t="str">
        <f t="shared" si="1034"/>
        <v/>
      </c>
      <c r="CO394" s="1375" t="str">
        <f t="shared" si="1034"/>
        <v/>
      </c>
      <c r="CP394" s="1375" t="str">
        <f t="shared" si="1034"/>
        <v/>
      </c>
      <c r="CQ394" s="1375" t="str">
        <f t="shared" si="1034"/>
        <v/>
      </c>
      <c r="CR394" s="1375" t="str">
        <f t="shared" si="1034"/>
        <v/>
      </c>
      <c r="CS394" s="1374" t="str">
        <f t="shared" si="1034"/>
        <v/>
      </c>
      <c r="CT394" s="1377" t="str">
        <f t="shared" si="1034"/>
        <v/>
      </c>
      <c r="CU394" s="1583" t="str">
        <f t="shared" si="998"/>
        <v/>
      </c>
      <c r="CV394" s="1584" t="str">
        <f t="shared" si="999"/>
        <v/>
      </c>
      <c r="CW394" s="1585" t="str">
        <f t="shared" si="1000"/>
        <v/>
      </c>
      <c r="CX394" s="1585" t="str">
        <f t="shared" si="1001"/>
        <v/>
      </c>
      <c r="CY394" s="1585" t="str">
        <f t="shared" si="1002"/>
        <v/>
      </c>
      <c r="CZ394" s="1585" t="str">
        <f t="shared" si="1003"/>
        <v/>
      </c>
      <c r="DA394" s="1585" t="str">
        <f t="shared" si="1004"/>
        <v/>
      </c>
      <c r="DB394" s="1586" t="str">
        <f t="shared" si="1005"/>
        <v/>
      </c>
      <c r="DC394" s="1586">
        <f t="shared" si="1006"/>
        <v>6000000</v>
      </c>
      <c r="DD394" s="1586" t="str">
        <f t="shared" si="1007"/>
        <v/>
      </c>
      <c r="DE394" s="1585" t="str">
        <f t="shared" si="1008"/>
        <v/>
      </c>
      <c r="DF394" s="1585" t="str">
        <f t="shared" si="1009"/>
        <v/>
      </c>
      <c r="DG394" s="1585" t="str">
        <f t="shared" si="1010"/>
        <v/>
      </c>
      <c r="DH394" s="1585" t="str">
        <f t="shared" si="1011"/>
        <v/>
      </c>
      <c r="DI394" s="1585" t="str">
        <f t="shared" si="1012"/>
        <v/>
      </c>
      <c r="DJ394" s="1584" t="str">
        <f t="shared" si="1013"/>
        <v/>
      </c>
      <c r="DK394" s="1583" t="str">
        <f t="shared" si="1014"/>
        <v/>
      </c>
      <c r="DL394" s="1587">
        <f t="shared" si="1015"/>
        <v>0</v>
      </c>
      <c r="DM394" s="1588">
        <f t="shared" si="1016"/>
        <v>0</v>
      </c>
      <c r="DN394" s="1588">
        <f t="shared" si="1017"/>
        <v>0</v>
      </c>
      <c r="DO394" s="1588">
        <f t="shared" si="1018"/>
        <v>1</v>
      </c>
      <c r="DP394" s="1589"/>
      <c r="DQ394" s="1590"/>
      <c r="DR394" s="1590"/>
      <c r="DS394" s="1590"/>
      <c r="DT394" s="1590"/>
      <c r="DU394" s="1590"/>
      <c r="DV394" s="1590"/>
      <c r="DW394" s="1590"/>
      <c r="DX394" s="1590"/>
      <c r="DY394" s="1591"/>
    </row>
    <row r="395" spans="1:129" s="1573" customFormat="1" ht="15.75" customHeight="1">
      <c r="A395" s="1559" t="s">
        <v>176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561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561"/>
      <c r="AL395" s="758"/>
      <c r="AM395" s="758"/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561"/>
      <c r="BD395" s="758">
        <v>5.5</v>
      </c>
      <c r="BE395" s="758"/>
      <c r="BF395" s="758"/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561"/>
      <c r="BV395" s="758"/>
      <c r="BW395" s="758"/>
      <c r="BX395" s="758"/>
      <c r="BY395" s="758">
        <v>5.5</v>
      </c>
      <c r="BZ395" s="1308" t="str">
        <f t="shared" si="992"/>
        <v/>
      </c>
      <c r="CA395" s="1308" t="str">
        <f t="shared" si="993"/>
        <v/>
      </c>
      <c r="CB395" s="1308" t="str">
        <f t="shared" si="994"/>
        <v/>
      </c>
      <c r="CC395" s="1309" t="str">
        <f t="shared" si="995"/>
        <v/>
      </c>
      <c r="CD395" s="1362" t="str">
        <f t="shared" si="1031"/>
        <v/>
      </c>
      <c r="CE395" s="1363" t="str">
        <f t="shared" si="1034"/>
        <v/>
      </c>
      <c r="CF395" s="1364" t="str">
        <f t="shared" si="1034"/>
        <v/>
      </c>
      <c r="CG395" s="1364" t="str">
        <f t="shared" si="1034"/>
        <v/>
      </c>
      <c r="CH395" s="1364" t="str">
        <f t="shared" si="1034"/>
        <v/>
      </c>
      <c r="CI395" s="1364" t="str">
        <f t="shared" si="1034"/>
        <v/>
      </c>
      <c r="CJ395" s="1364" t="str">
        <f t="shared" si="1034"/>
        <v/>
      </c>
      <c r="CK395" s="1365" t="str">
        <f t="shared" si="1034"/>
        <v/>
      </c>
      <c r="CL395" s="1365">
        <f t="shared" si="1034"/>
        <v>5.5</v>
      </c>
      <c r="CM395" s="1365" t="str">
        <f t="shared" si="1034"/>
        <v/>
      </c>
      <c r="CN395" s="1364" t="str">
        <f t="shared" si="1034"/>
        <v/>
      </c>
      <c r="CO395" s="1364" t="str">
        <f t="shared" si="1034"/>
        <v/>
      </c>
      <c r="CP395" s="1364" t="str">
        <f t="shared" si="1034"/>
        <v/>
      </c>
      <c r="CQ395" s="1364" t="str">
        <f t="shared" si="1034"/>
        <v/>
      </c>
      <c r="CR395" s="1364" t="str">
        <f t="shared" si="1034"/>
        <v/>
      </c>
      <c r="CS395" s="1363" t="str">
        <f t="shared" si="1034"/>
        <v/>
      </c>
      <c r="CT395" s="1366" t="str">
        <f t="shared" si="1034"/>
        <v/>
      </c>
      <c r="CU395" s="1564" t="str">
        <f t="shared" si="998"/>
        <v/>
      </c>
      <c r="CV395" s="1565" t="str">
        <f t="shared" si="999"/>
        <v/>
      </c>
      <c r="CW395" s="1566" t="str">
        <f t="shared" si="1000"/>
        <v/>
      </c>
      <c r="CX395" s="1566" t="str">
        <f t="shared" si="1001"/>
        <v/>
      </c>
      <c r="CY395" s="1566" t="str">
        <f t="shared" si="1002"/>
        <v/>
      </c>
      <c r="CZ395" s="1566" t="str">
        <f t="shared" si="1003"/>
        <v/>
      </c>
      <c r="DA395" s="1566" t="str">
        <f t="shared" si="1004"/>
        <v/>
      </c>
      <c r="DB395" s="1567" t="str">
        <f t="shared" si="1005"/>
        <v/>
      </c>
      <c r="DC395" s="1567">
        <f t="shared" si="1006"/>
        <v>5.5</v>
      </c>
      <c r="DD395" s="1567" t="str">
        <f t="shared" si="1007"/>
        <v/>
      </c>
      <c r="DE395" s="1566" t="str">
        <f t="shared" si="1008"/>
        <v/>
      </c>
      <c r="DF395" s="1566" t="str">
        <f t="shared" si="1009"/>
        <v/>
      </c>
      <c r="DG395" s="1566" t="str">
        <f t="shared" si="1010"/>
        <v/>
      </c>
      <c r="DH395" s="1566" t="str">
        <f t="shared" si="1011"/>
        <v/>
      </c>
      <c r="DI395" s="1566" t="str">
        <f t="shared" si="1012"/>
        <v/>
      </c>
      <c r="DJ395" s="1565" t="str">
        <f t="shared" si="1013"/>
        <v/>
      </c>
      <c r="DK395" s="1564" t="str">
        <f t="shared" si="1014"/>
        <v/>
      </c>
      <c r="DL395" s="1568">
        <f t="shared" si="1015"/>
        <v>0</v>
      </c>
      <c r="DM395" s="1569">
        <f t="shared" si="1016"/>
        <v>0</v>
      </c>
      <c r="DN395" s="1569">
        <f t="shared" si="1017"/>
        <v>0</v>
      </c>
      <c r="DO395" s="1569">
        <f t="shared" si="1018"/>
        <v>1</v>
      </c>
      <c r="DP395" s="1570"/>
      <c r="DQ395" s="1571"/>
      <c r="DR395" s="1571"/>
      <c r="DS395" s="1571"/>
      <c r="DT395" s="1571"/>
      <c r="DU395" s="1571"/>
      <c r="DV395" s="1571"/>
      <c r="DW395" s="1571"/>
      <c r="DX395" s="1571"/>
      <c r="DY395" s="1572"/>
    </row>
    <row r="396" spans="1:129" s="1592" customFormat="1" ht="15.75" customHeight="1">
      <c r="A396" s="1578" t="s">
        <v>178</v>
      </c>
      <c r="B396" s="1579" t="str">
        <f t="shared" ref="B396:R396" si="1039">IF(B394="","",B394*B395)</f>
        <v/>
      </c>
      <c r="C396" s="1579" t="str">
        <f t="shared" si="1039"/>
        <v/>
      </c>
      <c r="D396" s="1579" t="str">
        <f t="shared" si="1039"/>
        <v/>
      </c>
      <c r="E396" s="1579" t="str">
        <f t="shared" si="1039"/>
        <v/>
      </c>
      <c r="F396" s="1579" t="str">
        <f t="shared" si="1039"/>
        <v/>
      </c>
      <c r="G396" s="1579" t="str">
        <f t="shared" si="1039"/>
        <v/>
      </c>
      <c r="H396" s="1579" t="str">
        <f t="shared" si="1039"/>
        <v/>
      </c>
      <c r="I396" s="1579" t="str">
        <f t="shared" si="1039"/>
        <v/>
      </c>
      <c r="J396" s="1579" t="str">
        <f t="shared" si="1039"/>
        <v/>
      </c>
      <c r="K396" s="1579" t="str">
        <f t="shared" si="1039"/>
        <v/>
      </c>
      <c r="L396" s="1579" t="str">
        <f t="shared" si="1039"/>
        <v/>
      </c>
      <c r="M396" s="1579" t="str">
        <f t="shared" si="1039"/>
        <v/>
      </c>
      <c r="N396" s="1579" t="str">
        <f t="shared" si="1039"/>
        <v/>
      </c>
      <c r="O396" s="1579" t="str">
        <f t="shared" si="1039"/>
        <v/>
      </c>
      <c r="P396" s="1579" t="str">
        <f t="shared" si="1039"/>
        <v/>
      </c>
      <c r="Q396" s="1579" t="str">
        <f t="shared" si="1039"/>
        <v/>
      </c>
      <c r="R396" s="1579" t="str">
        <f t="shared" si="1039"/>
        <v/>
      </c>
      <c r="S396" s="1580"/>
      <c r="T396" s="1579" t="str">
        <f t="shared" ref="T396:AJ396" si="1040">IF(T394="","",T394*T395)</f>
        <v/>
      </c>
      <c r="U396" s="1579" t="str">
        <f t="shared" si="1040"/>
        <v/>
      </c>
      <c r="V396" s="1579" t="str">
        <f t="shared" si="1040"/>
        <v/>
      </c>
      <c r="W396" s="1579" t="str">
        <f t="shared" si="1040"/>
        <v/>
      </c>
      <c r="X396" s="1579" t="str">
        <f t="shared" si="1040"/>
        <v/>
      </c>
      <c r="Y396" s="1579" t="str">
        <f t="shared" si="1040"/>
        <v/>
      </c>
      <c r="Z396" s="1579" t="str">
        <f t="shared" si="1040"/>
        <v/>
      </c>
      <c r="AA396" s="1579" t="str">
        <f t="shared" si="1040"/>
        <v/>
      </c>
      <c r="AB396" s="1579" t="str">
        <f t="shared" si="1040"/>
        <v/>
      </c>
      <c r="AC396" s="1579" t="str">
        <f t="shared" si="1040"/>
        <v/>
      </c>
      <c r="AD396" s="1579" t="str">
        <f t="shared" si="1040"/>
        <v/>
      </c>
      <c r="AE396" s="1579" t="str">
        <f t="shared" si="1040"/>
        <v/>
      </c>
      <c r="AF396" s="1579" t="str">
        <f t="shared" si="1040"/>
        <v/>
      </c>
      <c r="AG396" s="1579" t="str">
        <f t="shared" si="1040"/>
        <v/>
      </c>
      <c r="AH396" s="1579" t="str">
        <f t="shared" si="1040"/>
        <v/>
      </c>
      <c r="AI396" s="1579" t="str">
        <f t="shared" si="1040"/>
        <v/>
      </c>
      <c r="AJ396" s="1579" t="str">
        <f t="shared" si="1040"/>
        <v/>
      </c>
      <c r="AK396" s="1580"/>
      <c r="AL396" s="1579" t="str">
        <f t="shared" ref="AL396:BB396" si="1041">IF(AL394="","",AL394*AL395)</f>
        <v/>
      </c>
      <c r="AM396" s="1579" t="str">
        <f t="shared" si="1041"/>
        <v/>
      </c>
      <c r="AN396" s="1579" t="str">
        <f t="shared" si="1041"/>
        <v/>
      </c>
      <c r="AO396" s="1579" t="str">
        <f t="shared" si="1041"/>
        <v/>
      </c>
      <c r="AP396" s="1579" t="str">
        <f t="shared" si="1041"/>
        <v/>
      </c>
      <c r="AQ396" s="1579" t="str">
        <f t="shared" si="1041"/>
        <v/>
      </c>
      <c r="AR396" s="1579" t="str">
        <f t="shared" si="1041"/>
        <v/>
      </c>
      <c r="AS396" s="1579" t="str">
        <f t="shared" si="1041"/>
        <v/>
      </c>
      <c r="AT396" s="1579" t="str">
        <f t="shared" si="1041"/>
        <v/>
      </c>
      <c r="AU396" s="1579" t="str">
        <f t="shared" si="1041"/>
        <v/>
      </c>
      <c r="AV396" s="1579" t="str">
        <f t="shared" si="1041"/>
        <v/>
      </c>
      <c r="AW396" s="1579" t="str">
        <f t="shared" si="1041"/>
        <v/>
      </c>
      <c r="AX396" s="1579" t="str">
        <f t="shared" si="1041"/>
        <v/>
      </c>
      <c r="AY396" s="1579" t="str">
        <f t="shared" si="1041"/>
        <v/>
      </c>
      <c r="AZ396" s="1579" t="str">
        <f t="shared" si="1041"/>
        <v/>
      </c>
      <c r="BA396" s="1579" t="str">
        <f t="shared" si="1041"/>
        <v/>
      </c>
      <c r="BB396" s="1579" t="str">
        <f t="shared" si="1041"/>
        <v/>
      </c>
      <c r="BC396" s="1580"/>
      <c r="BD396" s="1579">
        <f t="shared" ref="BD396:BT396" si="1042">IF(BD394="","",BD394*BD395)</f>
        <v>33000000</v>
      </c>
      <c r="BE396" s="1579" t="str">
        <f t="shared" si="1042"/>
        <v/>
      </c>
      <c r="BF396" s="1579" t="str">
        <f t="shared" si="1042"/>
        <v/>
      </c>
      <c r="BG396" s="1579" t="str">
        <f t="shared" si="1042"/>
        <v/>
      </c>
      <c r="BH396" s="1579" t="str">
        <f t="shared" si="1042"/>
        <v/>
      </c>
      <c r="BI396" s="1579" t="str">
        <f t="shared" si="1042"/>
        <v/>
      </c>
      <c r="BJ396" s="1579" t="str">
        <f t="shared" si="1042"/>
        <v/>
      </c>
      <c r="BK396" s="1579" t="str">
        <f t="shared" si="1042"/>
        <v/>
      </c>
      <c r="BL396" s="1579" t="str">
        <f t="shared" si="1042"/>
        <v/>
      </c>
      <c r="BM396" s="1579" t="str">
        <f t="shared" si="1042"/>
        <v/>
      </c>
      <c r="BN396" s="1579" t="str">
        <f t="shared" si="1042"/>
        <v/>
      </c>
      <c r="BO396" s="1579" t="str">
        <f t="shared" si="1042"/>
        <v/>
      </c>
      <c r="BP396" s="1579" t="str">
        <f t="shared" si="1042"/>
        <v/>
      </c>
      <c r="BQ396" s="1579" t="str">
        <f t="shared" si="1042"/>
        <v/>
      </c>
      <c r="BR396" s="1579" t="str">
        <f t="shared" si="1042"/>
        <v/>
      </c>
      <c r="BS396" s="1579" t="str">
        <f t="shared" si="1042"/>
        <v/>
      </c>
      <c r="BT396" s="1579" t="str">
        <f t="shared" si="1042"/>
        <v/>
      </c>
      <c r="BU396" s="1580"/>
      <c r="BV396" s="1579" t="str">
        <f>IF(BV394="","",BV394*BV395)</f>
        <v/>
      </c>
      <c r="BW396" s="1579" t="str">
        <f>IF(BW394="","",BW394*BW395)</f>
        <v/>
      </c>
      <c r="BX396" s="1579" t="str">
        <f>IF(BX394="","",BX394*BX395)</f>
        <v/>
      </c>
      <c r="BY396" s="1579">
        <f>IF(BY394="","",BY394*BY395)</f>
        <v>33000000</v>
      </c>
      <c r="BZ396" s="1581" t="str">
        <f t="shared" si="992"/>
        <v/>
      </c>
      <c r="CA396" s="1581" t="str">
        <f t="shared" si="993"/>
        <v/>
      </c>
      <c r="CB396" s="1581" t="str">
        <f t="shared" si="994"/>
        <v/>
      </c>
      <c r="CC396" s="1582" t="str">
        <f t="shared" si="995"/>
        <v/>
      </c>
      <c r="CD396" s="1373" t="str">
        <f t="shared" si="1031"/>
        <v/>
      </c>
      <c r="CE396" s="1374" t="str">
        <f t="shared" si="1034"/>
        <v/>
      </c>
      <c r="CF396" s="1375" t="str">
        <f t="shared" si="1034"/>
        <v/>
      </c>
      <c r="CG396" s="1375" t="str">
        <f t="shared" si="1034"/>
        <v/>
      </c>
      <c r="CH396" s="1375" t="str">
        <f t="shared" si="1034"/>
        <v/>
      </c>
      <c r="CI396" s="1375" t="str">
        <f t="shared" si="1034"/>
        <v/>
      </c>
      <c r="CJ396" s="1375" t="str">
        <f t="shared" si="1034"/>
        <v/>
      </c>
      <c r="CK396" s="1376" t="str">
        <f t="shared" si="1034"/>
        <v/>
      </c>
      <c r="CL396" s="1376">
        <f t="shared" si="1034"/>
        <v>33000000</v>
      </c>
      <c r="CM396" s="1376" t="str">
        <f t="shared" si="1034"/>
        <v/>
      </c>
      <c r="CN396" s="1375" t="str">
        <f t="shared" si="1034"/>
        <v/>
      </c>
      <c r="CO396" s="1375" t="str">
        <f t="shared" si="1034"/>
        <v/>
      </c>
      <c r="CP396" s="1375" t="str">
        <f t="shared" si="1034"/>
        <v/>
      </c>
      <c r="CQ396" s="1375" t="str">
        <f t="shared" si="1034"/>
        <v/>
      </c>
      <c r="CR396" s="1375" t="str">
        <f t="shared" si="1034"/>
        <v/>
      </c>
      <c r="CS396" s="1374" t="str">
        <f t="shared" si="1034"/>
        <v/>
      </c>
      <c r="CT396" s="1377" t="str">
        <f t="shared" si="1034"/>
        <v/>
      </c>
      <c r="CU396" s="1583" t="str">
        <f t="shared" si="998"/>
        <v/>
      </c>
      <c r="CV396" s="1584" t="str">
        <f t="shared" si="999"/>
        <v/>
      </c>
      <c r="CW396" s="1585" t="str">
        <f t="shared" si="1000"/>
        <v/>
      </c>
      <c r="CX396" s="1585" t="str">
        <f t="shared" si="1001"/>
        <v/>
      </c>
      <c r="CY396" s="1585" t="str">
        <f t="shared" si="1002"/>
        <v/>
      </c>
      <c r="CZ396" s="1585" t="str">
        <f t="shared" si="1003"/>
        <v/>
      </c>
      <c r="DA396" s="1585" t="str">
        <f t="shared" si="1004"/>
        <v/>
      </c>
      <c r="DB396" s="1586" t="str">
        <f t="shared" si="1005"/>
        <v/>
      </c>
      <c r="DC396" s="1586">
        <f t="shared" si="1006"/>
        <v>33000000</v>
      </c>
      <c r="DD396" s="1586" t="str">
        <f t="shared" si="1007"/>
        <v/>
      </c>
      <c r="DE396" s="1585" t="str">
        <f t="shared" si="1008"/>
        <v/>
      </c>
      <c r="DF396" s="1585" t="str">
        <f t="shared" si="1009"/>
        <v/>
      </c>
      <c r="DG396" s="1585" t="str">
        <f t="shared" si="1010"/>
        <v/>
      </c>
      <c r="DH396" s="1585" t="str">
        <f t="shared" si="1011"/>
        <v/>
      </c>
      <c r="DI396" s="1585" t="str">
        <f t="shared" si="1012"/>
        <v/>
      </c>
      <c r="DJ396" s="1584" t="str">
        <f t="shared" si="1013"/>
        <v/>
      </c>
      <c r="DK396" s="1583" t="str">
        <f t="shared" si="1014"/>
        <v/>
      </c>
      <c r="DL396" s="1587">
        <f t="shared" si="1015"/>
        <v>0</v>
      </c>
      <c r="DM396" s="1588">
        <f t="shared" si="1016"/>
        <v>0</v>
      </c>
      <c r="DN396" s="1588">
        <f t="shared" si="1017"/>
        <v>0</v>
      </c>
      <c r="DO396" s="1588">
        <f t="shared" si="1018"/>
        <v>1</v>
      </c>
      <c r="DP396" s="1589"/>
      <c r="DQ396" s="1590"/>
      <c r="DR396" s="1590"/>
      <c r="DS396" s="1590"/>
      <c r="DT396" s="1590"/>
      <c r="DU396" s="1590"/>
      <c r="DV396" s="1590"/>
      <c r="DW396" s="1590"/>
      <c r="DX396" s="1590"/>
      <c r="DY396" s="1591"/>
    </row>
    <row r="397" spans="1:129" s="1592" customFormat="1" ht="15.75" customHeight="1">
      <c r="A397" s="1596" t="s">
        <v>810</v>
      </c>
      <c r="B397" s="1594"/>
      <c r="C397" s="1594"/>
      <c r="D397" s="1594"/>
      <c r="E397" s="1594"/>
      <c r="F397" s="1594"/>
      <c r="G397" s="1594"/>
      <c r="H397" s="1594"/>
      <c r="I397" s="1594"/>
      <c r="J397" s="1594"/>
      <c r="K397" s="1594"/>
      <c r="L397" s="1594"/>
      <c r="M397" s="1594"/>
      <c r="N397" s="1594"/>
      <c r="O397" s="1594"/>
      <c r="P397" s="1594"/>
      <c r="Q397" s="1594"/>
      <c r="R397" s="1594"/>
      <c r="S397" s="1595"/>
      <c r="T397" s="1594"/>
      <c r="U397" s="1594"/>
      <c r="V397" s="1594"/>
      <c r="W397" s="1594"/>
      <c r="X397" s="1594"/>
      <c r="Y397" s="1594"/>
      <c r="Z397" s="1594"/>
      <c r="AA397" s="1594"/>
      <c r="AB397" s="1594"/>
      <c r="AC397" s="1594"/>
      <c r="AD397" s="1594"/>
      <c r="AE397" s="1594"/>
      <c r="AF397" s="1594"/>
      <c r="AG397" s="1594"/>
      <c r="AH397" s="1594"/>
      <c r="AI397" s="1594"/>
      <c r="AJ397" s="1594"/>
      <c r="AK397" s="1595"/>
      <c r="AL397" s="1594"/>
      <c r="AM397" s="1594"/>
      <c r="AN397" s="1594"/>
      <c r="AO397" s="1594"/>
      <c r="AP397" s="1594"/>
      <c r="AQ397" s="1594"/>
      <c r="AR397" s="1594"/>
      <c r="AS397" s="1594"/>
      <c r="AT397" s="1594"/>
      <c r="AU397" s="1594"/>
      <c r="AV397" s="1594"/>
      <c r="AW397" s="1594"/>
      <c r="AX397" s="1594"/>
      <c r="AY397" s="1594"/>
      <c r="AZ397" s="1594"/>
      <c r="BA397" s="1594"/>
      <c r="BB397" s="1594"/>
      <c r="BC397" s="1595"/>
      <c r="BD397" s="1594">
        <v>10000000</v>
      </c>
      <c r="BE397" s="1594"/>
      <c r="BF397" s="1594"/>
      <c r="BG397" s="1594"/>
      <c r="BH397" s="1594"/>
      <c r="BI397" s="1594"/>
      <c r="BJ397" s="1594"/>
      <c r="BK397" s="1594"/>
      <c r="BL397" s="1594"/>
      <c r="BM397" s="1594"/>
      <c r="BN397" s="1594"/>
      <c r="BO397" s="1594"/>
      <c r="BP397" s="1594"/>
      <c r="BQ397" s="1594"/>
      <c r="BR397" s="1594"/>
      <c r="BS397" s="1594"/>
      <c r="BT397" s="1594"/>
      <c r="BU397" s="1595"/>
      <c r="BV397" s="1594"/>
      <c r="BW397" s="1594"/>
      <c r="BX397" s="1594"/>
      <c r="BY397" s="1594">
        <v>10000000</v>
      </c>
      <c r="BZ397" s="1581" t="str">
        <f t="shared" si="992"/>
        <v/>
      </c>
      <c r="CA397" s="1581" t="str">
        <f t="shared" si="993"/>
        <v/>
      </c>
      <c r="CB397" s="1581" t="str">
        <f t="shared" si="994"/>
        <v/>
      </c>
      <c r="CC397" s="1582" t="str">
        <f t="shared" si="995"/>
        <v/>
      </c>
      <c r="CD397" s="1373" t="str">
        <f t="shared" si="1031"/>
        <v/>
      </c>
      <c r="CE397" s="1374" t="str">
        <f t="shared" si="1034"/>
        <v/>
      </c>
      <c r="CF397" s="1375" t="str">
        <f t="shared" si="1034"/>
        <v/>
      </c>
      <c r="CG397" s="1375" t="str">
        <f t="shared" si="1034"/>
        <v/>
      </c>
      <c r="CH397" s="1375" t="str">
        <f t="shared" si="1034"/>
        <v/>
      </c>
      <c r="CI397" s="1375" t="str">
        <f t="shared" si="1034"/>
        <v/>
      </c>
      <c r="CJ397" s="1375" t="str">
        <f t="shared" si="1034"/>
        <v/>
      </c>
      <c r="CK397" s="1376" t="str">
        <f t="shared" si="1034"/>
        <v/>
      </c>
      <c r="CL397" s="1376">
        <f t="shared" si="1034"/>
        <v>10000000</v>
      </c>
      <c r="CM397" s="1376" t="str">
        <f t="shared" si="1034"/>
        <v/>
      </c>
      <c r="CN397" s="1375" t="str">
        <f t="shared" si="1034"/>
        <v/>
      </c>
      <c r="CO397" s="1375" t="str">
        <f t="shared" si="1034"/>
        <v/>
      </c>
      <c r="CP397" s="1375" t="str">
        <f t="shared" si="1034"/>
        <v/>
      </c>
      <c r="CQ397" s="1375" t="str">
        <f t="shared" si="1034"/>
        <v/>
      </c>
      <c r="CR397" s="1375" t="str">
        <f t="shared" si="1034"/>
        <v/>
      </c>
      <c r="CS397" s="1374" t="str">
        <f t="shared" si="1034"/>
        <v/>
      </c>
      <c r="CT397" s="1377" t="str">
        <f t="shared" si="1034"/>
        <v/>
      </c>
      <c r="CU397" s="1583" t="str">
        <f t="shared" si="998"/>
        <v/>
      </c>
      <c r="CV397" s="1584" t="str">
        <f t="shared" si="999"/>
        <v/>
      </c>
      <c r="CW397" s="1585" t="str">
        <f t="shared" si="1000"/>
        <v/>
      </c>
      <c r="CX397" s="1585" t="str">
        <f t="shared" si="1001"/>
        <v/>
      </c>
      <c r="CY397" s="1585" t="str">
        <f t="shared" si="1002"/>
        <v/>
      </c>
      <c r="CZ397" s="1585" t="str">
        <f t="shared" si="1003"/>
        <v/>
      </c>
      <c r="DA397" s="1585" t="str">
        <f t="shared" si="1004"/>
        <v/>
      </c>
      <c r="DB397" s="1586" t="str">
        <f t="shared" si="1005"/>
        <v/>
      </c>
      <c r="DC397" s="1586">
        <f t="shared" si="1006"/>
        <v>10000000</v>
      </c>
      <c r="DD397" s="1586" t="str">
        <f t="shared" si="1007"/>
        <v/>
      </c>
      <c r="DE397" s="1585" t="str">
        <f t="shared" si="1008"/>
        <v/>
      </c>
      <c r="DF397" s="1585" t="str">
        <f t="shared" si="1009"/>
        <v/>
      </c>
      <c r="DG397" s="1585" t="str">
        <f t="shared" si="1010"/>
        <v/>
      </c>
      <c r="DH397" s="1585" t="str">
        <f t="shared" si="1011"/>
        <v/>
      </c>
      <c r="DI397" s="1585" t="str">
        <f t="shared" si="1012"/>
        <v/>
      </c>
      <c r="DJ397" s="1584" t="str">
        <f t="shared" si="1013"/>
        <v/>
      </c>
      <c r="DK397" s="1583" t="str">
        <f t="shared" si="1014"/>
        <v/>
      </c>
      <c r="DL397" s="1587">
        <f t="shared" si="1015"/>
        <v>0</v>
      </c>
      <c r="DM397" s="1588">
        <f t="shared" si="1016"/>
        <v>0</v>
      </c>
      <c r="DN397" s="1588">
        <f t="shared" si="1017"/>
        <v>0</v>
      </c>
      <c r="DO397" s="1588">
        <f t="shared" si="1018"/>
        <v>1</v>
      </c>
      <c r="DP397" s="1589"/>
      <c r="DQ397" s="1590"/>
      <c r="DR397" s="1590"/>
      <c r="DS397" s="1590"/>
      <c r="DT397" s="1590"/>
      <c r="DU397" s="1590"/>
      <c r="DV397" s="1590"/>
      <c r="DW397" s="1590"/>
      <c r="DX397" s="1590"/>
      <c r="DY397" s="1591"/>
    </row>
    <row r="398" spans="1:129" s="1573" customFormat="1" ht="15.75" customHeight="1">
      <c r="A398" s="1577" t="s">
        <v>176</v>
      </c>
      <c r="B398" s="758"/>
      <c r="C398" s="758"/>
      <c r="D398" s="758"/>
      <c r="E398" s="758"/>
      <c r="F398" s="758"/>
      <c r="G398" s="758"/>
      <c r="H398" s="758"/>
      <c r="I398" s="758"/>
      <c r="J398" s="758"/>
      <c r="K398" s="758"/>
      <c r="L398" s="758"/>
      <c r="M398" s="758"/>
      <c r="N398" s="758"/>
      <c r="O398" s="758"/>
      <c r="P398" s="758"/>
      <c r="Q398" s="758"/>
      <c r="R398" s="758"/>
      <c r="S398" s="1561"/>
      <c r="T398" s="758"/>
      <c r="U398" s="758"/>
      <c r="V398" s="758"/>
      <c r="W398" s="758"/>
      <c r="X398" s="758"/>
      <c r="Y398" s="758"/>
      <c r="Z398" s="758"/>
      <c r="AA398" s="758"/>
      <c r="AB398" s="758"/>
      <c r="AC398" s="758"/>
      <c r="AD398" s="758"/>
      <c r="AE398" s="758"/>
      <c r="AF398" s="758"/>
      <c r="AG398" s="758"/>
      <c r="AH398" s="758"/>
      <c r="AI398" s="758"/>
      <c r="AJ398" s="758"/>
      <c r="AK398" s="1561"/>
      <c r="AL398" s="758"/>
      <c r="AM398" s="758"/>
      <c r="AN398" s="758"/>
      <c r="AO398" s="758"/>
      <c r="AP398" s="758"/>
      <c r="AQ398" s="758"/>
      <c r="AR398" s="758"/>
      <c r="AS398" s="758"/>
      <c r="AT398" s="758"/>
      <c r="AU398" s="758"/>
      <c r="AV398" s="758"/>
      <c r="AW398" s="758"/>
      <c r="AX398" s="758"/>
      <c r="AY398" s="758"/>
      <c r="AZ398" s="758"/>
      <c r="BA398" s="758"/>
      <c r="BB398" s="758"/>
      <c r="BC398" s="1561"/>
      <c r="BD398" s="758">
        <v>4.7368420000000002</v>
      </c>
      <c r="BE398" s="758"/>
      <c r="BF398" s="758"/>
      <c r="BG398" s="758"/>
      <c r="BH398" s="758"/>
      <c r="BI398" s="758"/>
      <c r="BJ398" s="758"/>
      <c r="BK398" s="758"/>
      <c r="BL398" s="758"/>
      <c r="BM398" s="758"/>
      <c r="BN398" s="758"/>
      <c r="BO398" s="758"/>
      <c r="BP398" s="758"/>
      <c r="BQ398" s="758"/>
      <c r="BR398" s="758"/>
      <c r="BS398" s="758"/>
      <c r="BT398" s="758"/>
      <c r="BU398" s="1561"/>
      <c r="BV398" s="758"/>
      <c r="BW398" s="758"/>
      <c r="BX398" s="758"/>
      <c r="BY398" s="758">
        <v>4.74</v>
      </c>
      <c r="BZ398" s="1308" t="str">
        <f t="shared" si="992"/>
        <v/>
      </c>
      <c r="CA398" s="1308" t="str">
        <f t="shared" si="993"/>
        <v/>
      </c>
      <c r="CB398" s="1308" t="str">
        <f t="shared" si="994"/>
        <v/>
      </c>
      <c r="CC398" s="1309" t="str">
        <f t="shared" si="995"/>
        <v/>
      </c>
      <c r="CD398" s="1362" t="str">
        <f t="shared" si="1031"/>
        <v/>
      </c>
      <c r="CE398" s="1363" t="str">
        <f t="shared" si="1034"/>
        <v/>
      </c>
      <c r="CF398" s="1364" t="str">
        <f t="shared" si="1034"/>
        <v/>
      </c>
      <c r="CG398" s="1364" t="str">
        <f t="shared" si="1034"/>
        <v/>
      </c>
      <c r="CH398" s="1364" t="str">
        <f t="shared" si="1034"/>
        <v/>
      </c>
      <c r="CI398" s="1364" t="str">
        <f t="shared" si="1034"/>
        <v/>
      </c>
      <c r="CJ398" s="1364" t="str">
        <f t="shared" si="1034"/>
        <v/>
      </c>
      <c r="CK398" s="1365" t="str">
        <f t="shared" si="1034"/>
        <v/>
      </c>
      <c r="CL398" s="1365">
        <f t="shared" si="1034"/>
        <v>4.7368420000000002</v>
      </c>
      <c r="CM398" s="1365" t="str">
        <f t="shared" si="1034"/>
        <v/>
      </c>
      <c r="CN398" s="1364" t="str">
        <f t="shared" si="1034"/>
        <v/>
      </c>
      <c r="CO398" s="1364" t="str">
        <f t="shared" si="1034"/>
        <v/>
      </c>
      <c r="CP398" s="1364" t="str">
        <f t="shared" si="1034"/>
        <v/>
      </c>
      <c r="CQ398" s="1364" t="str">
        <f t="shared" si="1034"/>
        <v/>
      </c>
      <c r="CR398" s="1364" t="str">
        <f t="shared" si="1034"/>
        <v/>
      </c>
      <c r="CS398" s="1363" t="str">
        <f t="shared" si="1034"/>
        <v/>
      </c>
      <c r="CT398" s="1366" t="str">
        <f t="shared" si="1034"/>
        <v/>
      </c>
      <c r="CU398" s="1564" t="str">
        <f t="shared" si="998"/>
        <v/>
      </c>
      <c r="CV398" s="1565" t="str">
        <f t="shared" si="999"/>
        <v/>
      </c>
      <c r="CW398" s="1566" t="str">
        <f t="shared" si="1000"/>
        <v/>
      </c>
      <c r="CX398" s="1566" t="str">
        <f t="shared" si="1001"/>
        <v/>
      </c>
      <c r="CY398" s="1566" t="str">
        <f t="shared" si="1002"/>
        <v/>
      </c>
      <c r="CZ398" s="1566" t="str">
        <f t="shared" si="1003"/>
        <v/>
      </c>
      <c r="DA398" s="1566" t="str">
        <f t="shared" si="1004"/>
        <v/>
      </c>
      <c r="DB398" s="1567" t="str">
        <f t="shared" si="1005"/>
        <v/>
      </c>
      <c r="DC398" s="1567">
        <f t="shared" si="1006"/>
        <v>4.7368420000000002</v>
      </c>
      <c r="DD398" s="1567" t="str">
        <f t="shared" si="1007"/>
        <v/>
      </c>
      <c r="DE398" s="1566" t="str">
        <f t="shared" si="1008"/>
        <v/>
      </c>
      <c r="DF398" s="1566" t="str">
        <f t="shared" si="1009"/>
        <v/>
      </c>
      <c r="DG398" s="1566" t="str">
        <f t="shared" si="1010"/>
        <v/>
      </c>
      <c r="DH398" s="1566" t="str">
        <f t="shared" si="1011"/>
        <v/>
      </c>
      <c r="DI398" s="1566" t="str">
        <f t="shared" si="1012"/>
        <v/>
      </c>
      <c r="DJ398" s="1565" t="str">
        <f t="shared" si="1013"/>
        <v/>
      </c>
      <c r="DK398" s="1564" t="str">
        <f t="shared" si="1014"/>
        <v/>
      </c>
      <c r="DL398" s="1568">
        <f t="shared" si="1015"/>
        <v>0</v>
      </c>
      <c r="DM398" s="1569">
        <f t="shared" si="1016"/>
        <v>0</v>
      </c>
      <c r="DN398" s="1569">
        <f t="shared" si="1017"/>
        <v>0</v>
      </c>
      <c r="DO398" s="1569">
        <f t="shared" si="1018"/>
        <v>1</v>
      </c>
      <c r="DP398" s="1570"/>
      <c r="DQ398" s="1571"/>
      <c r="DR398" s="1571"/>
      <c r="DS398" s="1571"/>
      <c r="DT398" s="1571"/>
      <c r="DU398" s="1571"/>
      <c r="DV398" s="1571"/>
      <c r="DW398" s="1571"/>
      <c r="DX398" s="1571"/>
      <c r="DY398" s="1572"/>
    </row>
    <row r="399" spans="1:129" s="1592" customFormat="1" ht="15.75" customHeight="1">
      <c r="A399" s="1578" t="s">
        <v>178</v>
      </c>
      <c r="B399" s="1579" t="str">
        <f t="shared" ref="B399:R399" si="1043">IF(B397="","",B397*B398)</f>
        <v/>
      </c>
      <c r="C399" s="1579" t="str">
        <f t="shared" si="1043"/>
        <v/>
      </c>
      <c r="D399" s="1579" t="str">
        <f t="shared" si="1043"/>
        <v/>
      </c>
      <c r="E399" s="1579" t="str">
        <f t="shared" si="1043"/>
        <v/>
      </c>
      <c r="F399" s="1579" t="str">
        <f t="shared" si="1043"/>
        <v/>
      </c>
      <c r="G399" s="1579" t="str">
        <f t="shared" si="1043"/>
        <v/>
      </c>
      <c r="H399" s="1579" t="str">
        <f t="shared" si="1043"/>
        <v/>
      </c>
      <c r="I399" s="1579" t="str">
        <f t="shared" si="1043"/>
        <v/>
      </c>
      <c r="J399" s="1579" t="str">
        <f t="shared" si="1043"/>
        <v/>
      </c>
      <c r="K399" s="1579" t="str">
        <f t="shared" si="1043"/>
        <v/>
      </c>
      <c r="L399" s="1579" t="str">
        <f t="shared" si="1043"/>
        <v/>
      </c>
      <c r="M399" s="1579" t="str">
        <f t="shared" si="1043"/>
        <v/>
      </c>
      <c r="N399" s="1579" t="str">
        <f t="shared" si="1043"/>
        <v/>
      </c>
      <c r="O399" s="1579" t="str">
        <f t="shared" si="1043"/>
        <v/>
      </c>
      <c r="P399" s="1579" t="str">
        <f t="shared" si="1043"/>
        <v/>
      </c>
      <c r="Q399" s="1579" t="str">
        <f t="shared" si="1043"/>
        <v/>
      </c>
      <c r="R399" s="1579" t="str">
        <f t="shared" si="1043"/>
        <v/>
      </c>
      <c r="S399" s="1580"/>
      <c r="T399" s="1579" t="str">
        <f t="shared" ref="T399:AJ399" si="1044">IF(T397="","",T397*T398)</f>
        <v/>
      </c>
      <c r="U399" s="1579" t="str">
        <f t="shared" si="1044"/>
        <v/>
      </c>
      <c r="V399" s="1579" t="str">
        <f t="shared" si="1044"/>
        <v/>
      </c>
      <c r="W399" s="1579" t="str">
        <f t="shared" si="1044"/>
        <v/>
      </c>
      <c r="X399" s="1579" t="str">
        <f t="shared" si="1044"/>
        <v/>
      </c>
      <c r="Y399" s="1579" t="str">
        <f t="shared" si="1044"/>
        <v/>
      </c>
      <c r="Z399" s="1579" t="str">
        <f t="shared" si="1044"/>
        <v/>
      </c>
      <c r="AA399" s="1579" t="str">
        <f t="shared" si="1044"/>
        <v/>
      </c>
      <c r="AB399" s="1579" t="str">
        <f t="shared" si="1044"/>
        <v/>
      </c>
      <c r="AC399" s="1579" t="str">
        <f t="shared" si="1044"/>
        <v/>
      </c>
      <c r="AD399" s="1579" t="str">
        <f t="shared" si="1044"/>
        <v/>
      </c>
      <c r="AE399" s="1579" t="str">
        <f t="shared" si="1044"/>
        <v/>
      </c>
      <c r="AF399" s="1579" t="str">
        <f t="shared" si="1044"/>
        <v/>
      </c>
      <c r="AG399" s="1579" t="str">
        <f t="shared" si="1044"/>
        <v/>
      </c>
      <c r="AH399" s="1579" t="str">
        <f t="shared" si="1044"/>
        <v/>
      </c>
      <c r="AI399" s="1579" t="str">
        <f t="shared" si="1044"/>
        <v/>
      </c>
      <c r="AJ399" s="1579" t="str">
        <f t="shared" si="1044"/>
        <v/>
      </c>
      <c r="AK399" s="1580"/>
      <c r="AL399" s="1579" t="str">
        <f t="shared" ref="AL399:BB399" si="1045">IF(AL397="","",AL397*AL398)</f>
        <v/>
      </c>
      <c r="AM399" s="1579" t="str">
        <f t="shared" si="1045"/>
        <v/>
      </c>
      <c r="AN399" s="1579" t="str">
        <f t="shared" si="1045"/>
        <v/>
      </c>
      <c r="AO399" s="1579" t="str">
        <f t="shared" si="1045"/>
        <v/>
      </c>
      <c r="AP399" s="1579" t="str">
        <f t="shared" si="1045"/>
        <v/>
      </c>
      <c r="AQ399" s="1579" t="str">
        <f t="shared" si="1045"/>
        <v/>
      </c>
      <c r="AR399" s="1579" t="str">
        <f t="shared" si="1045"/>
        <v/>
      </c>
      <c r="AS399" s="1579" t="str">
        <f t="shared" si="1045"/>
        <v/>
      </c>
      <c r="AT399" s="1579" t="str">
        <f t="shared" si="1045"/>
        <v/>
      </c>
      <c r="AU399" s="1579" t="str">
        <f t="shared" si="1045"/>
        <v/>
      </c>
      <c r="AV399" s="1579" t="str">
        <f t="shared" si="1045"/>
        <v/>
      </c>
      <c r="AW399" s="1579" t="str">
        <f t="shared" si="1045"/>
        <v/>
      </c>
      <c r="AX399" s="1579" t="str">
        <f t="shared" si="1045"/>
        <v/>
      </c>
      <c r="AY399" s="1579" t="str">
        <f t="shared" si="1045"/>
        <v/>
      </c>
      <c r="AZ399" s="1579" t="str">
        <f t="shared" si="1045"/>
        <v/>
      </c>
      <c r="BA399" s="1579" t="str">
        <f t="shared" si="1045"/>
        <v/>
      </c>
      <c r="BB399" s="1579" t="str">
        <f t="shared" si="1045"/>
        <v/>
      </c>
      <c r="BC399" s="1580"/>
      <c r="BD399" s="1579">
        <f t="shared" ref="BD399:BT399" si="1046">IF(BD397="","",BD397*BD398)</f>
        <v>47368420</v>
      </c>
      <c r="BE399" s="1579" t="str">
        <f t="shared" si="1046"/>
        <v/>
      </c>
      <c r="BF399" s="1579" t="str">
        <f t="shared" si="1046"/>
        <v/>
      </c>
      <c r="BG399" s="1579" t="str">
        <f t="shared" si="1046"/>
        <v/>
      </c>
      <c r="BH399" s="1579" t="str">
        <f t="shared" si="1046"/>
        <v/>
      </c>
      <c r="BI399" s="1579" t="str">
        <f t="shared" si="1046"/>
        <v/>
      </c>
      <c r="BJ399" s="1579" t="str">
        <f t="shared" si="1046"/>
        <v/>
      </c>
      <c r="BK399" s="1579" t="str">
        <f t="shared" si="1046"/>
        <v/>
      </c>
      <c r="BL399" s="1579" t="str">
        <f t="shared" si="1046"/>
        <v/>
      </c>
      <c r="BM399" s="1579" t="str">
        <f t="shared" si="1046"/>
        <v/>
      </c>
      <c r="BN399" s="1579" t="str">
        <f t="shared" si="1046"/>
        <v/>
      </c>
      <c r="BO399" s="1579" t="str">
        <f t="shared" si="1046"/>
        <v/>
      </c>
      <c r="BP399" s="1579" t="str">
        <f t="shared" si="1046"/>
        <v/>
      </c>
      <c r="BQ399" s="1579" t="str">
        <f t="shared" si="1046"/>
        <v/>
      </c>
      <c r="BR399" s="1579" t="str">
        <f t="shared" si="1046"/>
        <v/>
      </c>
      <c r="BS399" s="1579" t="str">
        <f t="shared" si="1046"/>
        <v/>
      </c>
      <c r="BT399" s="1579" t="str">
        <f t="shared" si="1046"/>
        <v/>
      </c>
      <c r="BU399" s="1580"/>
      <c r="BV399" s="1579" t="str">
        <f>IF(BV397="","",BV397*BV398)</f>
        <v/>
      </c>
      <c r="BW399" s="1579" t="str">
        <f>IF(BW397="","",BW397*BW398)</f>
        <v/>
      </c>
      <c r="BX399" s="1579" t="str">
        <f>IF(BX397="","",BX397*BX398)</f>
        <v/>
      </c>
      <c r="BY399" s="1579">
        <f>IF(BY397="","",BY397*BY398)</f>
        <v>47400000</v>
      </c>
      <c r="BZ399" s="1581" t="str">
        <f t="shared" si="992"/>
        <v/>
      </c>
      <c r="CA399" s="1581" t="str">
        <f t="shared" si="993"/>
        <v/>
      </c>
      <c r="CB399" s="1581" t="str">
        <f t="shared" si="994"/>
        <v/>
      </c>
      <c r="CC399" s="1582" t="str">
        <f t="shared" si="995"/>
        <v/>
      </c>
      <c r="CD399" s="1373" t="str">
        <f t="shared" si="1031"/>
        <v/>
      </c>
      <c r="CE399" s="1374" t="str">
        <f t="shared" si="1034"/>
        <v/>
      </c>
      <c r="CF399" s="1375" t="str">
        <f t="shared" si="1034"/>
        <v/>
      </c>
      <c r="CG399" s="1375" t="str">
        <f t="shared" si="1034"/>
        <v/>
      </c>
      <c r="CH399" s="1375" t="str">
        <f t="shared" si="1034"/>
        <v/>
      </c>
      <c r="CI399" s="1375" t="str">
        <f t="shared" si="1034"/>
        <v/>
      </c>
      <c r="CJ399" s="1375" t="str">
        <f t="shared" si="1034"/>
        <v/>
      </c>
      <c r="CK399" s="1376" t="str">
        <f t="shared" si="1034"/>
        <v/>
      </c>
      <c r="CL399" s="1376">
        <f t="shared" si="1034"/>
        <v>47368420</v>
      </c>
      <c r="CM399" s="1376" t="str">
        <f t="shared" si="1034"/>
        <v/>
      </c>
      <c r="CN399" s="1375" t="str">
        <f t="shared" si="1034"/>
        <v/>
      </c>
      <c r="CO399" s="1375" t="str">
        <f t="shared" si="1034"/>
        <v/>
      </c>
      <c r="CP399" s="1375" t="str">
        <f t="shared" si="1034"/>
        <v/>
      </c>
      <c r="CQ399" s="1375" t="str">
        <f t="shared" si="1034"/>
        <v/>
      </c>
      <c r="CR399" s="1375" t="str">
        <f t="shared" si="1034"/>
        <v/>
      </c>
      <c r="CS399" s="1374" t="str">
        <f t="shared" si="1034"/>
        <v/>
      </c>
      <c r="CT399" s="1377" t="str">
        <f t="shared" si="1034"/>
        <v/>
      </c>
      <c r="CU399" s="1583" t="str">
        <f t="shared" si="998"/>
        <v/>
      </c>
      <c r="CV399" s="1584" t="str">
        <f t="shared" si="999"/>
        <v/>
      </c>
      <c r="CW399" s="1585" t="str">
        <f t="shared" si="1000"/>
        <v/>
      </c>
      <c r="CX399" s="1585" t="str">
        <f t="shared" si="1001"/>
        <v/>
      </c>
      <c r="CY399" s="1585" t="str">
        <f t="shared" si="1002"/>
        <v/>
      </c>
      <c r="CZ399" s="1585" t="str">
        <f t="shared" si="1003"/>
        <v/>
      </c>
      <c r="DA399" s="1585" t="str">
        <f t="shared" si="1004"/>
        <v/>
      </c>
      <c r="DB399" s="1586" t="str">
        <f t="shared" si="1005"/>
        <v/>
      </c>
      <c r="DC399" s="1586">
        <f t="shared" si="1006"/>
        <v>47368420</v>
      </c>
      <c r="DD399" s="1586" t="str">
        <f t="shared" si="1007"/>
        <v/>
      </c>
      <c r="DE399" s="1585" t="str">
        <f t="shared" si="1008"/>
        <v/>
      </c>
      <c r="DF399" s="1585" t="str">
        <f t="shared" si="1009"/>
        <v/>
      </c>
      <c r="DG399" s="1585" t="str">
        <f t="shared" si="1010"/>
        <v/>
      </c>
      <c r="DH399" s="1585" t="str">
        <f t="shared" si="1011"/>
        <v/>
      </c>
      <c r="DI399" s="1585" t="str">
        <f t="shared" si="1012"/>
        <v/>
      </c>
      <c r="DJ399" s="1584" t="str">
        <f t="shared" si="1013"/>
        <v/>
      </c>
      <c r="DK399" s="1583" t="str">
        <f t="shared" si="1014"/>
        <v/>
      </c>
      <c r="DL399" s="1587">
        <f t="shared" si="1015"/>
        <v>0</v>
      </c>
      <c r="DM399" s="1588">
        <f t="shared" si="1016"/>
        <v>0</v>
      </c>
      <c r="DN399" s="1588">
        <f t="shared" si="1017"/>
        <v>0</v>
      </c>
      <c r="DO399" s="1588">
        <f t="shared" si="1018"/>
        <v>1</v>
      </c>
      <c r="DP399" s="1589"/>
      <c r="DQ399" s="1590"/>
      <c r="DR399" s="1590"/>
      <c r="DS399" s="1590"/>
      <c r="DT399" s="1590"/>
      <c r="DU399" s="1590"/>
      <c r="DV399" s="1590"/>
      <c r="DW399" s="1590"/>
      <c r="DX399" s="1590"/>
      <c r="DY399" s="1591"/>
    </row>
    <row r="400" spans="1:129" s="1592" customFormat="1" ht="15.75" customHeight="1">
      <c r="A400" s="1596" t="s">
        <v>811</v>
      </c>
      <c r="B400" s="1594"/>
      <c r="C400" s="1594"/>
      <c r="D400" s="1594"/>
      <c r="E400" s="1594"/>
      <c r="F400" s="1594"/>
      <c r="G400" s="1594"/>
      <c r="H400" s="1594"/>
      <c r="I400" s="1594"/>
      <c r="J400" s="1594"/>
      <c r="K400" s="1594"/>
      <c r="L400" s="1594"/>
      <c r="M400" s="1594"/>
      <c r="N400" s="1594"/>
      <c r="O400" s="1594"/>
      <c r="P400" s="1594"/>
      <c r="Q400" s="1594"/>
      <c r="R400" s="1594"/>
      <c r="S400" s="1595"/>
      <c r="T400" s="1594"/>
      <c r="U400" s="1594"/>
      <c r="V400" s="1594"/>
      <c r="W400" s="1594"/>
      <c r="X400" s="1594"/>
      <c r="Y400" s="1594"/>
      <c r="Z400" s="1594"/>
      <c r="AA400" s="1594"/>
      <c r="AB400" s="1594"/>
      <c r="AC400" s="1594"/>
      <c r="AD400" s="1594"/>
      <c r="AE400" s="1594"/>
      <c r="AF400" s="1594"/>
      <c r="AG400" s="1594"/>
      <c r="AH400" s="1594"/>
      <c r="AI400" s="1594"/>
      <c r="AJ400" s="1594"/>
      <c r="AK400" s="1595"/>
      <c r="AL400" s="1594"/>
      <c r="AM400" s="1594"/>
      <c r="AN400" s="1594"/>
      <c r="AO400" s="1594"/>
      <c r="AP400" s="1594"/>
      <c r="AQ400" s="1594"/>
      <c r="AR400" s="1594"/>
      <c r="AS400" s="1594"/>
      <c r="AT400" s="1594"/>
      <c r="AU400" s="1594"/>
      <c r="AV400" s="1594"/>
      <c r="AW400" s="1594"/>
      <c r="AX400" s="1594"/>
      <c r="AY400" s="1594"/>
      <c r="AZ400" s="1594"/>
      <c r="BA400" s="1594"/>
      <c r="BB400" s="1594"/>
      <c r="BC400" s="1595"/>
      <c r="BD400" s="1594">
        <v>6000000</v>
      </c>
      <c r="BE400" s="1594"/>
      <c r="BF400" s="1594"/>
      <c r="BG400" s="1594"/>
      <c r="BH400" s="1594"/>
      <c r="BI400" s="1594"/>
      <c r="BJ400" s="1594"/>
      <c r="BK400" s="1594"/>
      <c r="BL400" s="1594"/>
      <c r="BM400" s="1594"/>
      <c r="BN400" s="1594"/>
      <c r="BO400" s="1594"/>
      <c r="BP400" s="1594"/>
      <c r="BQ400" s="1594"/>
      <c r="BR400" s="1594"/>
      <c r="BS400" s="1594"/>
      <c r="BT400" s="1594"/>
      <c r="BU400" s="1595"/>
      <c r="BV400" s="1594"/>
      <c r="BW400" s="1594"/>
      <c r="BX400" s="1594"/>
      <c r="BY400" s="1594">
        <v>6000000</v>
      </c>
      <c r="BZ400" s="1581" t="str">
        <f t="shared" si="992"/>
        <v/>
      </c>
      <c r="CA400" s="1581" t="str">
        <f t="shared" si="993"/>
        <v/>
      </c>
      <c r="CB400" s="1581" t="str">
        <f t="shared" si="994"/>
        <v/>
      </c>
      <c r="CC400" s="1582" t="str">
        <f t="shared" si="995"/>
        <v/>
      </c>
      <c r="CD400" s="1373" t="str">
        <f t="shared" si="1031"/>
        <v/>
      </c>
      <c r="CE400" s="1374" t="str">
        <f t="shared" si="1034"/>
        <v/>
      </c>
      <c r="CF400" s="1375" t="str">
        <f t="shared" si="1034"/>
        <v/>
      </c>
      <c r="CG400" s="1375" t="str">
        <f t="shared" si="1034"/>
        <v/>
      </c>
      <c r="CH400" s="1375" t="str">
        <f t="shared" si="1034"/>
        <v/>
      </c>
      <c r="CI400" s="1375" t="str">
        <f t="shared" si="1034"/>
        <v/>
      </c>
      <c r="CJ400" s="1375" t="str">
        <f t="shared" si="1034"/>
        <v/>
      </c>
      <c r="CK400" s="1376" t="str">
        <f t="shared" si="1034"/>
        <v/>
      </c>
      <c r="CL400" s="1376">
        <f t="shared" si="1034"/>
        <v>6000000</v>
      </c>
      <c r="CM400" s="1376" t="str">
        <f t="shared" si="1034"/>
        <v/>
      </c>
      <c r="CN400" s="1375" t="str">
        <f t="shared" si="1034"/>
        <v/>
      </c>
      <c r="CO400" s="1375" t="str">
        <f t="shared" si="1034"/>
        <v/>
      </c>
      <c r="CP400" s="1375" t="str">
        <f t="shared" si="1034"/>
        <v/>
      </c>
      <c r="CQ400" s="1375" t="str">
        <f t="shared" si="1034"/>
        <v/>
      </c>
      <c r="CR400" s="1375" t="str">
        <f t="shared" si="1034"/>
        <v/>
      </c>
      <c r="CS400" s="1374" t="str">
        <f t="shared" si="1034"/>
        <v/>
      </c>
      <c r="CT400" s="1377" t="str">
        <f t="shared" si="1034"/>
        <v/>
      </c>
      <c r="CU400" s="1583" t="str">
        <f t="shared" si="998"/>
        <v/>
      </c>
      <c r="CV400" s="1584" t="str">
        <f t="shared" si="999"/>
        <v/>
      </c>
      <c r="CW400" s="1585" t="str">
        <f t="shared" si="1000"/>
        <v/>
      </c>
      <c r="CX400" s="1585" t="str">
        <f t="shared" si="1001"/>
        <v/>
      </c>
      <c r="CY400" s="1585" t="str">
        <f t="shared" si="1002"/>
        <v/>
      </c>
      <c r="CZ400" s="1585" t="str">
        <f t="shared" si="1003"/>
        <v/>
      </c>
      <c r="DA400" s="1585" t="str">
        <f t="shared" si="1004"/>
        <v/>
      </c>
      <c r="DB400" s="1586" t="str">
        <f t="shared" si="1005"/>
        <v/>
      </c>
      <c r="DC400" s="1586">
        <f t="shared" si="1006"/>
        <v>6000000</v>
      </c>
      <c r="DD400" s="1586" t="str">
        <f t="shared" si="1007"/>
        <v/>
      </c>
      <c r="DE400" s="1585" t="str">
        <f t="shared" si="1008"/>
        <v/>
      </c>
      <c r="DF400" s="1585" t="str">
        <f t="shared" si="1009"/>
        <v/>
      </c>
      <c r="DG400" s="1585" t="str">
        <f t="shared" si="1010"/>
        <v/>
      </c>
      <c r="DH400" s="1585" t="str">
        <f t="shared" si="1011"/>
        <v/>
      </c>
      <c r="DI400" s="1585" t="str">
        <f t="shared" si="1012"/>
        <v/>
      </c>
      <c r="DJ400" s="1584" t="str">
        <f t="shared" si="1013"/>
        <v/>
      </c>
      <c r="DK400" s="1583" t="str">
        <f t="shared" si="1014"/>
        <v/>
      </c>
      <c r="DL400" s="1587">
        <f t="shared" si="1015"/>
        <v>0</v>
      </c>
      <c r="DM400" s="1588">
        <f t="shared" si="1016"/>
        <v>0</v>
      </c>
      <c r="DN400" s="1588">
        <f t="shared" si="1017"/>
        <v>0</v>
      </c>
      <c r="DO400" s="1588">
        <f t="shared" si="1018"/>
        <v>1</v>
      </c>
      <c r="DP400" s="1589"/>
      <c r="DQ400" s="1590"/>
      <c r="DR400" s="1590"/>
      <c r="DS400" s="1590"/>
      <c r="DT400" s="1590"/>
      <c r="DU400" s="1590"/>
      <c r="DV400" s="1590"/>
      <c r="DW400" s="1590"/>
      <c r="DX400" s="1590"/>
      <c r="DY400" s="1591"/>
    </row>
    <row r="401" spans="1:129" s="1573" customFormat="1" ht="15.75" customHeight="1">
      <c r="A401" s="1559" t="s">
        <v>176</v>
      </c>
      <c r="B401" s="758"/>
      <c r="C401" s="758"/>
      <c r="D401" s="758"/>
      <c r="E401" s="758"/>
      <c r="F401" s="758"/>
      <c r="G401" s="758"/>
      <c r="H401" s="758"/>
      <c r="I401" s="758"/>
      <c r="J401" s="758"/>
      <c r="K401" s="758"/>
      <c r="L401" s="758"/>
      <c r="M401" s="758"/>
      <c r="N401" s="758"/>
      <c r="O401" s="758"/>
      <c r="P401" s="758"/>
      <c r="Q401" s="758"/>
      <c r="R401" s="758"/>
      <c r="S401" s="1561"/>
      <c r="T401" s="758"/>
      <c r="U401" s="758"/>
      <c r="V401" s="758"/>
      <c r="W401" s="758"/>
      <c r="X401" s="758"/>
      <c r="Y401" s="758"/>
      <c r="Z401" s="758"/>
      <c r="AA401" s="758"/>
      <c r="AB401" s="758"/>
      <c r="AC401" s="758"/>
      <c r="AD401" s="758"/>
      <c r="AE401" s="758"/>
      <c r="AF401" s="758"/>
      <c r="AG401" s="758"/>
      <c r="AH401" s="758"/>
      <c r="AI401" s="758"/>
      <c r="AJ401" s="758"/>
      <c r="AK401" s="1561"/>
      <c r="AL401" s="758"/>
      <c r="AM401" s="758"/>
      <c r="AN401" s="758"/>
      <c r="AO401" s="758"/>
      <c r="AP401" s="758"/>
      <c r="AQ401" s="758"/>
      <c r="AR401" s="758"/>
      <c r="AS401" s="758"/>
      <c r="AT401" s="758"/>
      <c r="AU401" s="758"/>
      <c r="AV401" s="758"/>
      <c r="AW401" s="758"/>
      <c r="AX401" s="758"/>
      <c r="AY401" s="758"/>
      <c r="AZ401" s="758"/>
      <c r="BA401" s="758"/>
      <c r="BB401" s="758"/>
      <c r="BC401" s="1561"/>
      <c r="BD401" s="758">
        <v>5.5</v>
      </c>
      <c r="BE401" s="758"/>
      <c r="BF401" s="758"/>
      <c r="BG401" s="758"/>
      <c r="BH401" s="758"/>
      <c r="BI401" s="758"/>
      <c r="BJ401" s="758"/>
      <c r="BK401" s="758"/>
      <c r="BL401" s="758"/>
      <c r="BM401" s="758"/>
      <c r="BN401" s="758"/>
      <c r="BO401" s="758"/>
      <c r="BP401" s="758"/>
      <c r="BQ401" s="758"/>
      <c r="BR401" s="758"/>
      <c r="BS401" s="758"/>
      <c r="BT401" s="758"/>
      <c r="BU401" s="1561"/>
      <c r="BV401" s="758"/>
      <c r="BW401" s="758"/>
      <c r="BX401" s="758"/>
      <c r="BY401" s="758">
        <v>6</v>
      </c>
      <c r="BZ401" s="1308" t="str">
        <f t="shared" si="992"/>
        <v/>
      </c>
      <c r="CA401" s="1308" t="str">
        <f t="shared" si="993"/>
        <v/>
      </c>
      <c r="CB401" s="1308" t="str">
        <f t="shared" si="994"/>
        <v/>
      </c>
      <c r="CC401" s="1309" t="str">
        <f t="shared" si="995"/>
        <v/>
      </c>
      <c r="CD401" s="1362" t="str">
        <f t="shared" si="1031"/>
        <v/>
      </c>
      <c r="CE401" s="1363" t="str">
        <f t="shared" si="1034"/>
        <v/>
      </c>
      <c r="CF401" s="1364" t="str">
        <f t="shared" si="1034"/>
        <v/>
      </c>
      <c r="CG401" s="1364" t="str">
        <f t="shared" si="1034"/>
        <v/>
      </c>
      <c r="CH401" s="1364" t="str">
        <f t="shared" si="1034"/>
        <v/>
      </c>
      <c r="CI401" s="1364" t="str">
        <f t="shared" si="1034"/>
        <v/>
      </c>
      <c r="CJ401" s="1364" t="str">
        <f t="shared" si="1034"/>
        <v/>
      </c>
      <c r="CK401" s="1365" t="str">
        <f t="shared" si="1034"/>
        <v/>
      </c>
      <c r="CL401" s="1365">
        <f t="shared" si="1034"/>
        <v>5.5</v>
      </c>
      <c r="CM401" s="1365" t="str">
        <f t="shared" si="1034"/>
        <v/>
      </c>
      <c r="CN401" s="1364" t="str">
        <f t="shared" si="1034"/>
        <v/>
      </c>
      <c r="CO401" s="1364" t="str">
        <f t="shared" si="1034"/>
        <v/>
      </c>
      <c r="CP401" s="1364" t="str">
        <f t="shared" si="1034"/>
        <v/>
      </c>
      <c r="CQ401" s="1364" t="str">
        <f t="shared" si="1034"/>
        <v/>
      </c>
      <c r="CR401" s="1364" t="str">
        <f t="shared" si="1034"/>
        <v/>
      </c>
      <c r="CS401" s="1363" t="str">
        <f t="shared" si="1034"/>
        <v/>
      </c>
      <c r="CT401" s="1366" t="str">
        <f t="shared" si="1034"/>
        <v/>
      </c>
      <c r="CU401" s="1564" t="str">
        <f t="shared" si="998"/>
        <v/>
      </c>
      <c r="CV401" s="1565" t="str">
        <f t="shared" si="999"/>
        <v/>
      </c>
      <c r="CW401" s="1566" t="str">
        <f t="shared" si="1000"/>
        <v/>
      </c>
      <c r="CX401" s="1566" t="str">
        <f t="shared" si="1001"/>
        <v/>
      </c>
      <c r="CY401" s="1566" t="str">
        <f t="shared" si="1002"/>
        <v/>
      </c>
      <c r="CZ401" s="1566" t="str">
        <f t="shared" si="1003"/>
        <v/>
      </c>
      <c r="DA401" s="1566" t="str">
        <f t="shared" si="1004"/>
        <v/>
      </c>
      <c r="DB401" s="1567" t="str">
        <f t="shared" si="1005"/>
        <v/>
      </c>
      <c r="DC401" s="1567">
        <f t="shared" si="1006"/>
        <v>5.5</v>
      </c>
      <c r="DD401" s="1567" t="str">
        <f t="shared" si="1007"/>
        <v/>
      </c>
      <c r="DE401" s="1566" t="str">
        <f t="shared" si="1008"/>
        <v/>
      </c>
      <c r="DF401" s="1566" t="str">
        <f t="shared" si="1009"/>
        <v/>
      </c>
      <c r="DG401" s="1566" t="str">
        <f t="shared" si="1010"/>
        <v/>
      </c>
      <c r="DH401" s="1566" t="str">
        <f t="shared" si="1011"/>
        <v/>
      </c>
      <c r="DI401" s="1566" t="str">
        <f t="shared" si="1012"/>
        <v/>
      </c>
      <c r="DJ401" s="1565" t="str">
        <f t="shared" si="1013"/>
        <v/>
      </c>
      <c r="DK401" s="1564" t="str">
        <f t="shared" si="1014"/>
        <v/>
      </c>
      <c r="DL401" s="1568">
        <f t="shared" si="1015"/>
        <v>0</v>
      </c>
      <c r="DM401" s="1569">
        <f t="shared" si="1016"/>
        <v>0</v>
      </c>
      <c r="DN401" s="1569">
        <f t="shared" si="1017"/>
        <v>0</v>
      </c>
      <c r="DO401" s="1569">
        <f t="shared" si="1018"/>
        <v>1</v>
      </c>
      <c r="DP401" s="1570"/>
      <c r="DQ401" s="1571"/>
      <c r="DR401" s="1571"/>
      <c r="DS401" s="1571"/>
      <c r="DT401" s="1571"/>
      <c r="DU401" s="1571"/>
      <c r="DV401" s="1571"/>
      <c r="DW401" s="1571"/>
      <c r="DX401" s="1571"/>
      <c r="DY401" s="1572"/>
    </row>
    <row r="402" spans="1:129" s="1592" customFormat="1" ht="15.75" customHeight="1">
      <c r="A402" s="1578" t="s">
        <v>178</v>
      </c>
      <c r="B402" s="1579" t="str">
        <f t="shared" ref="B402:R402" si="1047">IF(B400="","",B400*B401)</f>
        <v/>
      </c>
      <c r="C402" s="1579" t="str">
        <f t="shared" si="1047"/>
        <v/>
      </c>
      <c r="D402" s="1579" t="str">
        <f t="shared" si="1047"/>
        <v/>
      </c>
      <c r="E402" s="1579" t="str">
        <f t="shared" si="1047"/>
        <v/>
      </c>
      <c r="F402" s="1579" t="str">
        <f t="shared" si="1047"/>
        <v/>
      </c>
      <c r="G402" s="1579" t="str">
        <f t="shared" si="1047"/>
        <v/>
      </c>
      <c r="H402" s="1579" t="str">
        <f t="shared" si="1047"/>
        <v/>
      </c>
      <c r="I402" s="1579" t="str">
        <f t="shared" si="1047"/>
        <v/>
      </c>
      <c r="J402" s="1579" t="str">
        <f t="shared" si="1047"/>
        <v/>
      </c>
      <c r="K402" s="1579" t="str">
        <f t="shared" si="1047"/>
        <v/>
      </c>
      <c r="L402" s="1579" t="str">
        <f t="shared" si="1047"/>
        <v/>
      </c>
      <c r="M402" s="1579" t="str">
        <f t="shared" si="1047"/>
        <v/>
      </c>
      <c r="N402" s="1579" t="str">
        <f t="shared" si="1047"/>
        <v/>
      </c>
      <c r="O402" s="1579" t="str">
        <f t="shared" si="1047"/>
        <v/>
      </c>
      <c r="P402" s="1579" t="str">
        <f t="shared" si="1047"/>
        <v/>
      </c>
      <c r="Q402" s="1579" t="str">
        <f t="shared" si="1047"/>
        <v/>
      </c>
      <c r="R402" s="1579" t="str">
        <f t="shared" si="1047"/>
        <v/>
      </c>
      <c r="S402" s="1580"/>
      <c r="T402" s="1579" t="str">
        <f t="shared" ref="T402:AJ402" si="1048">IF(T400="","",T400*T401)</f>
        <v/>
      </c>
      <c r="U402" s="1579" t="str">
        <f t="shared" si="1048"/>
        <v/>
      </c>
      <c r="V402" s="1579" t="str">
        <f t="shared" si="1048"/>
        <v/>
      </c>
      <c r="W402" s="1579" t="str">
        <f t="shared" si="1048"/>
        <v/>
      </c>
      <c r="X402" s="1579" t="str">
        <f t="shared" si="1048"/>
        <v/>
      </c>
      <c r="Y402" s="1579" t="str">
        <f t="shared" si="1048"/>
        <v/>
      </c>
      <c r="Z402" s="1579" t="str">
        <f t="shared" si="1048"/>
        <v/>
      </c>
      <c r="AA402" s="1579" t="str">
        <f t="shared" si="1048"/>
        <v/>
      </c>
      <c r="AB402" s="1579" t="str">
        <f t="shared" si="1048"/>
        <v/>
      </c>
      <c r="AC402" s="1579" t="str">
        <f t="shared" si="1048"/>
        <v/>
      </c>
      <c r="AD402" s="1579" t="str">
        <f t="shared" si="1048"/>
        <v/>
      </c>
      <c r="AE402" s="1579" t="str">
        <f t="shared" si="1048"/>
        <v/>
      </c>
      <c r="AF402" s="1579" t="str">
        <f t="shared" si="1048"/>
        <v/>
      </c>
      <c r="AG402" s="1579" t="str">
        <f t="shared" si="1048"/>
        <v/>
      </c>
      <c r="AH402" s="1579" t="str">
        <f t="shared" si="1048"/>
        <v/>
      </c>
      <c r="AI402" s="1579" t="str">
        <f t="shared" si="1048"/>
        <v/>
      </c>
      <c r="AJ402" s="1579" t="str">
        <f t="shared" si="1048"/>
        <v/>
      </c>
      <c r="AK402" s="1580"/>
      <c r="AL402" s="1579" t="str">
        <f t="shared" ref="AL402:BB402" si="1049">IF(AL400="","",AL400*AL401)</f>
        <v/>
      </c>
      <c r="AM402" s="1579" t="str">
        <f t="shared" si="1049"/>
        <v/>
      </c>
      <c r="AN402" s="1579" t="str">
        <f t="shared" si="1049"/>
        <v/>
      </c>
      <c r="AO402" s="1579" t="str">
        <f t="shared" si="1049"/>
        <v/>
      </c>
      <c r="AP402" s="1579" t="str">
        <f t="shared" si="1049"/>
        <v/>
      </c>
      <c r="AQ402" s="1579" t="str">
        <f t="shared" si="1049"/>
        <v/>
      </c>
      <c r="AR402" s="1579" t="str">
        <f t="shared" si="1049"/>
        <v/>
      </c>
      <c r="AS402" s="1579" t="str">
        <f t="shared" si="1049"/>
        <v/>
      </c>
      <c r="AT402" s="1579" t="str">
        <f t="shared" si="1049"/>
        <v/>
      </c>
      <c r="AU402" s="1579" t="str">
        <f t="shared" si="1049"/>
        <v/>
      </c>
      <c r="AV402" s="1579" t="str">
        <f t="shared" si="1049"/>
        <v/>
      </c>
      <c r="AW402" s="1579" t="str">
        <f t="shared" si="1049"/>
        <v/>
      </c>
      <c r="AX402" s="1579" t="str">
        <f t="shared" si="1049"/>
        <v/>
      </c>
      <c r="AY402" s="1579" t="str">
        <f t="shared" si="1049"/>
        <v/>
      </c>
      <c r="AZ402" s="1579" t="str">
        <f t="shared" si="1049"/>
        <v/>
      </c>
      <c r="BA402" s="1579" t="str">
        <f t="shared" si="1049"/>
        <v/>
      </c>
      <c r="BB402" s="1579" t="str">
        <f t="shared" si="1049"/>
        <v/>
      </c>
      <c r="BC402" s="1580"/>
      <c r="BD402" s="1579">
        <f t="shared" ref="BD402:BT402" si="1050">IF(BD400="","",BD400*BD401)</f>
        <v>33000000</v>
      </c>
      <c r="BE402" s="1579" t="str">
        <f t="shared" si="1050"/>
        <v/>
      </c>
      <c r="BF402" s="1579" t="str">
        <f t="shared" si="1050"/>
        <v/>
      </c>
      <c r="BG402" s="1579" t="str">
        <f t="shared" si="1050"/>
        <v/>
      </c>
      <c r="BH402" s="1579" t="str">
        <f t="shared" si="1050"/>
        <v/>
      </c>
      <c r="BI402" s="1579" t="str">
        <f t="shared" si="1050"/>
        <v/>
      </c>
      <c r="BJ402" s="1579" t="str">
        <f t="shared" si="1050"/>
        <v/>
      </c>
      <c r="BK402" s="1579" t="str">
        <f t="shared" si="1050"/>
        <v/>
      </c>
      <c r="BL402" s="1579" t="str">
        <f t="shared" si="1050"/>
        <v/>
      </c>
      <c r="BM402" s="1579" t="str">
        <f t="shared" si="1050"/>
        <v/>
      </c>
      <c r="BN402" s="1579" t="str">
        <f t="shared" si="1050"/>
        <v/>
      </c>
      <c r="BO402" s="1579" t="str">
        <f t="shared" si="1050"/>
        <v/>
      </c>
      <c r="BP402" s="1579" t="str">
        <f t="shared" si="1050"/>
        <v/>
      </c>
      <c r="BQ402" s="1579" t="str">
        <f t="shared" si="1050"/>
        <v/>
      </c>
      <c r="BR402" s="1579" t="str">
        <f t="shared" si="1050"/>
        <v/>
      </c>
      <c r="BS402" s="1579" t="str">
        <f t="shared" si="1050"/>
        <v/>
      </c>
      <c r="BT402" s="1579" t="str">
        <f t="shared" si="1050"/>
        <v/>
      </c>
      <c r="BU402" s="1580"/>
      <c r="BV402" s="1579" t="str">
        <f>IF(BV400="","",BV400*BV401)</f>
        <v/>
      </c>
      <c r="BW402" s="1579" t="str">
        <f>IF(BW400="","",BW400*BW401)</f>
        <v/>
      </c>
      <c r="BX402" s="1579" t="str">
        <f>IF(BX400="","",BX400*BX401)</f>
        <v/>
      </c>
      <c r="BY402" s="1579">
        <f>IF(BY400="","",BY400*BY401)</f>
        <v>36000000</v>
      </c>
      <c r="BZ402" s="1581" t="str">
        <f t="shared" si="992"/>
        <v/>
      </c>
      <c r="CA402" s="1581" t="str">
        <f t="shared" si="993"/>
        <v/>
      </c>
      <c r="CB402" s="1581" t="str">
        <f t="shared" si="994"/>
        <v/>
      </c>
      <c r="CC402" s="1582" t="str">
        <f t="shared" si="995"/>
        <v/>
      </c>
      <c r="CD402" s="1373" t="str">
        <f t="shared" si="1031"/>
        <v/>
      </c>
      <c r="CE402" s="1374" t="str">
        <f t="shared" si="1034"/>
        <v/>
      </c>
      <c r="CF402" s="1375" t="str">
        <f t="shared" si="1034"/>
        <v/>
      </c>
      <c r="CG402" s="1375" t="str">
        <f t="shared" si="1034"/>
        <v/>
      </c>
      <c r="CH402" s="1375" t="str">
        <f t="shared" si="1034"/>
        <v/>
      </c>
      <c r="CI402" s="1375" t="str">
        <f t="shared" si="1034"/>
        <v/>
      </c>
      <c r="CJ402" s="1375" t="str">
        <f t="shared" si="1034"/>
        <v/>
      </c>
      <c r="CK402" s="1376" t="str">
        <f t="shared" si="1034"/>
        <v/>
      </c>
      <c r="CL402" s="1376">
        <f t="shared" si="1034"/>
        <v>33000000</v>
      </c>
      <c r="CM402" s="1376" t="str">
        <f t="shared" si="1034"/>
        <v/>
      </c>
      <c r="CN402" s="1375" t="str">
        <f t="shared" si="1034"/>
        <v/>
      </c>
      <c r="CO402" s="1375" t="str">
        <f t="shared" si="1034"/>
        <v/>
      </c>
      <c r="CP402" s="1375" t="str">
        <f t="shared" si="1034"/>
        <v/>
      </c>
      <c r="CQ402" s="1375" t="str">
        <f t="shared" si="1034"/>
        <v/>
      </c>
      <c r="CR402" s="1375" t="str">
        <f t="shared" si="1034"/>
        <v/>
      </c>
      <c r="CS402" s="1374" t="str">
        <f t="shared" si="1034"/>
        <v/>
      </c>
      <c r="CT402" s="1377" t="str">
        <f t="shared" si="1034"/>
        <v/>
      </c>
      <c r="CU402" s="1583" t="str">
        <f t="shared" si="998"/>
        <v/>
      </c>
      <c r="CV402" s="1584" t="str">
        <f t="shared" si="999"/>
        <v/>
      </c>
      <c r="CW402" s="1585" t="str">
        <f t="shared" si="1000"/>
        <v/>
      </c>
      <c r="CX402" s="1585" t="str">
        <f t="shared" si="1001"/>
        <v/>
      </c>
      <c r="CY402" s="1585" t="str">
        <f t="shared" si="1002"/>
        <v/>
      </c>
      <c r="CZ402" s="1585" t="str">
        <f t="shared" si="1003"/>
        <v/>
      </c>
      <c r="DA402" s="1585" t="str">
        <f t="shared" si="1004"/>
        <v/>
      </c>
      <c r="DB402" s="1586" t="str">
        <f t="shared" si="1005"/>
        <v/>
      </c>
      <c r="DC402" s="1586">
        <f t="shared" si="1006"/>
        <v>33000000</v>
      </c>
      <c r="DD402" s="1586" t="str">
        <f t="shared" si="1007"/>
        <v/>
      </c>
      <c r="DE402" s="1585" t="str">
        <f t="shared" si="1008"/>
        <v/>
      </c>
      <c r="DF402" s="1585" t="str">
        <f t="shared" si="1009"/>
        <v/>
      </c>
      <c r="DG402" s="1585" t="str">
        <f t="shared" si="1010"/>
        <v/>
      </c>
      <c r="DH402" s="1585" t="str">
        <f t="shared" si="1011"/>
        <v/>
      </c>
      <c r="DI402" s="1585" t="str">
        <f t="shared" si="1012"/>
        <v/>
      </c>
      <c r="DJ402" s="1584" t="str">
        <f t="shared" si="1013"/>
        <v/>
      </c>
      <c r="DK402" s="1583" t="str">
        <f t="shared" si="1014"/>
        <v/>
      </c>
      <c r="DL402" s="1587">
        <f t="shared" si="1015"/>
        <v>0</v>
      </c>
      <c r="DM402" s="1588">
        <f t="shared" si="1016"/>
        <v>0</v>
      </c>
      <c r="DN402" s="1588">
        <f t="shared" si="1017"/>
        <v>0</v>
      </c>
      <c r="DO402" s="1588">
        <f t="shared" si="1018"/>
        <v>1</v>
      </c>
      <c r="DP402" s="1589"/>
      <c r="DQ402" s="1590"/>
      <c r="DR402" s="1590"/>
      <c r="DS402" s="1590"/>
      <c r="DT402" s="1590"/>
      <c r="DU402" s="1590"/>
      <c r="DV402" s="1590"/>
      <c r="DW402" s="1590"/>
      <c r="DX402" s="1590"/>
      <c r="DY402" s="1591"/>
    </row>
    <row r="403" spans="1:129" s="1592" customFormat="1" ht="15.75" customHeight="1">
      <c r="A403" s="1596" t="s">
        <v>813</v>
      </c>
      <c r="B403" s="1597"/>
      <c r="C403" s="1597"/>
      <c r="D403" s="1597"/>
      <c r="E403" s="1597"/>
      <c r="F403" s="1597"/>
      <c r="G403" s="1597"/>
      <c r="H403" s="1597"/>
      <c r="I403" s="1597"/>
      <c r="J403" s="1597"/>
      <c r="K403" s="1597"/>
      <c r="L403" s="1597"/>
      <c r="M403" s="1597"/>
      <c r="N403" s="1597"/>
      <c r="O403" s="1597"/>
      <c r="P403" s="1597"/>
      <c r="Q403" s="1597"/>
      <c r="R403" s="1597"/>
      <c r="S403" s="1595"/>
      <c r="T403" s="1597"/>
      <c r="U403" s="1597"/>
      <c r="V403" s="1597"/>
      <c r="W403" s="1597"/>
      <c r="X403" s="1597"/>
      <c r="Y403" s="1597"/>
      <c r="Z403" s="1597"/>
      <c r="AA403" s="1597"/>
      <c r="AB403" s="1597"/>
      <c r="AC403" s="1597"/>
      <c r="AD403" s="1597"/>
      <c r="AE403" s="1597"/>
      <c r="AF403" s="1597"/>
      <c r="AG403" s="1597"/>
      <c r="AH403" s="1597"/>
      <c r="AI403" s="1597"/>
      <c r="AJ403" s="1597"/>
      <c r="AK403" s="1595"/>
      <c r="AL403" s="1597"/>
      <c r="AM403" s="1597"/>
      <c r="AN403" s="1597"/>
      <c r="AO403" s="1597"/>
      <c r="AP403" s="1597"/>
      <c r="AQ403" s="1597"/>
      <c r="AR403" s="1597"/>
      <c r="AS403" s="1597"/>
      <c r="AT403" s="1597"/>
      <c r="AU403" s="1597"/>
      <c r="AV403" s="1597"/>
      <c r="AW403" s="1597"/>
      <c r="AX403" s="1597"/>
      <c r="AY403" s="1597"/>
      <c r="AZ403" s="1597"/>
      <c r="BA403" s="1597"/>
      <c r="BB403" s="1597"/>
      <c r="BC403" s="1595"/>
      <c r="BD403" s="1597">
        <v>2000000</v>
      </c>
      <c r="BE403" s="1597"/>
      <c r="BF403" s="1597"/>
      <c r="BG403" s="1598" t="str">
        <f>IF(BG401="","",BG401*BG402)</f>
        <v/>
      </c>
      <c r="BH403" s="1597"/>
      <c r="BI403" s="1597"/>
      <c r="BJ403" s="1597"/>
      <c r="BK403" s="1597"/>
      <c r="BL403" s="1597"/>
      <c r="BM403" s="1597"/>
      <c r="BN403" s="1597"/>
      <c r="BO403" s="1597"/>
      <c r="BP403" s="1597"/>
      <c r="BQ403" s="1597"/>
      <c r="BR403" s="1597"/>
      <c r="BS403" s="1597"/>
      <c r="BT403" s="1597"/>
      <c r="BU403" s="1595"/>
      <c r="BV403" s="1597"/>
      <c r="BW403" s="1597"/>
      <c r="BX403" s="1597"/>
      <c r="BY403" s="1597">
        <v>2000000</v>
      </c>
      <c r="BZ403" s="1581" t="str">
        <f t="shared" si="992"/>
        <v/>
      </c>
      <c r="CA403" s="1581" t="str">
        <f t="shared" si="993"/>
        <v/>
      </c>
      <c r="CB403" s="1581" t="str">
        <f t="shared" si="994"/>
        <v/>
      </c>
      <c r="CC403" s="1582" t="str">
        <f t="shared" si="995"/>
        <v/>
      </c>
      <c r="CD403" s="1373" t="str">
        <f t="shared" si="1031"/>
        <v/>
      </c>
      <c r="CE403" s="1374" t="str">
        <f t="shared" si="1034"/>
        <v/>
      </c>
      <c r="CF403" s="1375" t="str">
        <f t="shared" si="1034"/>
        <v/>
      </c>
      <c r="CG403" s="1375" t="str">
        <f t="shared" si="1034"/>
        <v/>
      </c>
      <c r="CH403" s="1375" t="str">
        <f t="shared" si="1034"/>
        <v/>
      </c>
      <c r="CI403" s="1375" t="str">
        <f t="shared" si="1034"/>
        <v/>
      </c>
      <c r="CJ403" s="1375" t="str">
        <f t="shared" si="1034"/>
        <v/>
      </c>
      <c r="CK403" s="1376" t="str">
        <f t="shared" si="1034"/>
        <v/>
      </c>
      <c r="CL403" s="1376">
        <f t="shared" si="1034"/>
        <v>2000000</v>
      </c>
      <c r="CM403" s="1376" t="str">
        <f t="shared" si="1034"/>
        <v/>
      </c>
      <c r="CN403" s="1375" t="str">
        <f t="shared" si="1034"/>
        <v/>
      </c>
      <c r="CO403" s="1375" t="str">
        <f t="shared" si="1034"/>
        <v/>
      </c>
      <c r="CP403" s="1375" t="str">
        <f t="shared" si="1034"/>
        <v/>
      </c>
      <c r="CQ403" s="1375" t="str">
        <f t="shared" si="1034"/>
        <v/>
      </c>
      <c r="CR403" s="1375" t="str">
        <f t="shared" si="1034"/>
        <v/>
      </c>
      <c r="CS403" s="1374" t="str">
        <f t="shared" si="1034"/>
        <v/>
      </c>
      <c r="CT403" s="1377" t="str">
        <f t="shared" si="1034"/>
        <v/>
      </c>
      <c r="CU403" s="1583" t="str">
        <f t="shared" si="998"/>
        <v/>
      </c>
      <c r="CV403" s="1584" t="str">
        <f t="shared" si="999"/>
        <v/>
      </c>
      <c r="CW403" s="1585" t="str">
        <f t="shared" si="1000"/>
        <v/>
      </c>
      <c r="CX403" s="1585" t="str">
        <f t="shared" si="1001"/>
        <v/>
      </c>
      <c r="CY403" s="1585" t="str">
        <f t="shared" si="1002"/>
        <v/>
      </c>
      <c r="CZ403" s="1585" t="str">
        <f t="shared" si="1003"/>
        <v/>
      </c>
      <c r="DA403" s="1585" t="str">
        <f t="shared" si="1004"/>
        <v/>
      </c>
      <c r="DB403" s="1586" t="str">
        <f t="shared" si="1005"/>
        <v/>
      </c>
      <c r="DC403" s="1586">
        <f t="shared" si="1006"/>
        <v>2000000</v>
      </c>
      <c r="DD403" s="1586" t="str">
        <f t="shared" si="1007"/>
        <v/>
      </c>
      <c r="DE403" s="1585" t="str">
        <f t="shared" si="1008"/>
        <v/>
      </c>
      <c r="DF403" s="1585" t="str">
        <f t="shared" si="1009"/>
        <v/>
      </c>
      <c r="DG403" s="1585" t="str">
        <f t="shared" si="1010"/>
        <v/>
      </c>
      <c r="DH403" s="1585" t="str">
        <f t="shared" si="1011"/>
        <v/>
      </c>
      <c r="DI403" s="1585" t="str">
        <f t="shared" si="1012"/>
        <v/>
      </c>
      <c r="DJ403" s="1584" t="str">
        <f t="shared" si="1013"/>
        <v/>
      </c>
      <c r="DK403" s="1583" t="str">
        <f t="shared" si="1014"/>
        <v/>
      </c>
      <c r="DL403" s="1587">
        <f t="shared" si="1015"/>
        <v>0</v>
      </c>
      <c r="DM403" s="1588">
        <f t="shared" si="1016"/>
        <v>0</v>
      </c>
      <c r="DN403" s="1588">
        <f t="shared" si="1017"/>
        <v>0</v>
      </c>
      <c r="DO403" s="1588">
        <f t="shared" si="1018"/>
        <v>1</v>
      </c>
      <c r="DP403" s="1589"/>
      <c r="DQ403" s="1590"/>
      <c r="DR403" s="1590"/>
      <c r="DS403" s="1590"/>
      <c r="DT403" s="1590"/>
      <c r="DU403" s="1590"/>
      <c r="DV403" s="1590"/>
      <c r="DW403" s="1590"/>
      <c r="DX403" s="1590"/>
      <c r="DY403" s="1591"/>
    </row>
    <row r="404" spans="1:129" s="1573" customFormat="1" ht="15.75" customHeight="1">
      <c r="A404" s="1559" t="s">
        <v>176</v>
      </c>
      <c r="B404" s="1560"/>
      <c r="C404" s="1560"/>
      <c r="D404" s="1560"/>
      <c r="E404" s="1560"/>
      <c r="F404" s="1560"/>
      <c r="G404" s="1560"/>
      <c r="H404" s="1560"/>
      <c r="I404" s="1560"/>
      <c r="J404" s="1560"/>
      <c r="K404" s="1560"/>
      <c r="L404" s="1560"/>
      <c r="M404" s="1560"/>
      <c r="N404" s="1560"/>
      <c r="O404" s="1560"/>
      <c r="P404" s="1560"/>
      <c r="Q404" s="1560"/>
      <c r="R404" s="1560"/>
      <c r="S404" s="1561"/>
      <c r="T404" s="1560"/>
      <c r="U404" s="1560"/>
      <c r="V404" s="1560"/>
      <c r="W404" s="1560"/>
      <c r="X404" s="1560"/>
      <c r="Y404" s="1560"/>
      <c r="Z404" s="1560"/>
      <c r="AA404" s="1560"/>
      <c r="AB404" s="1560"/>
      <c r="AC404" s="1560"/>
      <c r="AD404" s="1560"/>
      <c r="AE404" s="1560"/>
      <c r="AF404" s="1560"/>
      <c r="AG404" s="1560"/>
      <c r="AH404" s="1560"/>
      <c r="AI404" s="1560"/>
      <c r="AJ404" s="1560"/>
      <c r="AK404" s="1561"/>
      <c r="AL404" s="1560"/>
      <c r="AM404" s="1560"/>
      <c r="AN404" s="1560"/>
      <c r="AO404" s="1560"/>
      <c r="AP404" s="1560"/>
      <c r="AQ404" s="1560"/>
      <c r="AR404" s="1560"/>
      <c r="AS404" s="1560"/>
      <c r="AT404" s="1560"/>
      <c r="AU404" s="1560"/>
      <c r="AV404" s="1560"/>
      <c r="AW404" s="1560"/>
      <c r="AX404" s="1560"/>
      <c r="AY404" s="1560"/>
      <c r="AZ404" s="1560"/>
      <c r="BA404" s="1560"/>
      <c r="BB404" s="1560"/>
      <c r="BC404" s="1561"/>
      <c r="BD404" s="1560">
        <v>2</v>
      </c>
      <c r="BE404" s="1560"/>
      <c r="BF404" s="1560"/>
      <c r="BG404" s="1599" t="str">
        <f>IF(BG402="","",BG402*BG403)</f>
        <v/>
      </c>
      <c r="BH404" s="1560"/>
      <c r="BI404" s="1560"/>
      <c r="BJ404" s="1560"/>
      <c r="BK404" s="1560"/>
      <c r="BL404" s="1560"/>
      <c r="BM404" s="1560"/>
      <c r="BN404" s="1560"/>
      <c r="BO404" s="1560"/>
      <c r="BP404" s="1560"/>
      <c r="BQ404" s="1560"/>
      <c r="BR404" s="1560"/>
      <c r="BS404" s="1560"/>
      <c r="BT404" s="1560"/>
      <c r="BU404" s="1561"/>
      <c r="BV404" s="1560"/>
      <c r="BW404" s="1560"/>
      <c r="BX404" s="1560"/>
      <c r="BY404" s="1560">
        <v>2</v>
      </c>
      <c r="BZ404" s="1308" t="str">
        <f t="shared" si="992"/>
        <v/>
      </c>
      <c r="CA404" s="1308" t="str">
        <f t="shared" si="993"/>
        <v/>
      </c>
      <c r="CB404" s="1308" t="str">
        <f t="shared" si="994"/>
        <v/>
      </c>
      <c r="CC404" s="1309" t="str">
        <f t="shared" si="995"/>
        <v/>
      </c>
      <c r="CD404" s="1362" t="str">
        <f t="shared" si="1031"/>
        <v/>
      </c>
      <c r="CE404" s="1363" t="str">
        <f t="shared" si="1034"/>
        <v/>
      </c>
      <c r="CF404" s="1364" t="str">
        <f t="shared" si="1034"/>
        <v/>
      </c>
      <c r="CG404" s="1364" t="str">
        <f t="shared" si="1034"/>
        <v/>
      </c>
      <c r="CH404" s="1364" t="str">
        <f t="shared" si="1034"/>
        <v/>
      </c>
      <c r="CI404" s="1364" t="str">
        <f t="shared" si="1034"/>
        <v/>
      </c>
      <c r="CJ404" s="1364" t="str">
        <f t="shared" si="1034"/>
        <v/>
      </c>
      <c r="CK404" s="1365" t="str">
        <f t="shared" si="1034"/>
        <v/>
      </c>
      <c r="CL404" s="1365">
        <f t="shared" si="1034"/>
        <v>2</v>
      </c>
      <c r="CM404" s="1365" t="str">
        <f t="shared" si="1034"/>
        <v/>
      </c>
      <c r="CN404" s="1364" t="str">
        <f t="shared" si="1034"/>
        <v/>
      </c>
      <c r="CO404" s="1364" t="str">
        <f t="shared" si="1034"/>
        <v/>
      </c>
      <c r="CP404" s="1364" t="str">
        <f t="shared" si="1034"/>
        <v/>
      </c>
      <c r="CQ404" s="1364" t="str">
        <f t="shared" si="1034"/>
        <v/>
      </c>
      <c r="CR404" s="1364" t="str">
        <f t="shared" si="1034"/>
        <v/>
      </c>
      <c r="CS404" s="1363" t="str">
        <f t="shared" si="1034"/>
        <v/>
      </c>
      <c r="CT404" s="1366" t="str">
        <f t="shared" si="1034"/>
        <v/>
      </c>
      <c r="CU404" s="1564" t="str">
        <f t="shared" si="998"/>
        <v/>
      </c>
      <c r="CV404" s="1565" t="str">
        <f t="shared" si="999"/>
        <v/>
      </c>
      <c r="CW404" s="1566" t="str">
        <f t="shared" si="1000"/>
        <v/>
      </c>
      <c r="CX404" s="1566" t="str">
        <f t="shared" si="1001"/>
        <v/>
      </c>
      <c r="CY404" s="1566" t="str">
        <f t="shared" si="1002"/>
        <v/>
      </c>
      <c r="CZ404" s="1566" t="str">
        <f t="shared" si="1003"/>
        <v/>
      </c>
      <c r="DA404" s="1566" t="str">
        <f t="shared" si="1004"/>
        <v/>
      </c>
      <c r="DB404" s="1567" t="str">
        <f t="shared" si="1005"/>
        <v/>
      </c>
      <c r="DC404" s="1567">
        <f t="shared" si="1006"/>
        <v>2</v>
      </c>
      <c r="DD404" s="1567" t="str">
        <f t="shared" si="1007"/>
        <v/>
      </c>
      <c r="DE404" s="1566" t="str">
        <f t="shared" si="1008"/>
        <v/>
      </c>
      <c r="DF404" s="1566" t="str">
        <f t="shared" si="1009"/>
        <v/>
      </c>
      <c r="DG404" s="1566" t="str">
        <f t="shared" si="1010"/>
        <v/>
      </c>
      <c r="DH404" s="1566" t="str">
        <f t="shared" si="1011"/>
        <v/>
      </c>
      <c r="DI404" s="1566" t="str">
        <f t="shared" si="1012"/>
        <v/>
      </c>
      <c r="DJ404" s="1565" t="str">
        <f t="shared" si="1013"/>
        <v/>
      </c>
      <c r="DK404" s="1564" t="str">
        <f t="shared" si="1014"/>
        <v/>
      </c>
      <c r="DL404" s="1568">
        <f t="shared" si="1015"/>
        <v>0</v>
      </c>
      <c r="DM404" s="1569">
        <f t="shared" si="1016"/>
        <v>0</v>
      </c>
      <c r="DN404" s="1569">
        <f t="shared" si="1017"/>
        <v>0</v>
      </c>
      <c r="DO404" s="1569">
        <f t="shared" si="1018"/>
        <v>1</v>
      </c>
      <c r="DP404" s="1570"/>
      <c r="DQ404" s="1571"/>
      <c r="DR404" s="1571"/>
      <c r="DS404" s="1571"/>
      <c r="DT404" s="1571"/>
      <c r="DU404" s="1571"/>
      <c r="DV404" s="1571"/>
      <c r="DW404" s="1571"/>
      <c r="DX404" s="1571"/>
      <c r="DY404" s="1572"/>
    </row>
    <row r="405" spans="1:129" s="1592" customFormat="1" ht="15.75" customHeight="1">
      <c r="A405" s="1578" t="s">
        <v>178</v>
      </c>
      <c r="B405" s="1579" t="str">
        <f t="shared" ref="B405:R405" si="1051">IF(B403="","",B403*B404)</f>
        <v/>
      </c>
      <c r="C405" s="1579" t="str">
        <f t="shared" si="1051"/>
        <v/>
      </c>
      <c r="D405" s="1579" t="str">
        <f t="shared" si="1051"/>
        <v/>
      </c>
      <c r="E405" s="1579" t="str">
        <f t="shared" si="1051"/>
        <v/>
      </c>
      <c r="F405" s="1579" t="str">
        <f t="shared" si="1051"/>
        <v/>
      </c>
      <c r="G405" s="1579" t="str">
        <f t="shared" si="1051"/>
        <v/>
      </c>
      <c r="H405" s="1579" t="str">
        <f t="shared" si="1051"/>
        <v/>
      </c>
      <c r="I405" s="1579" t="str">
        <f t="shared" si="1051"/>
        <v/>
      </c>
      <c r="J405" s="1579" t="str">
        <f t="shared" si="1051"/>
        <v/>
      </c>
      <c r="K405" s="1579" t="str">
        <f t="shared" si="1051"/>
        <v/>
      </c>
      <c r="L405" s="1579" t="str">
        <f t="shared" si="1051"/>
        <v/>
      </c>
      <c r="M405" s="1579" t="str">
        <f t="shared" si="1051"/>
        <v/>
      </c>
      <c r="N405" s="1579" t="str">
        <f t="shared" si="1051"/>
        <v/>
      </c>
      <c r="O405" s="1579" t="str">
        <f t="shared" si="1051"/>
        <v/>
      </c>
      <c r="P405" s="1579" t="str">
        <f t="shared" si="1051"/>
        <v/>
      </c>
      <c r="Q405" s="1579" t="str">
        <f t="shared" si="1051"/>
        <v/>
      </c>
      <c r="R405" s="1579" t="str">
        <f t="shared" si="1051"/>
        <v/>
      </c>
      <c r="S405" s="1580"/>
      <c r="T405" s="1579" t="str">
        <f t="shared" ref="T405:AJ405" si="1052">IF(T403="","",T403*T404)</f>
        <v/>
      </c>
      <c r="U405" s="1579" t="str">
        <f t="shared" si="1052"/>
        <v/>
      </c>
      <c r="V405" s="1579" t="str">
        <f t="shared" si="1052"/>
        <v/>
      </c>
      <c r="W405" s="1579" t="str">
        <f t="shared" si="1052"/>
        <v/>
      </c>
      <c r="X405" s="1579" t="str">
        <f t="shared" si="1052"/>
        <v/>
      </c>
      <c r="Y405" s="1579" t="str">
        <f t="shared" si="1052"/>
        <v/>
      </c>
      <c r="Z405" s="1579" t="str">
        <f t="shared" si="1052"/>
        <v/>
      </c>
      <c r="AA405" s="1579" t="str">
        <f t="shared" si="1052"/>
        <v/>
      </c>
      <c r="AB405" s="1579" t="str">
        <f t="shared" si="1052"/>
        <v/>
      </c>
      <c r="AC405" s="1579" t="str">
        <f t="shared" si="1052"/>
        <v/>
      </c>
      <c r="AD405" s="1579" t="str">
        <f t="shared" si="1052"/>
        <v/>
      </c>
      <c r="AE405" s="1579" t="str">
        <f t="shared" si="1052"/>
        <v/>
      </c>
      <c r="AF405" s="1579" t="str">
        <f t="shared" si="1052"/>
        <v/>
      </c>
      <c r="AG405" s="1579" t="str">
        <f t="shared" si="1052"/>
        <v/>
      </c>
      <c r="AH405" s="1579" t="str">
        <f t="shared" si="1052"/>
        <v/>
      </c>
      <c r="AI405" s="1579" t="str">
        <f t="shared" si="1052"/>
        <v/>
      </c>
      <c r="AJ405" s="1579" t="str">
        <f t="shared" si="1052"/>
        <v/>
      </c>
      <c r="AK405" s="1580"/>
      <c r="AL405" s="1579" t="str">
        <f t="shared" ref="AL405:BB405" si="1053">IF(AL403="","",AL403*AL404)</f>
        <v/>
      </c>
      <c r="AM405" s="1579" t="str">
        <f t="shared" si="1053"/>
        <v/>
      </c>
      <c r="AN405" s="1579" t="str">
        <f t="shared" si="1053"/>
        <v/>
      </c>
      <c r="AO405" s="1579" t="str">
        <f t="shared" si="1053"/>
        <v/>
      </c>
      <c r="AP405" s="1579" t="str">
        <f t="shared" si="1053"/>
        <v/>
      </c>
      <c r="AQ405" s="1579" t="str">
        <f t="shared" si="1053"/>
        <v/>
      </c>
      <c r="AR405" s="1579" t="str">
        <f t="shared" si="1053"/>
        <v/>
      </c>
      <c r="AS405" s="1579" t="str">
        <f t="shared" si="1053"/>
        <v/>
      </c>
      <c r="AT405" s="1579" t="str">
        <f t="shared" si="1053"/>
        <v/>
      </c>
      <c r="AU405" s="1579" t="str">
        <f t="shared" si="1053"/>
        <v/>
      </c>
      <c r="AV405" s="1579" t="str">
        <f t="shared" si="1053"/>
        <v/>
      </c>
      <c r="AW405" s="1579" t="str">
        <f t="shared" si="1053"/>
        <v/>
      </c>
      <c r="AX405" s="1579" t="str">
        <f t="shared" si="1053"/>
        <v/>
      </c>
      <c r="AY405" s="1579" t="str">
        <f t="shared" si="1053"/>
        <v/>
      </c>
      <c r="AZ405" s="1579" t="str">
        <f t="shared" si="1053"/>
        <v/>
      </c>
      <c r="BA405" s="1579" t="str">
        <f t="shared" si="1053"/>
        <v/>
      </c>
      <c r="BB405" s="1579" t="str">
        <f t="shared" si="1053"/>
        <v/>
      </c>
      <c r="BC405" s="1580"/>
      <c r="BD405" s="1579">
        <f t="shared" ref="BD405:BT405" si="1054">IF(BD403="","",BD403*BD404)</f>
        <v>4000000</v>
      </c>
      <c r="BE405" s="1579" t="str">
        <f t="shared" si="1054"/>
        <v/>
      </c>
      <c r="BF405" s="1579" t="str">
        <f t="shared" si="1054"/>
        <v/>
      </c>
      <c r="BG405" s="1579" t="str">
        <f t="shared" si="1054"/>
        <v/>
      </c>
      <c r="BH405" s="1579" t="str">
        <f t="shared" si="1054"/>
        <v/>
      </c>
      <c r="BI405" s="1579" t="str">
        <f t="shared" si="1054"/>
        <v/>
      </c>
      <c r="BJ405" s="1579" t="str">
        <f t="shared" si="1054"/>
        <v/>
      </c>
      <c r="BK405" s="1579" t="str">
        <f t="shared" si="1054"/>
        <v/>
      </c>
      <c r="BL405" s="1579" t="str">
        <f t="shared" si="1054"/>
        <v/>
      </c>
      <c r="BM405" s="1579" t="str">
        <f t="shared" si="1054"/>
        <v/>
      </c>
      <c r="BN405" s="1579" t="str">
        <f t="shared" si="1054"/>
        <v/>
      </c>
      <c r="BO405" s="1579" t="str">
        <f t="shared" si="1054"/>
        <v/>
      </c>
      <c r="BP405" s="1579" t="str">
        <f t="shared" si="1054"/>
        <v/>
      </c>
      <c r="BQ405" s="1579" t="str">
        <f t="shared" si="1054"/>
        <v/>
      </c>
      <c r="BR405" s="1579" t="str">
        <f t="shared" si="1054"/>
        <v/>
      </c>
      <c r="BS405" s="1579" t="str">
        <f t="shared" si="1054"/>
        <v/>
      </c>
      <c r="BT405" s="1579" t="str">
        <f t="shared" si="1054"/>
        <v/>
      </c>
      <c r="BU405" s="1580"/>
      <c r="BV405" s="1579" t="str">
        <f>IF(BV403="","",BV403*BV404)</f>
        <v/>
      </c>
      <c r="BW405" s="1579" t="str">
        <f>IF(BW403="","",BW403*BW404)</f>
        <v/>
      </c>
      <c r="BX405" s="1579" t="str">
        <f>IF(BX403="","",BX403*BX404)</f>
        <v/>
      </c>
      <c r="BY405" s="1579">
        <f>IF(BY403="","",BY403*BY404)</f>
        <v>4000000</v>
      </c>
      <c r="BZ405" s="1581" t="str">
        <f t="shared" si="992"/>
        <v/>
      </c>
      <c r="CA405" s="1581" t="str">
        <f t="shared" si="993"/>
        <v/>
      </c>
      <c r="CB405" s="1581" t="str">
        <f t="shared" si="994"/>
        <v/>
      </c>
      <c r="CC405" s="1582" t="str">
        <f t="shared" si="995"/>
        <v/>
      </c>
      <c r="CD405" s="1373" t="str">
        <f t="shared" si="1031"/>
        <v/>
      </c>
      <c r="CE405" s="1374" t="str">
        <f t="shared" si="1034"/>
        <v/>
      </c>
      <c r="CF405" s="1375" t="str">
        <f t="shared" si="1034"/>
        <v/>
      </c>
      <c r="CG405" s="1375" t="str">
        <f t="shared" si="1034"/>
        <v/>
      </c>
      <c r="CH405" s="1375" t="str">
        <f t="shared" si="1034"/>
        <v/>
      </c>
      <c r="CI405" s="1375" t="str">
        <f t="shared" si="1034"/>
        <v/>
      </c>
      <c r="CJ405" s="1375" t="str">
        <f t="shared" si="1034"/>
        <v/>
      </c>
      <c r="CK405" s="1376" t="str">
        <f t="shared" si="1034"/>
        <v/>
      </c>
      <c r="CL405" s="1376">
        <f t="shared" si="1034"/>
        <v>4000000</v>
      </c>
      <c r="CM405" s="1376" t="str">
        <f t="shared" si="1034"/>
        <v/>
      </c>
      <c r="CN405" s="1375" t="str">
        <f t="shared" si="1034"/>
        <v/>
      </c>
      <c r="CO405" s="1375" t="str">
        <f t="shared" si="1034"/>
        <v/>
      </c>
      <c r="CP405" s="1375" t="str">
        <f t="shared" si="1034"/>
        <v/>
      </c>
      <c r="CQ405" s="1375" t="str">
        <f t="shared" si="1034"/>
        <v/>
      </c>
      <c r="CR405" s="1375" t="str">
        <f t="shared" si="1034"/>
        <v/>
      </c>
      <c r="CS405" s="1374" t="str">
        <f t="shared" si="1034"/>
        <v/>
      </c>
      <c r="CT405" s="1377" t="str">
        <f t="shared" si="1034"/>
        <v/>
      </c>
      <c r="CU405" s="1583" t="str">
        <f t="shared" si="998"/>
        <v/>
      </c>
      <c r="CV405" s="1584" t="str">
        <f t="shared" si="999"/>
        <v/>
      </c>
      <c r="CW405" s="1585" t="str">
        <f t="shared" si="1000"/>
        <v/>
      </c>
      <c r="CX405" s="1585" t="str">
        <f t="shared" si="1001"/>
        <v/>
      </c>
      <c r="CY405" s="1585" t="str">
        <f t="shared" si="1002"/>
        <v/>
      </c>
      <c r="CZ405" s="1585" t="str">
        <f t="shared" si="1003"/>
        <v/>
      </c>
      <c r="DA405" s="1585" t="str">
        <f t="shared" si="1004"/>
        <v/>
      </c>
      <c r="DB405" s="1586" t="str">
        <f t="shared" si="1005"/>
        <v/>
      </c>
      <c r="DC405" s="1586">
        <f t="shared" si="1006"/>
        <v>4000000</v>
      </c>
      <c r="DD405" s="1586" t="str">
        <f t="shared" si="1007"/>
        <v/>
      </c>
      <c r="DE405" s="1585" t="str">
        <f t="shared" si="1008"/>
        <v/>
      </c>
      <c r="DF405" s="1585" t="str">
        <f t="shared" si="1009"/>
        <v/>
      </c>
      <c r="DG405" s="1585" t="str">
        <f t="shared" si="1010"/>
        <v/>
      </c>
      <c r="DH405" s="1585" t="str">
        <f t="shared" si="1011"/>
        <v/>
      </c>
      <c r="DI405" s="1585" t="str">
        <f t="shared" si="1012"/>
        <v/>
      </c>
      <c r="DJ405" s="1584" t="str">
        <f t="shared" si="1013"/>
        <v/>
      </c>
      <c r="DK405" s="1583" t="str">
        <f t="shared" si="1014"/>
        <v/>
      </c>
      <c r="DL405" s="1587">
        <f t="shared" si="1015"/>
        <v>0</v>
      </c>
      <c r="DM405" s="1588">
        <f t="shared" si="1016"/>
        <v>0</v>
      </c>
      <c r="DN405" s="1588">
        <f t="shared" si="1017"/>
        <v>0</v>
      </c>
      <c r="DO405" s="1588">
        <f t="shared" si="1018"/>
        <v>1</v>
      </c>
      <c r="DP405" s="1589"/>
      <c r="DQ405" s="1590"/>
      <c r="DR405" s="1590"/>
      <c r="DS405" s="1590"/>
      <c r="DT405" s="1590"/>
      <c r="DU405" s="1590"/>
      <c r="DV405" s="1590"/>
      <c r="DW405" s="1590"/>
      <c r="DX405" s="1590"/>
      <c r="DY405" s="1591"/>
    </row>
    <row r="406" spans="1:129" s="1592" customFormat="1" ht="15.75" customHeight="1">
      <c r="A406" s="1596" t="s">
        <v>812</v>
      </c>
      <c r="B406" s="1597"/>
      <c r="C406" s="1597"/>
      <c r="D406" s="1597"/>
      <c r="E406" s="1597"/>
      <c r="F406" s="1597"/>
      <c r="G406" s="1597"/>
      <c r="H406" s="1597"/>
      <c r="I406" s="1597"/>
      <c r="J406" s="1597"/>
      <c r="K406" s="1597"/>
      <c r="L406" s="1597"/>
      <c r="M406" s="1597"/>
      <c r="N406" s="1597"/>
      <c r="O406" s="1597"/>
      <c r="P406" s="1597"/>
      <c r="Q406" s="1597"/>
      <c r="R406" s="1597"/>
      <c r="S406" s="1595"/>
      <c r="T406" s="1597"/>
      <c r="U406" s="1597"/>
      <c r="V406" s="1597">
        <v>600</v>
      </c>
      <c r="W406" s="1597"/>
      <c r="X406" s="1597"/>
      <c r="Y406" s="1597"/>
      <c r="Z406" s="1597"/>
      <c r="AA406" s="1597"/>
      <c r="AB406" s="1597"/>
      <c r="AC406" s="1597"/>
      <c r="AD406" s="1597"/>
      <c r="AE406" s="1597"/>
      <c r="AF406" s="1597"/>
      <c r="AG406" s="1597"/>
      <c r="AH406" s="1597"/>
      <c r="AI406" s="1597"/>
      <c r="AJ406" s="1597"/>
      <c r="AK406" s="1595"/>
      <c r="AL406" s="1597"/>
      <c r="AM406" s="1597"/>
      <c r="AN406" s="1597"/>
      <c r="AO406" s="1597"/>
      <c r="AP406" s="1597"/>
      <c r="AQ406" s="1597"/>
      <c r="AR406" s="1597"/>
      <c r="AS406" s="1597"/>
      <c r="AT406" s="1597"/>
      <c r="AU406" s="1597"/>
      <c r="AV406" s="1597"/>
      <c r="AW406" s="1597"/>
      <c r="AX406" s="1597"/>
      <c r="AY406" s="1597"/>
      <c r="AZ406" s="1597"/>
      <c r="BA406" s="1597"/>
      <c r="BB406" s="1597"/>
      <c r="BC406" s="1595"/>
      <c r="BD406" s="1597">
        <v>4000000</v>
      </c>
      <c r="BE406" s="1597"/>
      <c r="BF406" s="1597"/>
      <c r="BG406" s="1597"/>
      <c r="BH406" s="1597"/>
      <c r="BI406" s="1597"/>
      <c r="BJ406" s="1597"/>
      <c r="BK406" s="1597"/>
      <c r="BL406" s="1597"/>
      <c r="BM406" s="1597"/>
      <c r="BN406" s="1597"/>
      <c r="BO406" s="1597"/>
      <c r="BP406" s="1597"/>
      <c r="BQ406" s="1597"/>
      <c r="BR406" s="1597"/>
      <c r="BS406" s="1597"/>
      <c r="BT406" s="1597"/>
      <c r="BU406" s="1595"/>
      <c r="BV406" s="1597"/>
      <c r="BW406" s="1597"/>
      <c r="BX406" s="1597"/>
      <c r="BY406" s="1597">
        <v>4000000</v>
      </c>
      <c r="BZ406" s="1581" t="str">
        <f t="shared" si="992"/>
        <v/>
      </c>
      <c r="CA406" s="1581" t="str">
        <f t="shared" si="993"/>
        <v/>
      </c>
      <c r="CB406" s="1581" t="str">
        <f t="shared" si="994"/>
        <v/>
      </c>
      <c r="CC406" s="1582" t="str">
        <f t="shared" si="995"/>
        <v/>
      </c>
      <c r="CD406" s="1373" t="str">
        <f t="shared" si="1031"/>
        <v/>
      </c>
      <c r="CE406" s="1374" t="str">
        <f t="shared" si="1034"/>
        <v/>
      </c>
      <c r="CF406" s="1375" t="str">
        <f t="shared" si="1034"/>
        <v/>
      </c>
      <c r="CG406" s="1375" t="str">
        <f t="shared" si="1034"/>
        <v/>
      </c>
      <c r="CH406" s="1375" t="str">
        <f t="shared" si="1034"/>
        <v/>
      </c>
      <c r="CI406" s="1375" t="str">
        <f t="shared" si="1034"/>
        <v/>
      </c>
      <c r="CJ406" s="1375" t="str">
        <f t="shared" si="1034"/>
        <v/>
      </c>
      <c r="CK406" s="1376" t="str">
        <f t="shared" si="1034"/>
        <v/>
      </c>
      <c r="CL406" s="1376">
        <f t="shared" si="1034"/>
        <v>4000000</v>
      </c>
      <c r="CM406" s="1376" t="str">
        <f t="shared" si="1034"/>
        <v/>
      </c>
      <c r="CN406" s="1375" t="str">
        <f t="shared" si="1034"/>
        <v/>
      </c>
      <c r="CO406" s="1375" t="str">
        <f t="shared" si="1034"/>
        <v/>
      </c>
      <c r="CP406" s="1375" t="str">
        <f t="shared" si="1034"/>
        <v/>
      </c>
      <c r="CQ406" s="1375" t="str">
        <f t="shared" si="1034"/>
        <v/>
      </c>
      <c r="CR406" s="1375" t="str">
        <f t="shared" si="1034"/>
        <v/>
      </c>
      <c r="CS406" s="1374" t="str">
        <f t="shared" si="1034"/>
        <v/>
      </c>
      <c r="CT406" s="1377" t="str">
        <f t="shared" si="1034"/>
        <v/>
      </c>
      <c r="CU406" s="1583" t="str">
        <f t="shared" si="998"/>
        <v/>
      </c>
      <c r="CV406" s="1584" t="str">
        <f t="shared" si="999"/>
        <v/>
      </c>
      <c r="CW406" s="1585" t="str">
        <f t="shared" si="1000"/>
        <v/>
      </c>
      <c r="CX406" s="1585" t="str">
        <f t="shared" si="1001"/>
        <v/>
      </c>
      <c r="CY406" s="1585" t="str">
        <f t="shared" si="1002"/>
        <v/>
      </c>
      <c r="CZ406" s="1585" t="str">
        <f t="shared" si="1003"/>
        <v/>
      </c>
      <c r="DA406" s="1585" t="str">
        <f t="shared" si="1004"/>
        <v/>
      </c>
      <c r="DB406" s="1586" t="str">
        <f t="shared" si="1005"/>
        <v/>
      </c>
      <c r="DC406" s="1586">
        <f t="shared" si="1006"/>
        <v>4000000</v>
      </c>
      <c r="DD406" s="1586" t="str">
        <f t="shared" si="1007"/>
        <v/>
      </c>
      <c r="DE406" s="1585" t="str">
        <f t="shared" si="1008"/>
        <v/>
      </c>
      <c r="DF406" s="1585" t="str">
        <f t="shared" si="1009"/>
        <v/>
      </c>
      <c r="DG406" s="1585" t="str">
        <f t="shared" si="1010"/>
        <v/>
      </c>
      <c r="DH406" s="1585" t="str">
        <f t="shared" si="1011"/>
        <v/>
      </c>
      <c r="DI406" s="1585" t="str">
        <f t="shared" si="1012"/>
        <v/>
      </c>
      <c r="DJ406" s="1584" t="str">
        <f t="shared" si="1013"/>
        <v/>
      </c>
      <c r="DK406" s="1583" t="str">
        <f t="shared" si="1014"/>
        <v/>
      </c>
      <c r="DL406" s="1587">
        <f t="shared" si="1015"/>
        <v>0</v>
      </c>
      <c r="DM406" s="1588">
        <f t="shared" si="1016"/>
        <v>1</v>
      </c>
      <c r="DN406" s="1588">
        <f t="shared" si="1017"/>
        <v>0</v>
      </c>
      <c r="DO406" s="1588">
        <f t="shared" si="1018"/>
        <v>1</v>
      </c>
      <c r="DP406" s="1589"/>
      <c r="DQ406" s="1590"/>
      <c r="DR406" s="1590"/>
      <c r="DS406" s="1590"/>
      <c r="DT406" s="1590"/>
      <c r="DU406" s="1590"/>
      <c r="DV406" s="1590"/>
      <c r="DW406" s="1590"/>
      <c r="DX406" s="1590"/>
      <c r="DY406" s="1591"/>
    </row>
    <row r="407" spans="1:129" s="1573" customFormat="1" ht="15.75" customHeight="1">
      <c r="A407" s="1559" t="s">
        <v>176</v>
      </c>
      <c r="B407" s="1560"/>
      <c r="C407" s="1560"/>
      <c r="D407" s="1560"/>
      <c r="E407" s="1560"/>
      <c r="F407" s="1560"/>
      <c r="G407" s="1560"/>
      <c r="H407" s="1560"/>
      <c r="I407" s="1560"/>
      <c r="J407" s="1560"/>
      <c r="K407" s="1560"/>
      <c r="L407" s="1560"/>
      <c r="M407" s="1560"/>
      <c r="N407" s="1560"/>
      <c r="O407" s="1560"/>
      <c r="P407" s="1560"/>
      <c r="Q407" s="1560"/>
      <c r="R407" s="1560"/>
      <c r="S407" s="1561"/>
      <c r="T407" s="1560"/>
      <c r="U407" s="1560"/>
      <c r="V407" s="1560">
        <v>2</v>
      </c>
      <c r="W407" s="1560"/>
      <c r="X407" s="1560"/>
      <c r="Y407" s="1560"/>
      <c r="Z407" s="1560"/>
      <c r="AA407" s="1560"/>
      <c r="AB407" s="1560"/>
      <c r="AC407" s="1560"/>
      <c r="AD407" s="1560"/>
      <c r="AE407" s="1560"/>
      <c r="AF407" s="1560"/>
      <c r="AG407" s="1560"/>
      <c r="AH407" s="1560"/>
      <c r="AI407" s="1560"/>
      <c r="AJ407" s="1560"/>
      <c r="AK407" s="1561"/>
      <c r="AL407" s="1560"/>
      <c r="AM407" s="1560"/>
      <c r="AN407" s="1560"/>
      <c r="AO407" s="1560"/>
      <c r="AP407" s="1560"/>
      <c r="AQ407" s="1560"/>
      <c r="AR407" s="1560"/>
      <c r="AS407" s="1560"/>
      <c r="AT407" s="1560"/>
      <c r="AU407" s="1560"/>
      <c r="AV407" s="1560"/>
      <c r="AW407" s="1560"/>
      <c r="AX407" s="1560"/>
      <c r="AY407" s="1560"/>
      <c r="AZ407" s="1560"/>
      <c r="BA407" s="1560"/>
      <c r="BB407" s="1560"/>
      <c r="BC407" s="1561"/>
      <c r="BD407" s="1560">
        <v>3.06</v>
      </c>
      <c r="BE407" s="1560"/>
      <c r="BF407" s="1560"/>
      <c r="BG407" s="1560"/>
      <c r="BH407" s="1560"/>
      <c r="BI407" s="1560"/>
      <c r="BJ407" s="1560"/>
      <c r="BK407" s="1560"/>
      <c r="BL407" s="1560"/>
      <c r="BM407" s="1560"/>
      <c r="BN407" s="1560"/>
      <c r="BO407" s="1560"/>
      <c r="BP407" s="1560"/>
      <c r="BQ407" s="1560"/>
      <c r="BR407" s="1560"/>
      <c r="BS407" s="1560"/>
      <c r="BT407" s="1560"/>
      <c r="BU407" s="1561"/>
      <c r="BV407" s="1560"/>
      <c r="BW407" s="1560"/>
      <c r="BX407" s="1560"/>
      <c r="BY407" s="1560">
        <v>3.06</v>
      </c>
      <c r="BZ407" s="1308" t="str">
        <f t="shared" si="992"/>
        <v/>
      </c>
      <c r="CA407" s="1308" t="str">
        <f t="shared" si="993"/>
        <v/>
      </c>
      <c r="CB407" s="1308" t="str">
        <f t="shared" si="994"/>
        <v/>
      </c>
      <c r="CC407" s="1309" t="str">
        <f t="shared" si="995"/>
        <v/>
      </c>
      <c r="CD407" s="1362" t="str">
        <f t="shared" si="1031"/>
        <v/>
      </c>
      <c r="CE407" s="1363" t="str">
        <f t="shared" si="1034"/>
        <v/>
      </c>
      <c r="CF407" s="1364" t="str">
        <f t="shared" si="1034"/>
        <v/>
      </c>
      <c r="CG407" s="1364" t="str">
        <f t="shared" si="1034"/>
        <v/>
      </c>
      <c r="CH407" s="1364" t="str">
        <f t="shared" si="1034"/>
        <v/>
      </c>
      <c r="CI407" s="1364" t="str">
        <f t="shared" si="1034"/>
        <v/>
      </c>
      <c r="CJ407" s="1364" t="str">
        <f t="shared" si="1034"/>
        <v/>
      </c>
      <c r="CK407" s="1365" t="str">
        <f t="shared" si="1034"/>
        <v/>
      </c>
      <c r="CL407" s="1365">
        <f t="shared" si="1034"/>
        <v>3.06</v>
      </c>
      <c r="CM407" s="1365" t="str">
        <f t="shared" si="1034"/>
        <v/>
      </c>
      <c r="CN407" s="1364" t="str">
        <f t="shared" si="1034"/>
        <v/>
      </c>
      <c r="CO407" s="1364" t="str">
        <f t="shared" si="1034"/>
        <v/>
      </c>
      <c r="CP407" s="1364" t="str">
        <f t="shared" si="1034"/>
        <v/>
      </c>
      <c r="CQ407" s="1364" t="str">
        <f t="shared" si="1034"/>
        <v/>
      </c>
      <c r="CR407" s="1364" t="str">
        <f t="shared" si="1034"/>
        <v/>
      </c>
      <c r="CS407" s="1363" t="str">
        <f t="shared" ref="CE407:CT417" si="105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6" t="str">
        <f t="shared" si="1055"/>
        <v/>
      </c>
      <c r="CU407" s="1564" t="str">
        <f t="shared" si="998"/>
        <v/>
      </c>
      <c r="CV407" s="1565" t="str">
        <f t="shared" si="999"/>
        <v/>
      </c>
      <c r="CW407" s="1566" t="str">
        <f t="shared" si="1000"/>
        <v/>
      </c>
      <c r="CX407" s="1566" t="str">
        <f t="shared" si="1001"/>
        <v/>
      </c>
      <c r="CY407" s="1566" t="str">
        <f t="shared" si="1002"/>
        <v/>
      </c>
      <c r="CZ407" s="1566" t="str">
        <f t="shared" si="1003"/>
        <v/>
      </c>
      <c r="DA407" s="1566" t="str">
        <f t="shared" si="1004"/>
        <v/>
      </c>
      <c r="DB407" s="1567" t="str">
        <f t="shared" si="1005"/>
        <v/>
      </c>
      <c r="DC407" s="1567">
        <f t="shared" si="1006"/>
        <v>3.06</v>
      </c>
      <c r="DD407" s="1567" t="str">
        <f t="shared" si="1007"/>
        <v/>
      </c>
      <c r="DE407" s="1566" t="str">
        <f t="shared" si="1008"/>
        <v/>
      </c>
      <c r="DF407" s="1566" t="str">
        <f t="shared" si="1009"/>
        <v/>
      </c>
      <c r="DG407" s="1566" t="str">
        <f t="shared" si="1010"/>
        <v/>
      </c>
      <c r="DH407" s="1566" t="str">
        <f t="shared" si="1011"/>
        <v/>
      </c>
      <c r="DI407" s="1566" t="str">
        <f t="shared" si="1012"/>
        <v/>
      </c>
      <c r="DJ407" s="1565" t="str">
        <f t="shared" si="1013"/>
        <v/>
      </c>
      <c r="DK407" s="1564" t="str">
        <f t="shared" si="1014"/>
        <v/>
      </c>
      <c r="DL407" s="1568">
        <f t="shared" si="1015"/>
        <v>0</v>
      </c>
      <c r="DM407" s="1569">
        <f t="shared" si="1016"/>
        <v>1</v>
      </c>
      <c r="DN407" s="1569">
        <f t="shared" si="1017"/>
        <v>0</v>
      </c>
      <c r="DO407" s="1569">
        <f t="shared" si="1018"/>
        <v>1</v>
      </c>
      <c r="DP407" s="1570"/>
      <c r="DQ407" s="1571"/>
      <c r="DR407" s="1571"/>
      <c r="DS407" s="1571"/>
      <c r="DT407" s="1571"/>
      <c r="DU407" s="1571"/>
      <c r="DV407" s="1571"/>
      <c r="DW407" s="1571"/>
      <c r="DX407" s="1571"/>
      <c r="DY407" s="1572"/>
    </row>
    <row r="408" spans="1:129" s="1592" customFormat="1" ht="15.75" customHeight="1">
      <c r="A408" s="1578" t="s">
        <v>178</v>
      </c>
      <c r="B408" s="1579" t="str">
        <f t="shared" ref="B408:R408" si="1056">IF(B406="","",B406*B407)</f>
        <v/>
      </c>
      <c r="C408" s="1579" t="str">
        <f t="shared" si="1056"/>
        <v/>
      </c>
      <c r="D408" s="1579" t="str">
        <f t="shared" si="1056"/>
        <v/>
      </c>
      <c r="E408" s="1579" t="str">
        <f t="shared" si="1056"/>
        <v/>
      </c>
      <c r="F408" s="1579" t="str">
        <f t="shared" si="1056"/>
        <v/>
      </c>
      <c r="G408" s="1579" t="str">
        <f t="shared" si="1056"/>
        <v/>
      </c>
      <c r="H408" s="1579" t="str">
        <f t="shared" si="1056"/>
        <v/>
      </c>
      <c r="I408" s="1579" t="str">
        <f t="shared" si="1056"/>
        <v/>
      </c>
      <c r="J408" s="1579" t="str">
        <f t="shared" si="1056"/>
        <v/>
      </c>
      <c r="K408" s="1579" t="str">
        <f t="shared" si="1056"/>
        <v/>
      </c>
      <c r="L408" s="1579" t="str">
        <f t="shared" si="1056"/>
        <v/>
      </c>
      <c r="M408" s="1579" t="str">
        <f t="shared" si="1056"/>
        <v/>
      </c>
      <c r="N408" s="1579" t="str">
        <f t="shared" si="1056"/>
        <v/>
      </c>
      <c r="O408" s="1579" t="str">
        <f t="shared" si="1056"/>
        <v/>
      </c>
      <c r="P408" s="1579" t="str">
        <f t="shared" si="1056"/>
        <v/>
      </c>
      <c r="Q408" s="1579" t="str">
        <f t="shared" si="1056"/>
        <v/>
      </c>
      <c r="R408" s="1579" t="str">
        <f t="shared" si="1056"/>
        <v/>
      </c>
      <c r="S408" s="1580"/>
      <c r="T408" s="1579" t="str">
        <f t="shared" ref="T408:AJ408" si="1057">IF(T406="","",T406*T407)</f>
        <v/>
      </c>
      <c r="U408" s="1579" t="str">
        <f t="shared" si="1057"/>
        <v/>
      </c>
      <c r="V408" s="1579">
        <f t="shared" si="1057"/>
        <v>1200</v>
      </c>
      <c r="W408" s="1579" t="str">
        <f t="shared" si="1057"/>
        <v/>
      </c>
      <c r="X408" s="1579" t="str">
        <f t="shared" si="1057"/>
        <v/>
      </c>
      <c r="Y408" s="1579" t="str">
        <f t="shared" si="1057"/>
        <v/>
      </c>
      <c r="Z408" s="1579" t="str">
        <f t="shared" si="1057"/>
        <v/>
      </c>
      <c r="AA408" s="1579" t="str">
        <f t="shared" si="1057"/>
        <v/>
      </c>
      <c r="AB408" s="1579" t="str">
        <f t="shared" si="1057"/>
        <v/>
      </c>
      <c r="AC408" s="1579" t="str">
        <f t="shared" si="1057"/>
        <v/>
      </c>
      <c r="AD408" s="1579" t="str">
        <f t="shared" si="1057"/>
        <v/>
      </c>
      <c r="AE408" s="1579" t="str">
        <f t="shared" si="1057"/>
        <v/>
      </c>
      <c r="AF408" s="1579" t="str">
        <f t="shared" si="1057"/>
        <v/>
      </c>
      <c r="AG408" s="1579" t="str">
        <f t="shared" si="1057"/>
        <v/>
      </c>
      <c r="AH408" s="1579" t="str">
        <f t="shared" si="1057"/>
        <v/>
      </c>
      <c r="AI408" s="1579" t="str">
        <f t="shared" si="1057"/>
        <v/>
      </c>
      <c r="AJ408" s="1579" t="str">
        <f t="shared" si="1057"/>
        <v/>
      </c>
      <c r="AK408" s="1580"/>
      <c r="AL408" s="1579" t="str">
        <f t="shared" ref="AL408:BB408" si="1058">IF(AL406="","",AL406*AL407)</f>
        <v/>
      </c>
      <c r="AM408" s="1579" t="str">
        <f t="shared" si="1058"/>
        <v/>
      </c>
      <c r="AN408" s="1579" t="str">
        <f t="shared" si="1058"/>
        <v/>
      </c>
      <c r="AO408" s="1579" t="str">
        <f t="shared" si="1058"/>
        <v/>
      </c>
      <c r="AP408" s="1579" t="str">
        <f t="shared" si="1058"/>
        <v/>
      </c>
      <c r="AQ408" s="1579" t="str">
        <f t="shared" si="1058"/>
        <v/>
      </c>
      <c r="AR408" s="1579" t="str">
        <f t="shared" si="1058"/>
        <v/>
      </c>
      <c r="AS408" s="1579" t="str">
        <f t="shared" si="1058"/>
        <v/>
      </c>
      <c r="AT408" s="1579" t="str">
        <f t="shared" si="1058"/>
        <v/>
      </c>
      <c r="AU408" s="1579" t="str">
        <f t="shared" si="1058"/>
        <v/>
      </c>
      <c r="AV408" s="1579" t="str">
        <f t="shared" si="1058"/>
        <v/>
      </c>
      <c r="AW408" s="1579" t="str">
        <f t="shared" si="1058"/>
        <v/>
      </c>
      <c r="AX408" s="1579" t="str">
        <f t="shared" si="1058"/>
        <v/>
      </c>
      <c r="AY408" s="1579" t="str">
        <f t="shared" si="1058"/>
        <v/>
      </c>
      <c r="AZ408" s="1579" t="str">
        <f t="shared" si="1058"/>
        <v/>
      </c>
      <c r="BA408" s="1579" t="str">
        <f t="shared" si="1058"/>
        <v/>
      </c>
      <c r="BB408" s="1579" t="str">
        <f t="shared" si="1058"/>
        <v/>
      </c>
      <c r="BC408" s="1580"/>
      <c r="BD408" s="1579">
        <f t="shared" ref="BD408:BT408" si="1059">IF(BD406="","",BD406*BD407)</f>
        <v>12240000</v>
      </c>
      <c r="BE408" s="1579" t="str">
        <f t="shared" si="1059"/>
        <v/>
      </c>
      <c r="BF408" s="1579" t="str">
        <f t="shared" si="1059"/>
        <v/>
      </c>
      <c r="BG408" s="1579" t="str">
        <f t="shared" si="1059"/>
        <v/>
      </c>
      <c r="BH408" s="1579" t="str">
        <f t="shared" si="1059"/>
        <v/>
      </c>
      <c r="BI408" s="1579" t="str">
        <f t="shared" si="1059"/>
        <v/>
      </c>
      <c r="BJ408" s="1579" t="str">
        <f t="shared" si="1059"/>
        <v/>
      </c>
      <c r="BK408" s="1579" t="str">
        <f t="shared" si="1059"/>
        <v/>
      </c>
      <c r="BL408" s="1579" t="str">
        <f t="shared" si="1059"/>
        <v/>
      </c>
      <c r="BM408" s="1579" t="str">
        <f t="shared" si="1059"/>
        <v/>
      </c>
      <c r="BN408" s="1579" t="str">
        <f t="shared" si="1059"/>
        <v/>
      </c>
      <c r="BO408" s="1579" t="str">
        <f t="shared" si="1059"/>
        <v/>
      </c>
      <c r="BP408" s="1579" t="str">
        <f t="shared" si="1059"/>
        <v/>
      </c>
      <c r="BQ408" s="1579" t="str">
        <f t="shared" si="1059"/>
        <v/>
      </c>
      <c r="BR408" s="1579" t="str">
        <f t="shared" si="1059"/>
        <v/>
      </c>
      <c r="BS408" s="1579" t="str">
        <f t="shared" si="1059"/>
        <v/>
      </c>
      <c r="BT408" s="1579" t="str">
        <f t="shared" si="1059"/>
        <v/>
      </c>
      <c r="BU408" s="1580"/>
      <c r="BV408" s="1579" t="str">
        <f>IF(BV406="","",BV406*BV407)</f>
        <v/>
      </c>
      <c r="BW408" s="1579" t="str">
        <f>IF(BW406="","",BW406*BW407)</f>
        <v/>
      </c>
      <c r="BX408" s="1579" t="str">
        <f>IF(BX406="","",BX406*BX407)</f>
        <v/>
      </c>
      <c r="BY408" s="1579">
        <f>IF(BY406="","",BY406*BY407)</f>
        <v>12240000</v>
      </c>
      <c r="BZ408" s="1581" t="str">
        <f t="shared" si="992"/>
        <v/>
      </c>
      <c r="CA408" s="1581" t="str">
        <f t="shared" si="993"/>
        <v/>
      </c>
      <c r="CB408" s="1581" t="str">
        <f t="shared" si="994"/>
        <v/>
      </c>
      <c r="CC408" s="1582" t="str">
        <f t="shared" si="995"/>
        <v/>
      </c>
      <c r="CD408" s="1373" t="str">
        <f t="shared" si="1031"/>
        <v/>
      </c>
      <c r="CE408" s="1374" t="str">
        <f t="shared" si="1055"/>
        <v/>
      </c>
      <c r="CF408" s="1375" t="str">
        <f t="shared" si="1055"/>
        <v/>
      </c>
      <c r="CG408" s="1375" t="str">
        <f t="shared" si="1055"/>
        <v/>
      </c>
      <c r="CH408" s="1375" t="str">
        <f t="shared" si="1055"/>
        <v/>
      </c>
      <c r="CI408" s="1375" t="str">
        <f t="shared" si="1055"/>
        <v/>
      </c>
      <c r="CJ408" s="1375" t="str">
        <f t="shared" si="1055"/>
        <v/>
      </c>
      <c r="CK408" s="1376" t="str">
        <f t="shared" si="1055"/>
        <v/>
      </c>
      <c r="CL408" s="1376">
        <f t="shared" si="1055"/>
        <v>12240000</v>
      </c>
      <c r="CM408" s="1376" t="str">
        <f t="shared" si="1055"/>
        <v/>
      </c>
      <c r="CN408" s="1375" t="str">
        <f t="shared" si="1055"/>
        <v/>
      </c>
      <c r="CO408" s="1375" t="str">
        <f t="shared" si="1055"/>
        <v/>
      </c>
      <c r="CP408" s="1375" t="str">
        <f t="shared" si="1055"/>
        <v/>
      </c>
      <c r="CQ408" s="1375" t="str">
        <f t="shared" si="1055"/>
        <v/>
      </c>
      <c r="CR408" s="1375" t="str">
        <f t="shared" si="1055"/>
        <v/>
      </c>
      <c r="CS408" s="1374" t="str">
        <f t="shared" si="1055"/>
        <v/>
      </c>
      <c r="CT408" s="1377" t="str">
        <f t="shared" si="1055"/>
        <v/>
      </c>
      <c r="CU408" s="1583" t="str">
        <f t="shared" si="998"/>
        <v/>
      </c>
      <c r="CV408" s="1584" t="str">
        <f t="shared" si="999"/>
        <v/>
      </c>
      <c r="CW408" s="1585" t="str">
        <f t="shared" si="1000"/>
        <v/>
      </c>
      <c r="CX408" s="1585" t="str">
        <f t="shared" si="1001"/>
        <v/>
      </c>
      <c r="CY408" s="1585" t="str">
        <f t="shared" si="1002"/>
        <v/>
      </c>
      <c r="CZ408" s="1585" t="str">
        <f t="shared" si="1003"/>
        <v/>
      </c>
      <c r="DA408" s="1585" t="str">
        <f t="shared" si="1004"/>
        <v/>
      </c>
      <c r="DB408" s="1586" t="str">
        <f t="shared" si="1005"/>
        <v/>
      </c>
      <c r="DC408" s="1586">
        <f t="shared" si="1006"/>
        <v>12240000</v>
      </c>
      <c r="DD408" s="1586" t="str">
        <f t="shared" si="1007"/>
        <v/>
      </c>
      <c r="DE408" s="1585" t="str">
        <f t="shared" si="1008"/>
        <v/>
      </c>
      <c r="DF408" s="1585" t="str">
        <f t="shared" si="1009"/>
        <v/>
      </c>
      <c r="DG408" s="1585" t="str">
        <f t="shared" si="1010"/>
        <v/>
      </c>
      <c r="DH408" s="1585" t="str">
        <f t="shared" si="1011"/>
        <v/>
      </c>
      <c r="DI408" s="1585" t="str">
        <f t="shared" si="1012"/>
        <v/>
      </c>
      <c r="DJ408" s="1584" t="str">
        <f t="shared" si="1013"/>
        <v/>
      </c>
      <c r="DK408" s="1583" t="str">
        <f t="shared" si="1014"/>
        <v/>
      </c>
      <c r="DL408" s="1587">
        <f t="shared" si="1015"/>
        <v>0</v>
      </c>
      <c r="DM408" s="1588">
        <f t="shared" si="1016"/>
        <v>1</v>
      </c>
      <c r="DN408" s="1588">
        <f t="shared" si="1017"/>
        <v>0</v>
      </c>
      <c r="DO408" s="1588">
        <f t="shared" si="1018"/>
        <v>1</v>
      </c>
      <c r="DP408" s="1589"/>
      <c r="DQ408" s="1590"/>
      <c r="DR408" s="1590"/>
      <c r="DS408" s="1590"/>
      <c r="DT408" s="1590"/>
      <c r="DU408" s="1590"/>
      <c r="DV408" s="1590"/>
      <c r="DW408" s="1590"/>
      <c r="DX408" s="1590"/>
      <c r="DY408" s="1591"/>
    </row>
    <row r="409" spans="1:129" s="1592" customFormat="1" ht="15.75" customHeight="1">
      <c r="A409" s="1596" t="s">
        <v>806</v>
      </c>
      <c r="B409" s="1597"/>
      <c r="C409" s="1597"/>
      <c r="D409" s="1597"/>
      <c r="E409" s="1597"/>
      <c r="F409" s="1597"/>
      <c r="G409" s="1597"/>
      <c r="H409" s="1597"/>
      <c r="I409" s="1597"/>
      <c r="J409" s="1597"/>
      <c r="K409" s="1597"/>
      <c r="L409" s="1597"/>
      <c r="M409" s="1597"/>
      <c r="N409" s="1597"/>
      <c r="O409" s="1597"/>
      <c r="P409" s="1597"/>
      <c r="Q409" s="1597"/>
      <c r="R409" s="1597"/>
      <c r="S409" s="1595"/>
      <c r="T409" s="1597"/>
      <c r="U409" s="1597"/>
      <c r="V409" s="1597"/>
      <c r="W409" s="1597"/>
      <c r="X409" s="1597"/>
      <c r="Y409" s="1597"/>
      <c r="Z409" s="1597"/>
      <c r="AA409" s="1597"/>
      <c r="AB409" s="1597"/>
      <c r="AC409" s="1597"/>
      <c r="AD409" s="1597"/>
      <c r="AE409" s="1597"/>
      <c r="AF409" s="1597"/>
      <c r="AG409" s="1597"/>
      <c r="AH409" s="1597"/>
      <c r="AI409" s="1597"/>
      <c r="AJ409" s="1597"/>
      <c r="AK409" s="1595"/>
      <c r="AL409" s="1597"/>
      <c r="AM409" s="1597"/>
      <c r="AN409" s="1597"/>
      <c r="AO409" s="1597"/>
      <c r="AP409" s="1597"/>
      <c r="AQ409" s="1597"/>
      <c r="AR409" s="1597"/>
      <c r="AS409" s="1597"/>
      <c r="AT409" s="1597"/>
      <c r="AU409" s="1597"/>
      <c r="AV409" s="1597"/>
      <c r="AW409" s="1597"/>
      <c r="AX409" s="1597"/>
      <c r="AY409" s="1597"/>
      <c r="AZ409" s="1597"/>
      <c r="BA409" s="1597"/>
      <c r="BB409" s="1597"/>
      <c r="BC409" s="1595"/>
      <c r="BD409" s="1597"/>
      <c r="BE409" s="1597">
        <v>1500</v>
      </c>
      <c r="BF409" s="1597"/>
      <c r="BG409" s="1597"/>
      <c r="BH409" s="1597"/>
      <c r="BI409" s="1597"/>
      <c r="BJ409" s="1597"/>
      <c r="BK409" s="1597"/>
      <c r="BL409" s="1597"/>
      <c r="BM409" s="1597"/>
      <c r="BN409" s="1597"/>
      <c r="BO409" s="1597"/>
      <c r="BP409" s="1597"/>
      <c r="BQ409" s="1597"/>
      <c r="BR409" s="1597"/>
      <c r="BS409" s="1597"/>
      <c r="BT409" s="1597"/>
      <c r="BU409" s="1595"/>
      <c r="BV409" s="1597"/>
      <c r="BW409" s="1597"/>
      <c r="BX409" s="1597"/>
      <c r="BY409" s="1597">
        <v>1500</v>
      </c>
      <c r="BZ409" s="1581" t="str">
        <f t="shared" si="992"/>
        <v/>
      </c>
      <c r="CA409" s="1581" t="str">
        <f t="shared" si="993"/>
        <v/>
      </c>
      <c r="CB409" s="1581" t="str">
        <f t="shared" si="994"/>
        <v/>
      </c>
      <c r="CC409" s="1582" t="str">
        <f t="shared" si="995"/>
        <v/>
      </c>
      <c r="CD409" s="1373" t="str">
        <f t="shared" si="1031"/>
        <v/>
      </c>
      <c r="CE409" s="1374" t="str">
        <f t="shared" si="1055"/>
        <v/>
      </c>
      <c r="CF409" s="1375" t="str">
        <f t="shared" si="1055"/>
        <v/>
      </c>
      <c r="CG409" s="1375" t="str">
        <f t="shared" si="1055"/>
        <v/>
      </c>
      <c r="CH409" s="1375" t="str">
        <f t="shared" si="1055"/>
        <v/>
      </c>
      <c r="CI409" s="1375" t="str">
        <f t="shared" si="1055"/>
        <v/>
      </c>
      <c r="CJ409" s="1375" t="str">
        <f t="shared" si="1055"/>
        <v/>
      </c>
      <c r="CK409" s="1376" t="str">
        <f t="shared" si="1055"/>
        <v/>
      </c>
      <c r="CL409" s="1376">
        <f t="shared" si="1055"/>
        <v>1500</v>
      </c>
      <c r="CM409" s="1376" t="str">
        <f t="shared" si="1055"/>
        <v/>
      </c>
      <c r="CN409" s="1375" t="str">
        <f t="shared" si="1055"/>
        <v/>
      </c>
      <c r="CO409" s="1375" t="str">
        <f t="shared" si="1055"/>
        <v/>
      </c>
      <c r="CP409" s="1375" t="str">
        <f t="shared" si="1055"/>
        <v/>
      </c>
      <c r="CQ409" s="1375" t="str">
        <f t="shared" si="1055"/>
        <v/>
      </c>
      <c r="CR409" s="1375" t="str">
        <f t="shared" si="1055"/>
        <v/>
      </c>
      <c r="CS409" s="1374" t="str">
        <f t="shared" si="1055"/>
        <v/>
      </c>
      <c r="CT409" s="1377" t="str">
        <f t="shared" si="1055"/>
        <v/>
      </c>
      <c r="CU409" s="1583" t="str">
        <f t="shared" si="998"/>
        <v/>
      </c>
      <c r="CV409" s="1584" t="str">
        <f t="shared" si="999"/>
        <v/>
      </c>
      <c r="CW409" s="1585" t="str">
        <f t="shared" si="1000"/>
        <v/>
      </c>
      <c r="CX409" s="1585" t="str">
        <f t="shared" si="1001"/>
        <v/>
      </c>
      <c r="CY409" s="1585" t="str">
        <f t="shared" si="1002"/>
        <v/>
      </c>
      <c r="CZ409" s="1585" t="str">
        <f t="shared" si="1003"/>
        <v/>
      </c>
      <c r="DA409" s="1585" t="str">
        <f t="shared" si="1004"/>
        <v/>
      </c>
      <c r="DB409" s="1586" t="str">
        <f t="shared" si="1005"/>
        <v/>
      </c>
      <c r="DC409" s="1586">
        <f t="shared" si="1006"/>
        <v>1500</v>
      </c>
      <c r="DD409" s="1586" t="str">
        <f t="shared" si="1007"/>
        <v/>
      </c>
      <c r="DE409" s="1585" t="str">
        <f t="shared" si="1008"/>
        <v/>
      </c>
      <c r="DF409" s="1585" t="str">
        <f t="shared" si="1009"/>
        <v/>
      </c>
      <c r="DG409" s="1585" t="str">
        <f t="shared" si="1010"/>
        <v/>
      </c>
      <c r="DH409" s="1585" t="str">
        <f t="shared" si="1011"/>
        <v/>
      </c>
      <c r="DI409" s="1585" t="str">
        <f t="shared" si="1012"/>
        <v/>
      </c>
      <c r="DJ409" s="1584" t="str">
        <f t="shared" si="1013"/>
        <v/>
      </c>
      <c r="DK409" s="1583" t="str">
        <f t="shared" si="1014"/>
        <v/>
      </c>
      <c r="DL409" s="1587">
        <f t="shared" si="1015"/>
        <v>0</v>
      </c>
      <c r="DM409" s="1588">
        <f t="shared" si="1016"/>
        <v>0</v>
      </c>
      <c r="DN409" s="1588">
        <f t="shared" si="1017"/>
        <v>0</v>
      </c>
      <c r="DO409" s="1588">
        <f t="shared" si="1018"/>
        <v>1</v>
      </c>
      <c r="DP409" s="1589"/>
      <c r="DQ409" s="1590"/>
      <c r="DR409" s="1590"/>
      <c r="DS409" s="1590"/>
      <c r="DT409" s="1590"/>
      <c r="DU409" s="1590"/>
      <c r="DV409" s="1590"/>
      <c r="DW409" s="1590"/>
      <c r="DX409" s="1590"/>
      <c r="DY409" s="1591"/>
    </row>
    <row r="410" spans="1:129" s="1573" customFormat="1" ht="15.75" customHeight="1">
      <c r="A410" s="1559" t="s">
        <v>176</v>
      </c>
      <c r="B410" s="1560"/>
      <c r="C410" s="1560"/>
      <c r="D410" s="1560"/>
      <c r="E410" s="1560"/>
      <c r="F410" s="1560"/>
      <c r="G410" s="1560"/>
      <c r="H410" s="1560"/>
      <c r="I410" s="1560"/>
      <c r="J410" s="1560"/>
      <c r="K410" s="1560"/>
      <c r="L410" s="1560"/>
      <c r="M410" s="1560"/>
      <c r="N410" s="1560"/>
      <c r="O410" s="1560"/>
      <c r="P410" s="1560"/>
      <c r="Q410" s="1560"/>
      <c r="R410" s="1560"/>
      <c r="S410" s="1561"/>
      <c r="T410" s="1560"/>
      <c r="U410" s="1560"/>
      <c r="V410" s="1560"/>
      <c r="W410" s="1560"/>
      <c r="X410" s="1560"/>
      <c r="Y410" s="1560"/>
      <c r="Z410" s="1560"/>
      <c r="AA410" s="1560"/>
      <c r="AB410" s="1560"/>
      <c r="AC410" s="1560"/>
      <c r="AD410" s="1560"/>
      <c r="AE410" s="1560"/>
      <c r="AF410" s="1560"/>
      <c r="AG410" s="1560"/>
      <c r="AH410" s="1560"/>
      <c r="AI410" s="1560"/>
      <c r="AJ410" s="1560"/>
      <c r="AK410" s="1561"/>
      <c r="AL410" s="1560"/>
      <c r="AM410" s="1560"/>
      <c r="AN410" s="1560"/>
      <c r="AO410" s="1560"/>
      <c r="AP410" s="1560"/>
      <c r="AQ410" s="1560"/>
      <c r="AR410" s="1560"/>
      <c r="AS410" s="1560"/>
      <c r="AT410" s="1560"/>
      <c r="AU410" s="1560"/>
      <c r="AV410" s="1560"/>
      <c r="AW410" s="1560"/>
      <c r="AX410" s="1560"/>
      <c r="AY410" s="1560"/>
      <c r="AZ410" s="1560"/>
      <c r="BA410" s="1560"/>
      <c r="BB410" s="1560"/>
      <c r="BC410" s="1561"/>
      <c r="BD410" s="1560"/>
      <c r="BE410" s="1560">
        <v>240</v>
      </c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1561"/>
      <c r="BV410" s="1560"/>
      <c r="BW410" s="1560"/>
      <c r="BX410" s="1560"/>
      <c r="BY410" s="1560">
        <v>240</v>
      </c>
      <c r="BZ410" s="1308" t="str">
        <f t="shared" si="992"/>
        <v/>
      </c>
      <c r="CA410" s="1308" t="str">
        <f t="shared" si="993"/>
        <v/>
      </c>
      <c r="CB410" s="1308" t="str">
        <f t="shared" si="994"/>
        <v/>
      </c>
      <c r="CC410" s="1309" t="str">
        <f t="shared" si="995"/>
        <v/>
      </c>
      <c r="CD410" s="1362" t="str">
        <f t="shared" si="1031"/>
        <v/>
      </c>
      <c r="CE410" s="1363" t="str">
        <f t="shared" si="1055"/>
        <v/>
      </c>
      <c r="CF410" s="1364" t="str">
        <f t="shared" si="1055"/>
        <v/>
      </c>
      <c r="CG410" s="1364" t="str">
        <f t="shared" si="1055"/>
        <v/>
      </c>
      <c r="CH410" s="1364" t="str">
        <f t="shared" si="1055"/>
        <v/>
      </c>
      <c r="CI410" s="1364" t="str">
        <f t="shared" si="1055"/>
        <v/>
      </c>
      <c r="CJ410" s="1364" t="str">
        <f t="shared" si="1055"/>
        <v/>
      </c>
      <c r="CK410" s="1365" t="str">
        <f t="shared" si="1055"/>
        <v/>
      </c>
      <c r="CL410" s="1365">
        <f t="shared" si="1055"/>
        <v>240</v>
      </c>
      <c r="CM410" s="1365" t="str">
        <f t="shared" si="1055"/>
        <v/>
      </c>
      <c r="CN410" s="1364" t="str">
        <f t="shared" si="1055"/>
        <v/>
      </c>
      <c r="CO410" s="1364" t="str">
        <f t="shared" si="1055"/>
        <v/>
      </c>
      <c r="CP410" s="1364" t="str">
        <f t="shared" si="1055"/>
        <v/>
      </c>
      <c r="CQ410" s="1364" t="str">
        <f t="shared" si="1055"/>
        <v/>
      </c>
      <c r="CR410" s="1364" t="str">
        <f t="shared" si="1055"/>
        <v/>
      </c>
      <c r="CS410" s="1363" t="str">
        <f t="shared" si="1055"/>
        <v/>
      </c>
      <c r="CT410" s="1366" t="str">
        <f t="shared" si="1055"/>
        <v/>
      </c>
      <c r="CU410" s="1564" t="str">
        <f t="shared" si="998"/>
        <v/>
      </c>
      <c r="CV410" s="1565" t="str">
        <f t="shared" si="999"/>
        <v/>
      </c>
      <c r="CW410" s="1566" t="str">
        <f t="shared" si="1000"/>
        <v/>
      </c>
      <c r="CX410" s="1566" t="str">
        <f t="shared" si="1001"/>
        <v/>
      </c>
      <c r="CY410" s="1566" t="str">
        <f t="shared" si="1002"/>
        <v/>
      </c>
      <c r="CZ410" s="1566" t="str">
        <f t="shared" si="1003"/>
        <v/>
      </c>
      <c r="DA410" s="1566" t="str">
        <f t="shared" si="1004"/>
        <v/>
      </c>
      <c r="DB410" s="1567" t="str">
        <f t="shared" si="1005"/>
        <v/>
      </c>
      <c r="DC410" s="1567">
        <f t="shared" si="1006"/>
        <v>240</v>
      </c>
      <c r="DD410" s="1567" t="str">
        <f t="shared" si="1007"/>
        <v/>
      </c>
      <c r="DE410" s="1566" t="str">
        <f t="shared" si="1008"/>
        <v/>
      </c>
      <c r="DF410" s="1566" t="str">
        <f t="shared" si="1009"/>
        <v/>
      </c>
      <c r="DG410" s="1566" t="str">
        <f t="shared" si="1010"/>
        <v/>
      </c>
      <c r="DH410" s="1566" t="str">
        <f t="shared" si="1011"/>
        <v/>
      </c>
      <c r="DI410" s="1566" t="str">
        <f t="shared" si="1012"/>
        <v/>
      </c>
      <c r="DJ410" s="1565" t="str">
        <f t="shared" si="1013"/>
        <v/>
      </c>
      <c r="DK410" s="1564" t="str">
        <f t="shared" si="1014"/>
        <v/>
      </c>
      <c r="DL410" s="1568">
        <f t="shared" si="1015"/>
        <v>0</v>
      </c>
      <c r="DM410" s="1569">
        <f t="shared" si="1016"/>
        <v>0</v>
      </c>
      <c r="DN410" s="1569">
        <f t="shared" si="1017"/>
        <v>0</v>
      </c>
      <c r="DO410" s="1569">
        <f t="shared" si="1018"/>
        <v>1</v>
      </c>
      <c r="DP410" s="1570"/>
      <c r="DQ410" s="1571"/>
      <c r="DR410" s="1571"/>
      <c r="DS410" s="1571"/>
      <c r="DT410" s="1571"/>
      <c r="DU410" s="1571"/>
      <c r="DV410" s="1571"/>
      <c r="DW410" s="1571"/>
      <c r="DX410" s="1571"/>
      <c r="DY410" s="1572"/>
    </row>
    <row r="411" spans="1:129" s="1592" customFormat="1" ht="15.75" customHeight="1">
      <c r="A411" s="1578" t="s">
        <v>178</v>
      </c>
      <c r="B411" s="1579" t="str">
        <f t="shared" ref="B411:R411" si="1060">IF(B409="","",B409*B410)</f>
        <v/>
      </c>
      <c r="C411" s="1579" t="str">
        <f t="shared" si="1060"/>
        <v/>
      </c>
      <c r="D411" s="1579" t="str">
        <f t="shared" si="1060"/>
        <v/>
      </c>
      <c r="E411" s="1579" t="str">
        <f t="shared" si="1060"/>
        <v/>
      </c>
      <c r="F411" s="1579" t="str">
        <f t="shared" si="1060"/>
        <v/>
      </c>
      <c r="G411" s="1579" t="str">
        <f t="shared" si="1060"/>
        <v/>
      </c>
      <c r="H411" s="1579" t="str">
        <f t="shared" si="1060"/>
        <v/>
      </c>
      <c r="I411" s="1579" t="str">
        <f t="shared" si="1060"/>
        <v/>
      </c>
      <c r="J411" s="1579" t="str">
        <f t="shared" si="1060"/>
        <v/>
      </c>
      <c r="K411" s="1579" t="str">
        <f t="shared" si="1060"/>
        <v/>
      </c>
      <c r="L411" s="1579" t="str">
        <f t="shared" si="1060"/>
        <v/>
      </c>
      <c r="M411" s="1579" t="str">
        <f t="shared" si="1060"/>
        <v/>
      </c>
      <c r="N411" s="1579" t="str">
        <f t="shared" si="1060"/>
        <v/>
      </c>
      <c r="O411" s="1579" t="str">
        <f t="shared" si="1060"/>
        <v/>
      </c>
      <c r="P411" s="1579" t="str">
        <f t="shared" si="1060"/>
        <v/>
      </c>
      <c r="Q411" s="1579" t="str">
        <f t="shared" si="1060"/>
        <v/>
      </c>
      <c r="R411" s="1579" t="str">
        <f t="shared" si="1060"/>
        <v/>
      </c>
      <c r="S411" s="1580"/>
      <c r="T411" s="1579" t="str">
        <f t="shared" ref="T411:AJ411" si="1061">IF(T409="","",T409*T410)</f>
        <v/>
      </c>
      <c r="U411" s="1579" t="str">
        <f t="shared" si="1061"/>
        <v/>
      </c>
      <c r="V411" s="1579" t="str">
        <f t="shared" si="1061"/>
        <v/>
      </c>
      <c r="W411" s="1579" t="str">
        <f t="shared" si="1061"/>
        <v/>
      </c>
      <c r="X411" s="1579" t="str">
        <f t="shared" si="1061"/>
        <v/>
      </c>
      <c r="Y411" s="1579" t="str">
        <f t="shared" si="1061"/>
        <v/>
      </c>
      <c r="Z411" s="1579" t="str">
        <f t="shared" si="1061"/>
        <v/>
      </c>
      <c r="AA411" s="1579" t="str">
        <f t="shared" si="1061"/>
        <v/>
      </c>
      <c r="AB411" s="1579" t="str">
        <f t="shared" si="1061"/>
        <v/>
      </c>
      <c r="AC411" s="1579" t="str">
        <f t="shared" si="1061"/>
        <v/>
      </c>
      <c r="AD411" s="1579" t="str">
        <f t="shared" si="1061"/>
        <v/>
      </c>
      <c r="AE411" s="1579" t="str">
        <f t="shared" si="1061"/>
        <v/>
      </c>
      <c r="AF411" s="1579" t="str">
        <f t="shared" si="1061"/>
        <v/>
      </c>
      <c r="AG411" s="1579" t="str">
        <f t="shared" si="1061"/>
        <v/>
      </c>
      <c r="AH411" s="1579" t="str">
        <f t="shared" si="1061"/>
        <v/>
      </c>
      <c r="AI411" s="1579" t="str">
        <f t="shared" si="1061"/>
        <v/>
      </c>
      <c r="AJ411" s="1579" t="str">
        <f t="shared" si="1061"/>
        <v/>
      </c>
      <c r="AK411" s="1580"/>
      <c r="AL411" s="1579" t="str">
        <f t="shared" ref="AL411:BB411" si="1062">IF(AL409="","",AL409*AL410)</f>
        <v/>
      </c>
      <c r="AM411" s="1579" t="str">
        <f t="shared" si="1062"/>
        <v/>
      </c>
      <c r="AN411" s="1579" t="str">
        <f t="shared" si="1062"/>
        <v/>
      </c>
      <c r="AO411" s="1579" t="str">
        <f t="shared" si="1062"/>
        <v/>
      </c>
      <c r="AP411" s="1579" t="str">
        <f t="shared" si="1062"/>
        <v/>
      </c>
      <c r="AQ411" s="1579" t="str">
        <f t="shared" si="1062"/>
        <v/>
      </c>
      <c r="AR411" s="1579" t="str">
        <f t="shared" si="1062"/>
        <v/>
      </c>
      <c r="AS411" s="1579" t="str">
        <f t="shared" si="1062"/>
        <v/>
      </c>
      <c r="AT411" s="1579" t="str">
        <f t="shared" si="1062"/>
        <v/>
      </c>
      <c r="AU411" s="1579" t="str">
        <f t="shared" si="1062"/>
        <v/>
      </c>
      <c r="AV411" s="1579" t="str">
        <f t="shared" si="1062"/>
        <v/>
      </c>
      <c r="AW411" s="1579" t="str">
        <f t="shared" si="1062"/>
        <v/>
      </c>
      <c r="AX411" s="1579" t="str">
        <f t="shared" si="1062"/>
        <v/>
      </c>
      <c r="AY411" s="1579" t="str">
        <f t="shared" si="1062"/>
        <v/>
      </c>
      <c r="AZ411" s="1579" t="str">
        <f t="shared" si="1062"/>
        <v/>
      </c>
      <c r="BA411" s="1579" t="str">
        <f t="shared" si="1062"/>
        <v/>
      </c>
      <c r="BB411" s="1579" t="str">
        <f t="shared" si="1062"/>
        <v/>
      </c>
      <c r="BC411" s="1580"/>
      <c r="BD411" s="1579" t="str">
        <f t="shared" ref="BD411:BT411" si="1063">IF(BD409="","",BD409*BD410)</f>
        <v/>
      </c>
      <c r="BE411" s="1579">
        <f t="shared" si="1063"/>
        <v>360000</v>
      </c>
      <c r="BF411" s="1579" t="str">
        <f t="shared" si="1063"/>
        <v/>
      </c>
      <c r="BG411" s="1579" t="str">
        <f t="shared" si="1063"/>
        <v/>
      </c>
      <c r="BH411" s="1579" t="str">
        <f t="shared" si="1063"/>
        <v/>
      </c>
      <c r="BI411" s="1579" t="str">
        <f t="shared" si="1063"/>
        <v/>
      </c>
      <c r="BJ411" s="1579" t="str">
        <f t="shared" si="1063"/>
        <v/>
      </c>
      <c r="BK411" s="1579" t="str">
        <f t="shared" si="1063"/>
        <v/>
      </c>
      <c r="BL411" s="1579" t="str">
        <f t="shared" si="1063"/>
        <v/>
      </c>
      <c r="BM411" s="1579" t="str">
        <f t="shared" si="1063"/>
        <v/>
      </c>
      <c r="BN411" s="1579" t="str">
        <f t="shared" si="1063"/>
        <v/>
      </c>
      <c r="BO411" s="1579" t="str">
        <f t="shared" si="1063"/>
        <v/>
      </c>
      <c r="BP411" s="1579" t="str">
        <f t="shared" si="1063"/>
        <v/>
      </c>
      <c r="BQ411" s="1579" t="str">
        <f t="shared" si="1063"/>
        <v/>
      </c>
      <c r="BR411" s="1579" t="str">
        <f t="shared" si="1063"/>
        <v/>
      </c>
      <c r="BS411" s="1579" t="str">
        <f t="shared" si="1063"/>
        <v/>
      </c>
      <c r="BT411" s="1579" t="str">
        <f t="shared" si="1063"/>
        <v/>
      </c>
      <c r="BU411" s="1580"/>
      <c r="BV411" s="1579" t="str">
        <f>IF(BV409="","",BV409*BV410)</f>
        <v/>
      </c>
      <c r="BW411" s="1579" t="str">
        <f>IF(BW409="","",BW409*BW410)</f>
        <v/>
      </c>
      <c r="BX411" s="1579" t="str">
        <f>IF(BX409="","",BX409*BX410)</f>
        <v/>
      </c>
      <c r="BY411" s="1579">
        <f>IF(BY409="","",BY409*BY410)</f>
        <v>360000</v>
      </c>
      <c r="BZ411" s="1581" t="str">
        <f t="shared" si="992"/>
        <v/>
      </c>
      <c r="CA411" s="1581" t="str">
        <f t="shared" si="993"/>
        <v/>
      </c>
      <c r="CB411" s="1581" t="str">
        <f t="shared" si="994"/>
        <v/>
      </c>
      <c r="CC411" s="1582" t="str">
        <f t="shared" si="995"/>
        <v/>
      </c>
      <c r="CD411" s="1373" t="str">
        <f t="shared" si="1031"/>
        <v/>
      </c>
      <c r="CE411" s="1374" t="str">
        <f t="shared" si="1055"/>
        <v/>
      </c>
      <c r="CF411" s="1375" t="str">
        <f t="shared" si="1055"/>
        <v/>
      </c>
      <c r="CG411" s="1375" t="str">
        <f t="shared" si="1055"/>
        <v/>
      </c>
      <c r="CH411" s="1375" t="str">
        <f t="shared" si="1055"/>
        <v/>
      </c>
      <c r="CI411" s="1375" t="str">
        <f t="shared" si="1055"/>
        <v/>
      </c>
      <c r="CJ411" s="1375" t="str">
        <f t="shared" si="1055"/>
        <v/>
      </c>
      <c r="CK411" s="1376" t="str">
        <f t="shared" si="1055"/>
        <v/>
      </c>
      <c r="CL411" s="1376">
        <f t="shared" si="1055"/>
        <v>360000</v>
      </c>
      <c r="CM411" s="1376" t="str">
        <f t="shared" si="1055"/>
        <v/>
      </c>
      <c r="CN411" s="1375" t="str">
        <f t="shared" si="1055"/>
        <v/>
      </c>
      <c r="CO411" s="1375" t="str">
        <f t="shared" si="1055"/>
        <v/>
      </c>
      <c r="CP411" s="1375" t="str">
        <f t="shared" si="1055"/>
        <v/>
      </c>
      <c r="CQ411" s="1375" t="str">
        <f t="shared" si="1055"/>
        <v/>
      </c>
      <c r="CR411" s="1375" t="str">
        <f t="shared" si="1055"/>
        <v/>
      </c>
      <c r="CS411" s="1374" t="str">
        <f t="shared" si="1055"/>
        <v/>
      </c>
      <c r="CT411" s="1377" t="str">
        <f t="shared" si="1055"/>
        <v/>
      </c>
      <c r="CU411" s="1583" t="str">
        <f t="shared" si="998"/>
        <v/>
      </c>
      <c r="CV411" s="1584" t="str">
        <f t="shared" si="999"/>
        <v/>
      </c>
      <c r="CW411" s="1585" t="str">
        <f t="shared" si="1000"/>
        <v/>
      </c>
      <c r="CX411" s="1585" t="str">
        <f t="shared" si="1001"/>
        <v/>
      </c>
      <c r="CY411" s="1585" t="str">
        <f t="shared" si="1002"/>
        <v/>
      </c>
      <c r="CZ411" s="1585" t="str">
        <f t="shared" si="1003"/>
        <v/>
      </c>
      <c r="DA411" s="1585" t="str">
        <f t="shared" si="1004"/>
        <v/>
      </c>
      <c r="DB411" s="1586" t="str">
        <f t="shared" si="1005"/>
        <v/>
      </c>
      <c r="DC411" s="1586">
        <f t="shared" si="1006"/>
        <v>360000</v>
      </c>
      <c r="DD411" s="1586" t="str">
        <f t="shared" si="1007"/>
        <v/>
      </c>
      <c r="DE411" s="1585" t="str">
        <f t="shared" si="1008"/>
        <v/>
      </c>
      <c r="DF411" s="1585" t="str">
        <f t="shared" si="1009"/>
        <v/>
      </c>
      <c r="DG411" s="1585" t="str">
        <f t="shared" si="1010"/>
        <v/>
      </c>
      <c r="DH411" s="1585" t="str">
        <f t="shared" si="1011"/>
        <v/>
      </c>
      <c r="DI411" s="1585" t="str">
        <f t="shared" si="1012"/>
        <v/>
      </c>
      <c r="DJ411" s="1584" t="str">
        <f t="shared" si="1013"/>
        <v/>
      </c>
      <c r="DK411" s="1583" t="str">
        <f t="shared" si="1014"/>
        <v/>
      </c>
      <c r="DL411" s="1587">
        <f t="shared" si="1015"/>
        <v>0</v>
      </c>
      <c r="DM411" s="1588">
        <f t="shared" si="1016"/>
        <v>0</v>
      </c>
      <c r="DN411" s="1588">
        <f t="shared" si="1017"/>
        <v>0</v>
      </c>
      <c r="DO411" s="1588">
        <f t="shared" si="1018"/>
        <v>1</v>
      </c>
      <c r="DP411" s="1589"/>
      <c r="DQ411" s="1590"/>
      <c r="DR411" s="1590"/>
      <c r="DS411" s="1590"/>
      <c r="DT411" s="1590"/>
      <c r="DU411" s="1590"/>
      <c r="DV411" s="1590"/>
      <c r="DW411" s="1590"/>
      <c r="DX411" s="1590"/>
      <c r="DY411" s="1591"/>
    </row>
    <row r="412" spans="1:129" s="472" customFormat="1" ht="15.75" customHeight="1">
      <c r="A412" s="668" t="s">
        <v>807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92"/>
        <v/>
      </c>
      <c r="CA412" s="583" t="str">
        <f t="shared" si="993"/>
        <v/>
      </c>
      <c r="CB412" s="583" t="str">
        <f t="shared" si="994"/>
        <v/>
      </c>
      <c r="CC412" s="675" t="str">
        <f t="shared" si="995"/>
        <v/>
      </c>
      <c r="CD412" s="1324" t="str">
        <f t="shared" si="1031"/>
        <v/>
      </c>
      <c r="CE412" s="1325" t="str">
        <f t="shared" si="1055"/>
        <v/>
      </c>
      <c r="CF412" s="1326" t="str">
        <f t="shared" si="1055"/>
        <v/>
      </c>
      <c r="CG412" s="1326" t="str">
        <f t="shared" si="1055"/>
        <v/>
      </c>
      <c r="CH412" s="1326" t="str">
        <f t="shared" si="1055"/>
        <v/>
      </c>
      <c r="CI412" s="1326" t="str">
        <f t="shared" si="1055"/>
        <v/>
      </c>
      <c r="CJ412" s="1326" t="str">
        <f t="shared" si="1055"/>
        <v/>
      </c>
      <c r="CK412" s="1327" t="str">
        <f t="shared" si="1055"/>
        <v/>
      </c>
      <c r="CL412" s="1327" t="str">
        <f t="shared" si="1055"/>
        <v/>
      </c>
      <c r="CM412" s="1327" t="str">
        <f t="shared" si="1055"/>
        <v/>
      </c>
      <c r="CN412" s="1326" t="str">
        <f t="shared" si="1055"/>
        <v/>
      </c>
      <c r="CO412" s="1326" t="str">
        <f t="shared" si="1055"/>
        <v/>
      </c>
      <c r="CP412" s="1326" t="str">
        <f t="shared" si="1055"/>
        <v/>
      </c>
      <c r="CQ412" s="1326" t="str">
        <f t="shared" si="1055"/>
        <v/>
      </c>
      <c r="CR412" s="1326" t="str">
        <f t="shared" si="1055"/>
        <v/>
      </c>
      <c r="CS412" s="1325" t="str">
        <f t="shared" si="1055"/>
        <v/>
      </c>
      <c r="CT412" s="1328" t="str">
        <f t="shared" si="1055"/>
        <v/>
      </c>
      <c r="CU412" s="534" t="str">
        <f t="shared" si="998"/>
        <v/>
      </c>
      <c r="CV412" s="535" t="str">
        <f t="shared" si="999"/>
        <v/>
      </c>
      <c r="CW412" s="536" t="str">
        <f t="shared" si="1000"/>
        <v/>
      </c>
      <c r="CX412" s="536" t="str">
        <f t="shared" si="1001"/>
        <v/>
      </c>
      <c r="CY412" s="536" t="str">
        <f t="shared" si="1002"/>
        <v/>
      </c>
      <c r="CZ412" s="536" t="str">
        <f t="shared" si="1003"/>
        <v/>
      </c>
      <c r="DA412" s="536" t="str">
        <f t="shared" si="1004"/>
        <v/>
      </c>
      <c r="DB412" s="537" t="str">
        <f t="shared" si="1005"/>
        <v/>
      </c>
      <c r="DC412" s="537" t="str">
        <f t="shared" si="1006"/>
        <v/>
      </c>
      <c r="DD412" s="537" t="str">
        <f t="shared" si="1007"/>
        <v/>
      </c>
      <c r="DE412" s="536" t="str">
        <f t="shared" si="1008"/>
        <v/>
      </c>
      <c r="DF412" s="536" t="str">
        <f t="shared" si="1009"/>
        <v/>
      </c>
      <c r="DG412" s="536" t="str">
        <f t="shared" si="1010"/>
        <v/>
      </c>
      <c r="DH412" s="536" t="str">
        <f t="shared" si="1011"/>
        <v/>
      </c>
      <c r="DI412" s="536" t="str">
        <f t="shared" si="1012"/>
        <v/>
      </c>
      <c r="DJ412" s="535" t="str">
        <f t="shared" si="1013"/>
        <v/>
      </c>
      <c r="DK412" s="534" t="str">
        <f t="shared" si="1014"/>
        <v/>
      </c>
      <c r="DL412" s="639">
        <f t="shared" si="1015"/>
        <v>0</v>
      </c>
      <c r="DM412" s="106">
        <f t="shared" si="1016"/>
        <v>0</v>
      </c>
      <c r="DN412" s="106">
        <f t="shared" si="1017"/>
        <v>0</v>
      </c>
      <c r="DO412" s="106">
        <f t="shared" si="1018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92"/>
        <v/>
      </c>
      <c r="CA413" s="583" t="str">
        <f t="shared" si="993"/>
        <v/>
      </c>
      <c r="CB413" s="583" t="str">
        <f t="shared" si="994"/>
        <v/>
      </c>
      <c r="CC413" s="675" t="str">
        <f t="shared" si="995"/>
        <v/>
      </c>
      <c r="CD413" s="1324" t="str">
        <f t="shared" si="1031"/>
        <v/>
      </c>
      <c r="CE413" s="1325" t="str">
        <f t="shared" si="1055"/>
        <v/>
      </c>
      <c r="CF413" s="1326" t="str">
        <f t="shared" si="1055"/>
        <v/>
      </c>
      <c r="CG413" s="1326" t="str">
        <f t="shared" si="1055"/>
        <v/>
      </c>
      <c r="CH413" s="1326" t="str">
        <f t="shared" si="1055"/>
        <v/>
      </c>
      <c r="CI413" s="1326" t="str">
        <f t="shared" si="1055"/>
        <v/>
      </c>
      <c r="CJ413" s="1326" t="str">
        <f t="shared" si="1055"/>
        <v/>
      </c>
      <c r="CK413" s="1327" t="str">
        <f t="shared" si="1055"/>
        <v/>
      </c>
      <c r="CL413" s="1327" t="str">
        <f t="shared" si="1055"/>
        <v/>
      </c>
      <c r="CM413" s="1327" t="str">
        <f t="shared" si="1055"/>
        <v/>
      </c>
      <c r="CN413" s="1326" t="str">
        <f t="shared" si="1055"/>
        <v/>
      </c>
      <c r="CO413" s="1326" t="str">
        <f t="shared" si="1055"/>
        <v/>
      </c>
      <c r="CP413" s="1326" t="str">
        <f t="shared" si="1055"/>
        <v/>
      </c>
      <c r="CQ413" s="1326" t="str">
        <f t="shared" si="1055"/>
        <v/>
      </c>
      <c r="CR413" s="1326" t="str">
        <f t="shared" si="1055"/>
        <v/>
      </c>
      <c r="CS413" s="1325" t="str">
        <f t="shared" si="1055"/>
        <v/>
      </c>
      <c r="CT413" s="1328" t="str">
        <f t="shared" si="1055"/>
        <v/>
      </c>
      <c r="CU413" s="534" t="str">
        <f t="shared" si="998"/>
        <v/>
      </c>
      <c r="CV413" s="535" t="str">
        <f t="shared" si="999"/>
        <v/>
      </c>
      <c r="CW413" s="536" t="str">
        <f t="shared" si="1000"/>
        <v/>
      </c>
      <c r="CX413" s="536" t="str">
        <f t="shared" si="1001"/>
        <v/>
      </c>
      <c r="CY413" s="536" t="str">
        <f t="shared" si="1002"/>
        <v/>
      </c>
      <c r="CZ413" s="536" t="str">
        <f t="shared" si="1003"/>
        <v/>
      </c>
      <c r="DA413" s="536" t="str">
        <f t="shared" si="1004"/>
        <v/>
      </c>
      <c r="DB413" s="537" t="str">
        <f t="shared" si="1005"/>
        <v/>
      </c>
      <c r="DC413" s="537" t="str">
        <f t="shared" si="1006"/>
        <v/>
      </c>
      <c r="DD413" s="537" t="str">
        <f t="shared" si="1007"/>
        <v/>
      </c>
      <c r="DE413" s="536" t="str">
        <f t="shared" si="1008"/>
        <v/>
      </c>
      <c r="DF413" s="536" t="str">
        <f t="shared" si="1009"/>
        <v/>
      </c>
      <c r="DG413" s="536" t="str">
        <f t="shared" si="1010"/>
        <v/>
      </c>
      <c r="DH413" s="536" t="str">
        <f t="shared" si="1011"/>
        <v/>
      </c>
      <c r="DI413" s="536" t="str">
        <f t="shared" si="1012"/>
        <v/>
      </c>
      <c r="DJ413" s="535" t="str">
        <f t="shared" si="1013"/>
        <v/>
      </c>
      <c r="DK413" s="534" t="str">
        <f t="shared" si="1014"/>
        <v/>
      </c>
      <c r="DL413" s="639">
        <f t="shared" si="1015"/>
        <v>0</v>
      </c>
      <c r="DM413" s="106">
        <f t="shared" si="1016"/>
        <v>0</v>
      </c>
      <c r="DN413" s="106">
        <f t="shared" si="1017"/>
        <v>0</v>
      </c>
      <c r="DO413" s="106">
        <f t="shared" si="1018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64">IF(B412="","",B412*B413)</f>
        <v/>
      </c>
      <c r="C414" s="615" t="str">
        <f t="shared" si="1064"/>
        <v/>
      </c>
      <c r="D414" s="615" t="str">
        <f t="shared" si="1064"/>
        <v/>
      </c>
      <c r="E414" s="615" t="str">
        <f t="shared" si="1064"/>
        <v/>
      </c>
      <c r="F414" s="615" t="str">
        <f t="shared" si="1064"/>
        <v/>
      </c>
      <c r="G414" s="615" t="str">
        <f t="shared" si="1064"/>
        <v/>
      </c>
      <c r="H414" s="615" t="str">
        <f t="shared" si="1064"/>
        <v/>
      </c>
      <c r="I414" s="615" t="str">
        <f t="shared" si="1064"/>
        <v/>
      </c>
      <c r="J414" s="615" t="str">
        <f t="shared" si="1064"/>
        <v/>
      </c>
      <c r="K414" s="615" t="str">
        <f t="shared" si="1064"/>
        <v/>
      </c>
      <c r="L414" s="615" t="str">
        <f t="shared" si="1064"/>
        <v/>
      </c>
      <c r="M414" s="615" t="str">
        <f t="shared" si="1064"/>
        <v/>
      </c>
      <c r="N414" s="615" t="str">
        <f t="shared" si="1064"/>
        <v/>
      </c>
      <c r="O414" s="615" t="str">
        <f t="shared" si="1064"/>
        <v/>
      </c>
      <c r="P414" s="615" t="str">
        <f t="shared" si="1064"/>
        <v/>
      </c>
      <c r="Q414" s="615" t="str">
        <f t="shared" si="1064"/>
        <v/>
      </c>
      <c r="R414" s="615" t="str">
        <f t="shared" si="1064"/>
        <v/>
      </c>
      <c r="S414" s="648"/>
      <c r="T414" s="615" t="str">
        <f t="shared" ref="T414:AJ414" si="1065">IF(T412="","",T412*T413)</f>
        <v/>
      </c>
      <c r="U414" s="615" t="str">
        <f t="shared" si="1065"/>
        <v/>
      </c>
      <c r="V414" s="615" t="str">
        <f t="shared" si="1065"/>
        <v/>
      </c>
      <c r="W414" s="615" t="str">
        <f t="shared" si="1065"/>
        <v/>
      </c>
      <c r="X414" s="615" t="str">
        <f t="shared" si="1065"/>
        <v/>
      </c>
      <c r="Y414" s="615" t="str">
        <f t="shared" si="1065"/>
        <v/>
      </c>
      <c r="Z414" s="615" t="str">
        <f t="shared" si="1065"/>
        <v/>
      </c>
      <c r="AA414" s="615" t="str">
        <f t="shared" si="1065"/>
        <v/>
      </c>
      <c r="AB414" s="615" t="str">
        <f t="shared" si="1065"/>
        <v/>
      </c>
      <c r="AC414" s="615" t="str">
        <f t="shared" si="1065"/>
        <v/>
      </c>
      <c r="AD414" s="615" t="str">
        <f t="shared" si="1065"/>
        <v/>
      </c>
      <c r="AE414" s="615" t="str">
        <f t="shared" si="1065"/>
        <v/>
      </c>
      <c r="AF414" s="615" t="str">
        <f t="shared" si="1065"/>
        <v/>
      </c>
      <c r="AG414" s="615" t="str">
        <f t="shared" si="1065"/>
        <v/>
      </c>
      <c r="AH414" s="615" t="str">
        <f t="shared" si="1065"/>
        <v/>
      </c>
      <c r="AI414" s="615" t="str">
        <f t="shared" si="1065"/>
        <v/>
      </c>
      <c r="AJ414" s="615" t="str">
        <f t="shared" si="1065"/>
        <v/>
      </c>
      <c r="AK414" s="648"/>
      <c r="AL414" s="615" t="str">
        <f t="shared" ref="AL414:BB414" si="1066">IF(AL412="","",AL412*AL413)</f>
        <v/>
      </c>
      <c r="AM414" s="615" t="str">
        <f t="shared" si="1066"/>
        <v/>
      </c>
      <c r="AN414" s="615" t="str">
        <f t="shared" si="1066"/>
        <v/>
      </c>
      <c r="AO414" s="615" t="str">
        <f t="shared" si="1066"/>
        <v/>
      </c>
      <c r="AP414" s="615" t="str">
        <f t="shared" si="1066"/>
        <v/>
      </c>
      <c r="AQ414" s="615" t="str">
        <f t="shared" si="1066"/>
        <v/>
      </c>
      <c r="AR414" s="615" t="str">
        <f t="shared" si="1066"/>
        <v/>
      </c>
      <c r="AS414" s="615" t="str">
        <f t="shared" si="1066"/>
        <v/>
      </c>
      <c r="AT414" s="615" t="str">
        <f t="shared" si="1066"/>
        <v/>
      </c>
      <c r="AU414" s="615" t="str">
        <f t="shared" si="1066"/>
        <v/>
      </c>
      <c r="AV414" s="615" t="str">
        <f t="shared" si="1066"/>
        <v/>
      </c>
      <c r="AW414" s="615" t="str">
        <f t="shared" si="1066"/>
        <v/>
      </c>
      <c r="AX414" s="615" t="str">
        <f t="shared" si="1066"/>
        <v/>
      </c>
      <c r="AY414" s="615" t="str">
        <f t="shared" si="1066"/>
        <v/>
      </c>
      <c r="AZ414" s="615" t="str">
        <f t="shared" si="1066"/>
        <v/>
      </c>
      <c r="BA414" s="615" t="str">
        <f t="shared" si="1066"/>
        <v/>
      </c>
      <c r="BB414" s="615" t="str">
        <f t="shared" si="1066"/>
        <v/>
      </c>
      <c r="BC414" s="648"/>
      <c r="BD414" s="615" t="str">
        <f t="shared" ref="BD414:BT414" si="1067">IF(BD412="","",BD412*BD413)</f>
        <v/>
      </c>
      <c r="BE414" s="615" t="str">
        <f t="shared" si="1067"/>
        <v/>
      </c>
      <c r="BF414" s="615" t="str">
        <f t="shared" si="1067"/>
        <v/>
      </c>
      <c r="BG414" s="615" t="str">
        <f t="shared" si="1067"/>
        <v/>
      </c>
      <c r="BH414" s="615" t="str">
        <f t="shared" si="1067"/>
        <v/>
      </c>
      <c r="BI414" s="615" t="str">
        <f t="shared" si="1067"/>
        <v/>
      </c>
      <c r="BJ414" s="615" t="str">
        <f t="shared" si="1067"/>
        <v/>
      </c>
      <c r="BK414" s="615" t="str">
        <f t="shared" si="1067"/>
        <v/>
      </c>
      <c r="BL414" s="615" t="str">
        <f t="shared" si="1067"/>
        <v/>
      </c>
      <c r="BM414" s="615" t="str">
        <f t="shared" si="1067"/>
        <v/>
      </c>
      <c r="BN414" s="615" t="str">
        <f t="shared" si="1067"/>
        <v/>
      </c>
      <c r="BO414" s="615" t="str">
        <f t="shared" si="1067"/>
        <v/>
      </c>
      <c r="BP414" s="615" t="str">
        <f t="shared" si="1067"/>
        <v/>
      </c>
      <c r="BQ414" s="615" t="str">
        <f t="shared" si="1067"/>
        <v/>
      </c>
      <c r="BR414" s="615" t="str">
        <f t="shared" si="1067"/>
        <v/>
      </c>
      <c r="BS414" s="615" t="str">
        <f t="shared" si="1067"/>
        <v/>
      </c>
      <c r="BT414" s="615" t="str">
        <f t="shared" si="1067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2"/>
        <v/>
      </c>
      <c r="CA414" s="583" t="str">
        <f t="shared" si="993"/>
        <v/>
      </c>
      <c r="CB414" s="583" t="str">
        <f t="shared" si="994"/>
        <v/>
      </c>
      <c r="CC414" s="675" t="str">
        <f t="shared" si="995"/>
        <v/>
      </c>
      <c r="CD414" s="1324" t="str">
        <f t="shared" si="1031"/>
        <v/>
      </c>
      <c r="CE414" s="1325" t="str">
        <f t="shared" si="1055"/>
        <v/>
      </c>
      <c r="CF414" s="1326" t="str">
        <f t="shared" si="1055"/>
        <v/>
      </c>
      <c r="CG414" s="1326" t="str">
        <f t="shared" si="1055"/>
        <v/>
      </c>
      <c r="CH414" s="1326" t="str">
        <f t="shared" si="1055"/>
        <v/>
      </c>
      <c r="CI414" s="1326" t="str">
        <f t="shared" si="1055"/>
        <v/>
      </c>
      <c r="CJ414" s="1326" t="str">
        <f t="shared" si="1055"/>
        <v/>
      </c>
      <c r="CK414" s="1327" t="str">
        <f t="shared" si="1055"/>
        <v/>
      </c>
      <c r="CL414" s="1327" t="str">
        <f t="shared" si="1055"/>
        <v/>
      </c>
      <c r="CM414" s="1327" t="str">
        <f t="shared" si="1055"/>
        <v/>
      </c>
      <c r="CN414" s="1326" t="str">
        <f t="shared" si="1055"/>
        <v/>
      </c>
      <c r="CO414" s="1326" t="str">
        <f t="shared" si="1055"/>
        <v/>
      </c>
      <c r="CP414" s="1326" t="str">
        <f t="shared" si="1055"/>
        <v/>
      </c>
      <c r="CQ414" s="1326" t="str">
        <f t="shared" si="1055"/>
        <v/>
      </c>
      <c r="CR414" s="1326" t="str">
        <f t="shared" si="1055"/>
        <v/>
      </c>
      <c r="CS414" s="1325" t="str">
        <f t="shared" si="1055"/>
        <v/>
      </c>
      <c r="CT414" s="1328" t="str">
        <f t="shared" si="1055"/>
        <v/>
      </c>
      <c r="CU414" s="534" t="str">
        <f t="shared" si="998"/>
        <v/>
      </c>
      <c r="CV414" s="535" t="str">
        <f t="shared" si="999"/>
        <v/>
      </c>
      <c r="CW414" s="536" t="str">
        <f t="shared" si="1000"/>
        <v/>
      </c>
      <c r="CX414" s="536" t="str">
        <f t="shared" si="1001"/>
        <v/>
      </c>
      <c r="CY414" s="536" t="str">
        <f t="shared" si="1002"/>
        <v/>
      </c>
      <c r="CZ414" s="536" t="str">
        <f t="shared" si="1003"/>
        <v/>
      </c>
      <c r="DA414" s="536" t="str">
        <f t="shared" si="1004"/>
        <v/>
      </c>
      <c r="DB414" s="537" t="str">
        <f t="shared" si="1005"/>
        <v/>
      </c>
      <c r="DC414" s="537" t="str">
        <f t="shared" si="1006"/>
        <v/>
      </c>
      <c r="DD414" s="537" t="str">
        <f t="shared" si="1007"/>
        <v/>
      </c>
      <c r="DE414" s="536" t="str">
        <f t="shared" si="1008"/>
        <v/>
      </c>
      <c r="DF414" s="536" t="str">
        <f t="shared" si="1009"/>
        <v/>
      </c>
      <c r="DG414" s="536" t="str">
        <f t="shared" si="1010"/>
        <v/>
      </c>
      <c r="DH414" s="536" t="str">
        <f t="shared" si="1011"/>
        <v/>
      </c>
      <c r="DI414" s="536" t="str">
        <f t="shared" si="1012"/>
        <v/>
      </c>
      <c r="DJ414" s="535" t="str">
        <f t="shared" si="1013"/>
        <v/>
      </c>
      <c r="DK414" s="534" t="str">
        <f t="shared" si="1014"/>
        <v/>
      </c>
      <c r="DL414" s="639">
        <f t="shared" si="1015"/>
        <v>0</v>
      </c>
      <c r="DM414" s="106">
        <f t="shared" si="1016"/>
        <v>0</v>
      </c>
      <c r="DN414" s="106">
        <f t="shared" si="1017"/>
        <v>0</v>
      </c>
      <c r="DO414" s="106">
        <f t="shared" si="1018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92"/>
        <v/>
      </c>
      <c r="CA415" s="583" t="str">
        <f t="shared" si="993"/>
        <v/>
      </c>
      <c r="CB415" s="583" t="str">
        <f t="shared" si="994"/>
        <v/>
      </c>
      <c r="CC415" s="675" t="str">
        <f t="shared" si="995"/>
        <v/>
      </c>
      <c r="CD415" s="1324" t="str">
        <f t="shared" si="1031"/>
        <v/>
      </c>
      <c r="CE415" s="1325" t="str">
        <f t="shared" si="1055"/>
        <v/>
      </c>
      <c r="CF415" s="1326" t="str">
        <f t="shared" si="1055"/>
        <v/>
      </c>
      <c r="CG415" s="1326" t="str">
        <f t="shared" si="1055"/>
        <v/>
      </c>
      <c r="CH415" s="1326" t="str">
        <f t="shared" si="1055"/>
        <v/>
      </c>
      <c r="CI415" s="1326" t="str">
        <f t="shared" si="1055"/>
        <v/>
      </c>
      <c r="CJ415" s="1326" t="str">
        <f t="shared" si="1055"/>
        <v/>
      </c>
      <c r="CK415" s="1327" t="str">
        <f t="shared" si="1055"/>
        <v/>
      </c>
      <c r="CL415" s="1327" t="str">
        <f t="shared" si="1055"/>
        <v/>
      </c>
      <c r="CM415" s="1327" t="str">
        <f t="shared" si="1055"/>
        <v/>
      </c>
      <c r="CN415" s="1326" t="str">
        <f t="shared" si="1055"/>
        <v/>
      </c>
      <c r="CO415" s="1326" t="str">
        <f t="shared" si="1055"/>
        <v/>
      </c>
      <c r="CP415" s="1326" t="str">
        <f t="shared" si="1055"/>
        <v/>
      </c>
      <c r="CQ415" s="1326" t="str">
        <f t="shared" si="1055"/>
        <v/>
      </c>
      <c r="CR415" s="1326" t="str">
        <f t="shared" si="1055"/>
        <v/>
      </c>
      <c r="CS415" s="1325" t="str">
        <f t="shared" si="1055"/>
        <v/>
      </c>
      <c r="CT415" s="1328" t="str">
        <f t="shared" si="1055"/>
        <v/>
      </c>
      <c r="CU415" s="534" t="str">
        <f t="shared" si="998"/>
        <v/>
      </c>
      <c r="CV415" s="535" t="str">
        <f t="shared" si="999"/>
        <v/>
      </c>
      <c r="CW415" s="536" t="str">
        <f t="shared" si="1000"/>
        <v/>
      </c>
      <c r="CX415" s="536" t="str">
        <f t="shared" si="1001"/>
        <v/>
      </c>
      <c r="CY415" s="536" t="str">
        <f t="shared" si="1002"/>
        <v/>
      </c>
      <c r="CZ415" s="536" t="str">
        <f t="shared" si="1003"/>
        <v/>
      </c>
      <c r="DA415" s="536" t="str">
        <f t="shared" si="1004"/>
        <v/>
      </c>
      <c r="DB415" s="537" t="str">
        <f t="shared" si="1005"/>
        <v/>
      </c>
      <c r="DC415" s="537" t="str">
        <f t="shared" si="1006"/>
        <v/>
      </c>
      <c r="DD415" s="537" t="str">
        <f t="shared" si="1007"/>
        <v/>
      </c>
      <c r="DE415" s="536" t="str">
        <f t="shared" si="1008"/>
        <v/>
      </c>
      <c r="DF415" s="536" t="str">
        <f t="shared" si="1009"/>
        <v/>
      </c>
      <c r="DG415" s="536" t="str">
        <f t="shared" si="1010"/>
        <v/>
      </c>
      <c r="DH415" s="536" t="str">
        <f t="shared" si="1011"/>
        <v/>
      </c>
      <c r="DI415" s="536" t="str">
        <f t="shared" si="1012"/>
        <v/>
      </c>
      <c r="DJ415" s="535" t="str">
        <f t="shared" si="1013"/>
        <v/>
      </c>
      <c r="DK415" s="534" t="str">
        <f t="shared" si="1014"/>
        <v/>
      </c>
      <c r="DL415" s="639">
        <f t="shared" si="1015"/>
        <v>0</v>
      </c>
      <c r="DM415" s="106">
        <f t="shared" si="1016"/>
        <v>0</v>
      </c>
      <c r="DN415" s="106">
        <f t="shared" si="1017"/>
        <v>0</v>
      </c>
      <c r="DO415" s="106">
        <f t="shared" si="1018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92"/>
        <v/>
      </c>
      <c r="CA416" s="583" t="str">
        <f t="shared" si="993"/>
        <v/>
      </c>
      <c r="CB416" s="583" t="str">
        <f t="shared" si="994"/>
        <v/>
      </c>
      <c r="CC416" s="675" t="str">
        <f t="shared" si="995"/>
        <v/>
      </c>
      <c r="CD416" s="1324" t="str">
        <f t="shared" si="1031"/>
        <v/>
      </c>
      <c r="CE416" s="1325" t="str">
        <f t="shared" si="1055"/>
        <v/>
      </c>
      <c r="CF416" s="1326" t="str">
        <f t="shared" si="1055"/>
        <v/>
      </c>
      <c r="CG416" s="1326" t="str">
        <f t="shared" si="1055"/>
        <v/>
      </c>
      <c r="CH416" s="1326" t="str">
        <f t="shared" si="1055"/>
        <v/>
      </c>
      <c r="CI416" s="1326" t="str">
        <f t="shared" si="1055"/>
        <v/>
      </c>
      <c r="CJ416" s="1326" t="str">
        <f t="shared" si="1055"/>
        <v/>
      </c>
      <c r="CK416" s="1327" t="str">
        <f t="shared" si="1055"/>
        <v/>
      </c>
      <c r="CL416" s="1327" t="str">
        <f t="shared" si="1055"/>
        <v/>
      </c>
      <c r="CM416" s="1327" t="str">
        <f t="shared" si="1055"/>
        <v/>
      </c>
      <c r="CN416" s="1326" t="str">
        <f t="shared" si="1055"/>
        <v/>
      </c>
      <c r="CO416" s="1326" t="str">
        <f t="shared" si="1055"/>
        <v/>
      </c>
      <c r="CP416" s="1326" t="str">
        <f t="shared" si="1055"/>
        <v/>
      </c>
      <c r="CQ416" s="1326" t="str">
        <f t="shared" si="1055"/>
        <v/>
      </c>
      <c r="CR416" s="1326" t="str">
        <f t="shared" si="1055"/>
        <v/>
      </c>
      <c r="CS416" s="1325" t="str">
        <f t="shared" si="1055"/>
        <v/>
      </c>
      <c r="CT416" s="1328" t="str">
        <f t="shared" si="1055"/>
        <v/>
      </c>
      <c r="CU416" s="534" t="str">
        <f t="shared" si="998"/>
        <v/>
      </c>
      <c r="CV416" s="535" t="str">
        <f t="shared" si="999"/>
        <v/>
      </c>
      <c r="CW416" s="536" t="str">
        <f t="shared" si="1000"/>
        <v/>
      </c>
      <c r="CX416" s="536" t="str">
        <f t="shared" si="1001"/>
        <v/>
      </c>
      <c r="CY416" s="536" t="str">
        <f t="shared" si="1002"/>
        <v/>
      </c>
      <c r="CZ416" s="536" t="str">
        <f t="shared" si="1003"/>
        <v/>
      </c>
      <c r="DA416" s="536" t="str">
        <f t="shared" si="1004"/>
        <v/>
      </c>
      <c r="DB416" s="537" t="str">
        <f t="shared" si="1005"/>
        <v/>
      </c>
      <c r="DC416" s="537" t="str">
        <f t="shared" si="1006"/>
        <v/>
      </c>
      <c r="DD416" s="537" t="str">
        <f t="shared" si="1007"/>
        <v/>
      </c>
      <c r="DE416" s="536" t="str">
        <f t="shared" si="1008"/>
        <v/>
      </c>
      <c r="DF416" s="536" t="str">
        <f t="shared" si="1009"/>
        <v/>
      </c>
      <c r="DG416" s="536" t="str">
        <f t="shared" si="1010"/>
        <v/>
      </c>
      <c r="DH416" s="536" t="str">
        <f t="shared" si="1011"/>
        <v/>
      </c>
      <c r="DI416" s="536" t="str">
        <f t="shared" si="1012"/>
        <v/>
      </c>
      <c r="DJ416" s="535" t="str">
        <f t="shared" si="1013"/>
        <v/>
      </c>
      <c r="DK416" s="534" t="str">
        <f t="shared" si="1014"/>
        <v/>
      </c>
      <c r="DL416" s="639">
        <f t="shared" si="1015"/>
        <v>0</v>
      </c>
      <c r="DM416" s="106">
        <f t="shared" si="1016"/>
        <v>0</v>
      </c>
      <c r="DN416" s="106">
        <f t="shared" si="1017"/>
        <v>0</v>
      </c>
      <c r="DO416" s="106">
        <f t="shared" si="1018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68">IF(B415="","",B415*B416)</f>
        <v/>
      </c>
      <c r="C417" s="615" t="str">
        <f t="shared" si="1068"/>
        <v/>
      </c>
      <c r="D417" s="615" t="str">
        <f t="shared" si="1068"/>
        <v/>
      </c>
      <c r="E417" s="615" t="str">
        <f t="shared" si="1068"/>
        <v/>
      </c>
      <c r="F417" s="615" t="str">
        <f t="shared" si="1068"/>
        <v/>
      </c>
      <c r="G417" s="615" t="str">
        <f t="shared" si="1068"/>
        <v/>
      </c>
      <c r="H417" s="615" t="str">
        <f t="shared" si="1068"/>
        <v/>
      </c>
      <c r="I417" s="615" t="str">
        <f t="shared" si="1068"/>
        <v/>
      </c>
      <c r="J417" s="615" t="str">
        <f t="shared" si="1068"/>
        <v/>
      </c>
      <c r="K417" s="615" t="str">
        <f t="shared" si="1068"/>
        <v/>
      </c>
      <c r="L417" s="615" t="str">
        <f t="shared" si="1068"/>
        <v/>
      </c>
      <c r="M417" s="615" t="str">
        <f t="shared" si="1068"/>
        <v/>
      </c>
      <c r="N417" s="615" t="str">
        <f t="shared" si="1068"/>
        <v/>
      </c>
      <c r="O417" s="615" t="str">
        <f t="shared" si="1068"/>
        <v/>
      </c>
      <c r="P417" s="615" t="str">
        <f t="shared" si="1068"/>
        <v/>
      </c>
      <c r="Q417" s="615" t="str">
        <f t="shared" si="1068"/>
        <v/>
      </c>
      <c r="R417" s="615" t="str">
        <f t="shared" si="1068"/>
        <v/>
      </c>
      <c r="S417" s="648"/>
      <c r="T417" s="615" t="str">
        <f t="shared" ref="T417:AJ417" si="1069">IF(T415="","",T415*T416)</f>
        <v/>
      </c>
      <c r="U417" s="615" t="str">
        <f t="shared" si="1069"/>
        <v/>
      </c>
      <c r="V417" s="615" t="str">
        <f t="shared" si="1069"/>
        <v/>
      </c>
      <c r="W417" s="615" t="str">
        <f t="shared" si="1069"/>
        <v/>
      </c>
      <c r="X417" s="615" t="str">
        <f t="shared" si="1069"/>
        <v/>
      </c>
      <c r="Y417" s="615" t="str">
        <f t="shared" si="1069"/>
        <v/>
      </c>
      <c r="Z417" s="615" t="str">
        <f t="shared" si="1069"/>
        <v/>
      </c>
      <c r="AA417" s="615" t="str">
        <f t="shared" si="1069"/>
        <v/>
      </c>
      <c r="AB417" s="615" t="str">
        <f t="shared" si="1069"/>
        <v/>
      </c>
      <c r="AC417" s="615" t="str">
        <f t="shared" si="1069"/>
        <v/>
      </c>
      <c r="AD417" s="615" t="str">
        <f t="shared" si="1069"/>
        <v/>
      </c>
      <c r="AE417" s="615" t="str">
        <f t="shared" si="1069"/>
        <v/>
      </c>
      <c r="AF417" s="615" t="str">
        <f t="shared" si="1069"/>
        <v/>
      </c>
      <c r="AG417" s="615" t="str">
        <f t="shared" si="1069"/>
        <v/>
      </c>
      <c r="AH417" s="615" t="str">
        <f t="shared" si="1069"/>
        <v/>
      </c>
      <c r="AI417" s="615" t="str">
        <f t="shared" si="1069"/>
        <v/>
      </c>
      <c r="AJ417" s="615" t="str">
        <f t="shared" si="1069"/>
        <v/>
      </c>
      <c r="AK417" s="648"/>
      <c r="AL417" s="615" t="str">
        <f t="shared" ref="AL417:BB417" si="1070">IF(AL415="","",AL415*AL416)</f>
        <v/>
      </c>
      <c r="AM417" s="615" t="str">
        <f t="shared" si="1070"/>
        <v/>
      </c>
      <c r="AN417" s="615" t="str">
        <f t="shared" si="1070"/>
        <v/>
      </c>
      <c r="AO417" s="615" t="str">
        <f t="shared" si="1070"/>
        <v/>
      </c>
      <c r="AP417" s="615" t="str">
        <f t="shared" si="1070"/>
        <v/>
      </c>
      <c r="AQ417" s="615" t="str">
        <f t="shared" si="1070"/>
        <v/>
      </c>
      <c r="AR417" s="615" t="str">
        <f t="shared" si="1070"/>
        <v/>
      </c>
      <c r="AS417" s="615" t="str">
        <f t="shared" si="1070"/>
        <v/>
      </c>
      <c r="AT417" s="615" t="str">
        <f t="shared" si="1070"/>
        <v/>
      </c>
      <c r="AU417" s="615" t="str">
        <f t="shared" si="1070"/>
        <v/>
      </c>
      <c r="AV417" s="615" t="str">
        <f t="shared" si="1070"/>
        <v/>
      </c>
      <c r="AW417" s="615" t="str">
        <f t="shared" si="1070"/>
        <v/>
      </c>
      <c r="AX417" s="615" t="str">
        <f t="shared" si="1070"/>
        <v/>
      </c>
      <c r="AY417" s="615" t="str">
        <f t="shared" si="1070"/>
        <v/>
      </c>
      <c r="AZ417" s="615" t="str">
        <f t="shared" si="1070"/>
        <v/>
      </c>
      <c r="BA417" s="615" t="str">
        <f t="shared" si="1070"/>
        <v/>
      </c>
      <c r="BB417" s="615" t="str">
        <f t="shared" si="1070"/>
        <v/>
      </c>
      <c r="BC417" s="648"/>
      <c r="BD417" s="615" t="str">
        <f t="shared" ref="BD417:BT417" si="1071">IF(BD415="","",BD415*BD416)</f>
        <v/>
      </c>
      <c r="BE417" s="615" t="str">
        <f t="shared" si="1071"/>
        <v/>
      </c>
      <c r="BF417" s="615" t="str">
        <f t="shared" si="1071"/>
        <v/>
      </c>
      <c r="BG417" s="615" t="str">
        <f t="shared" si="1071"/>
        <v/>
      </c>
      <c r="BH417" s="615" t="str">
        <f t="shared" si="1071"/>
        <v/>
      </c>
      <c r="BI417" s="615" t="str">
        <f t="shared" si="1071"/>
        <v/>
      </c>
      <c r="BJ417" s="615" t="str">
        <f t="shared" si="1071"/>
        <v/>
      </c>
      <c r="BK417" s="615" t="str">
        <f t="shared" si="1071"/>
        <v/>
      </c>
      <c r="BL417" s="615" t="str">
        <f t="shared" si="1071"/>
        <v/>
      </c>
      <c r="BM417" s="615" t="str">
        <f t="shared" si="1071"/>
        <v/>
      </c>
      <c r="BN417" s="615" t="str">
        <f t="shared" si="1071"/>
        <v/>
      </c>
      <c r="BO417" s="615" t="str">
        <f t="shared" si="1071"/>
        <v/>
      </c>
      <c r="BP417" s="615" t="str">
        <f t="shared" si="1071"/>
        <v/>
      </c>
      <c r="BQ417" s="615" t="str">
        <f t="shared" si="1071"/>
        <v/>
      </c>
      <c r="BR417" s="615" t="str">
        <f t="shared" si="1071"/>
        <v/>
      </c>
      <c r="BS417" s="615" t="str">
        <f t="shared" si="1071"/>
        <v/>
      </c>
      <c r="BT417" s="615" t="str">
        <f t="shared" si="1071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2"/>
        <v/>
      </c>
      <c r="CA417" s="583" t="str">
        <f t="shared" si="993"/>
        <v/>
      </c>
      <c r="CB417" s="583" t="str">
        <f t="shared" si="994"/>
        <v/>
      </c>
      <c r="CC417" s="675" t="str">
        <f t="shared" si="995"/>
        <v/>
      </c>
      <c r="CD417" s="1324" t="str">
        <f t="shared" si="1031"/>
        <v/>
      </c>
      <c r="CE417" s="1325" t="str">
        <f t="shared" si="1055"/>
        <v/>
      </c>
      <c r="CF417" s="1326" t="str">
        <f t="shared" si="1055"/>
        <v/>
      </c>
      <c r="CG417" s="1326" t="str">
        <f t="shared" si="1055"/>
        <v/>
      </c>
      <c r="CH417" s="1326" t="str">
        <f t="shared" si="1055"/>
        <v/>
      </c>
      <c r="CI417" s="1326" t="str">
        <f t="shared" si="1055"/>
        <v/>
      </c>
      <c r="CJ417" s="1326" t="str">
        <f t="shared" si="1055"/>
        <v/>
      </c>
      <c r="CK417" s="1327" t="str">
        <f t="shared" si="1055"/>
        <v/>
      </c>
      <c r="CL417" s="1327" t="str">
        <f t="shared" si="1055"/>
        <v/>
      </c>
      <c r="CM417" s="1327" t="str">
        <f t="shared" si="1055"/>
        <v/>
      </c>
      <c r="CN417" s="1326" t="str">
        <f t="shared" si="1055"/>
        <v/>
      </c>
      <c r="CO417" s="1326" t="str">
        <f t="shared" si="1055"/>
        <v/>
      </c>
      <c r="CP417" s="1326" t="str">
        <f t="shared" si="1055"/>
        <v/>
      </c>
      <c r="CQ417" s="1326" t="str">
        <f t="shared" si="1055"/>
        <v/>
      </c>
      <c r="CR417" s="1326" t="str">
        <f t="shared" si="1055"/>
        <v/>
      </c>
      <c r="CS417" s="1325" t="str">
        <f t="shared" si="1055"/>
        <v/>
      </c>
      <c r="CT417" s="1328" t="str">
        <f t="shared" si="1055"/>
        <v/>
      </c>
      <c r="CU417" s="534" t="str">
        <f t="shared" si="998"/>
        <v/>
      </c>
      <c r="CV417" s="535" t="str">
        <f t="shared" si="999"/>
        <v/>
      </c>
      <c r="CW417" s="536" t="str">
        <f t="shared" si="1000"/>
        <v/>
      </c>
      <c r="CX417" s="536" t="str">
        <f t="shared" si="1001"/>
        <v/>
      </c>
      <c r="CY417" s="536" t="str">
        <f t="shared" si="1002"/>
        <v/>
      </c>
      <c r="CZ417" s="536" t="str">
        <f t="shared" si="1003"/>
        <v/>
      </c>
      <c r="DA417" s="536" t="str">
        <f t="shared" si="1004"/>
        <v/>
      </c>
      <c r="DB417" s="537" t="str">
        <f t="shared" si="1005"/>
        <v/>
      </c>
      <c r="DC417" s="537" t="str">
        <f t="shared" si="1006"/>
        <v/>
      </c>
      <c r="DD417" s="537" t="str">
        <f t="shared" si="1007"/>
        <v/>
      </c>
      <c r="DE417" s="536" t="str">
        <f t="shared" si="1008"/>
        <v/>
      </c>
      <c r="DF417" s="536" t="str">
        <f t="shared" si="1009"/>
        <v/>
      </c>
      <c r="DG417" s="536" t="str">
        <f t="shared" si="1010"/>
        <v/>
      </c>
      <c r="DH417" s="536" t="str">
        <f t="shared" si="1011"/>
        <v/>
      </c>
      <c r="DI417" s="536" t="str">
        <f t="shared" si="1012"/>
        <v/>
      </c>
      <c r="DJ417" s="535" t="str">
        <f t="shared" si="1013"/>
        <v/>
      </c>
      <c r="DK417" s="534" t="str">
        <f t="shared" si="1014"/>
        <v/>
      </c>
      <c r="DL417" s="639">
        <f t="shared" si="1015"/>
        <v>0</v>
      </c>
      <c r="DM417" s="106">
        <f t="shared" si="1016"/>
        <v>0</v>
      </c>
      <c r="DN417" s="106">
        <f t="shared" si="1017"/>
        <v>0</v>
      </c>
      <c r="DO417" s="106">
        <f t="shared" si="1018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6" t="s">
        <v>260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>
        <v>900</v>
      </c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4" t="str">
        <f t="shared" ref="CD419:CS419" si="107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2"/>
        <v/>
      </c>
      <c r="CF419" s="1326" t="str">
        <f t="shared" si="1072"/>
        <v/>
      </c>
      <c r="CG419" s="1326" t="str">
        <f t="shared" si="1072"/>
        <v/>
      </c>
      <c r="CH419" s="1326" t="str">
        <f t="shared" si="1072"/>
        <v/>
      </c>
      <c r="CI419" s="1326" t="str">
        <f t="shared" si="1072"/>
        <v/>
      </c>
      <c r="CJ419" s="1326" t="str">
        <f t="shared" si="1072"/>
        <v/>
      </c>
      <c r="CK419" s="1327" t="str">
        <f t="shared" si="1072"/>
        <v/>
      </c>
      <c r="CL419" s="1327">
        <f t="shared" si="1072"/>
        <v>900</v>
      </c>
      <c r="CM419" s="1327" t="str">
        <f t="shared" si="1072"/>
        <v/>
      </c>
      <c r="CN419" s="1326" t="str">
        <f t="shared" si="1072"/>
        <v/>
      </c>
      <c r="CO419" s="1326" t="str">
        <f t="shared" si="1072"/>
        <v/>
      </c>
      <c r="CP419" s="1326" t="str">
        <f t="shared" si="1072"/>
        <v/>
      </c>
      <c r="CQ419" s="1326" t="str">
        <f t="shared" si="1072"/>
        <v/>
      </c>
      <c r="CR419" s="1326" t="str">
        <f t="shared" si="1072"/>
        <v/>
      </c>
      <c r="CS419" s="1325" t="str">
        <f t="shared" si="1072"/>
        <v/>
      </c>
      <c r="CT419" s="1328" t="str">
        <f t="shared" ref="CE419:CT421" si="107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4"/>
        <v/>
      </c>
      <c r="CW419" s="536" t="str">
        <f t="shared" si="1074"/>
        <v/>
      </c>
      <c r="CX419" s="536" t="str">
        <f t="shared" si="1074"/>
        <v/>
      </c>
      <c r="CY419" s="536" t="str">
        <f t="shared" si="1074"/>
        <v/>
      </c>
      <c r="CZ419" s="536" t="str">
        <f t="shared" si="1074"/>
        <v/>
      </c>
      <c r="DA419" s="536" t="str">
        <f t="shared" si="1074"/>
        <v/>
      </c>
      <c r="DB419" s="537" t="str">
        <f t="shared" si="1074"/>
        <v/>
      </c>
      <c r="DC419" s="537">
        <f t="shared" si="1074"/>
        <v>900</v>
      </c>
      <c r="DD419" s="537" t="str">
        <f t="shared" si="1074"/>
        <v/>
      </c>
      <c r="DE419" s="536" t="str">
        <f t="shared" ref="DE419:DK421" si="107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5"/>
        <v/>
      </c>
      <c r="DG419" s="536" t="str">
        <f t="shared" si="1075"/>
        <v/>
      </c>
      <c r="DH419" s="536" t="str">
        <f t="shared" si="1075"/>
        <v/>
      </c>
      <c r="DI419" s="536" t="str">
        <f t="shared" si="1075"/>
        <v/>
      </c>
      <c r="DJ419" s="535" t="str">
        <f t="shared" si="1075"/>
        <v/>
      </c>
      <c r="DK419" s="534" t="str">
        <f t="shared" si="1075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5" t="s">
        <v>176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>
        <v>25</v>
      </c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3"/>
        <v/>
      </c>
      <c r="CF420" s="1326" t="str">
        <f t="shared" si="1073"/>
        <v/>
      </c>
      <c r="CG420" s="1326" t="str">
        <f t="shared" si="1073"/>
        <v/>
      </c>
      <c r="CH420" s="1326" t="str">
        <f t="shared" si="1073"/>
        <v/>
      </c>
      <c r="CI420" s="1326" t="str">
        <f t="shared" si="1073"/>
        <v/>
      </c>
      <c r="CJ420" s="1326" t="str">
        <f t="shared" si="1073"/>
        <v/>
      </c>
      <c r="CK420" s="1327" t="str">
        <f t="shared" si="1073"/>
        <v/>
      </c>
      <c r="CL420" s="1327">
        <f t="shared" si="1073"/>
        <v>25</v>
      </c>
      <c r="CM420" s="1327" t="str">
        <f t="shared" si="1073"/>
        <v/>
      </c>
      <c r="CN420" s="1326" t="str">
        <f t="shared" si="1073"/>
        <v/>
      </c>
      <c r="CO420" s="1326" t="str">
        <f t="shared" si="1073"/>
        <v/>
      </c>
      <c r="CP420" s="1326" t="str">
        <f t="shared" si="1073"/>
        <v/>
      </c>
      <c r="CQ420" s="1326" t="str">
        <f t="shared" si="1073"/>
        <v/>
      </c>
      <c r="CR420" s="1326" t="str">
        <f t="shared" si="1073"/>
        <v/>
      </c>
      <c r="CS420" s="1325" t="str">
        <f t="shared" si="1073"/>
        <v/>
      </c>
      <c r="CT420" s="1328" t="str">
        <f t="shared" si="1073"/>
        <v/>
      </c>
      <c r="CU420" s="534" t="str">
        <f t="shared" si="1074"/>
        <v/>
      </c>
      <c r="CV420" s="535" t="str">
        <f t="shared" si="1074"/>
        <v/>
      </c>
      <c r="CW420" s="536" t="str">
        <f t="shared" si="1074"/>
        <v/>
      </c>
      <c r="CX420" s="536" t="str">
        <f t="shared" si="1074"/>
        <v/>
      </c>
      <c r="CY420" s="536" t="str">
        <f t="shared" si="1074"/>
        <v/>
      </c>
      <c r="CZ420" s="536" t="str">
        <f t="shared" si="1074"/>
        <v/>
      </c>
      <c r="DA420" s="536" t="str">
        <f t="shared" si="1074"/>
        <v/>
      </c>
      <c r="DB420" s="537" t="str">
        <f t="shared" si="1074"/>
        <v/>
      </c>
      <c r="DC420" s="537">
        <f t="shared" si="1074"/>
        <v>25</v>
      </c>
      <c r="DD420" s="537" t="str">
        <f t="shared" si="1074"/>
        <v/>
      </c>
      <c r="DE420" s="536" t="str">
        <f t="shared" si="1075"/>
        <v/>
      </c>
      <c r="DF420" s="536" t="str">
        <f t="shared" si="1075"/>
        <v/>
      </c>
      <c r="DG420" s="536" t="str">
        <f t="shared" si="1075"/>
        <v/>
      </c>
      <c r="DH420" s="536" t="str">
        <f t="shared" si="1075"/>
        <v/>
      </c>
      <c r="DI420" s="536" t="str">
        <f t="shared" si="1075"/>
        <v/>
      </c>
      <c r="DJ420" s="535" t="str">
        <f t="shared" si="1075"/>
        <v/>
      </c>
      <c r="DK420" s="534" t="str">
        <f t="shared" si="1075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76">IF(B419="","",B419*B420)</f>
        <v/>
      </c>
      <c r="C421" s="615" t="str">
        <f t="shared" si="1076"/>
        <v/>
      </c>
      <c r="D421" s="615" t="str">
        <f t="shared" si="1076"/>
        <v/>
      </c>
      <c r="E421" s="615" t="str">
        <f t="shared" si="1076"/>
        <v/>
      </c>
      <c r="F421" s="615" t="str">
        <f t="shared" si="1076"/>
        <v/>
      </c>
      <c r="G421" s="615" t="str">
        <f t="shared" si="1076"/>
        <v/>
      </c>
      <c r="H421" s="615" t="str">
        <f t="shared" si="1076"/>
        <v/>
      </c>
      <c r="I421" s="615" t="str">
        <f t="shared" si="1076"/>
        <v/>
      </c>
      <c r="J421" s="615" t="str">
        <f t="shared" si="1076"/>
        <v/>
      </c>
      <c r="K421" s="615" t="str">
        <f t="shared" si="1076"/>
        <v/>
      </c>
      <c r="L421" s="615" t="str">
        <f t="shared" si="1076"/>
        <v/>
      </c>
      <c r="M421" s="615" t="str">
        <f t="shared" si="1076"/>
        <v/>
      </c>
      <c r="N421" s="615" t="str">
        <f t="shared" si="1076"/>
        <v/>
      </c>
      <c r="O421" s="615" t="str">
        <f t="shared" si="1076"/>
        <v/>
      </c>
      <c r="P421" s="615" t="str">
        <f t="shared" si="1076"/>
        <v/>
      </c>
      <c r="Q421" s="615" t="str">
        <f t="shared" si="1076"/>
        <v/>
      </c>
      <c r="R421" s="615" t="str">
        <f t="shared" si="1076"/>
        <v/>
      </c>
      <c r="S421" s="648"/>
      <c r="T421" s="615" t="str">
        <f t="shared" ref="T421:AJ421" si="1077">IF(T419="","",T419*T420)</f>
        <v/>
      </c>
      <c r="U421" s="615" t="str">
        <f t="shared" si="1077"/>
        <v/>
      </c>
      <c r="V421" s="615" t="str">
        <f t="shared" si="1077"/>
        <v/>
      </c>
      <c r="W421" s="615" t="str">
        <f t="shared" si="1077"/>
        <v/>
      </c>
      <c r="X421" s="615" t="str">
        <f t="shared" si="1077"/>
        <v/>
      </c>
      <c r="Y421" s="615" t="str">
        <f t="shared" si="1077"/>
        <v/>
      </c>
      <c r="Z421" s="615" t="str">
        <f t="shared" si="1077"/>
        <v/>
      </c>
      <c r="AA421" s="615" t="str">
        <f t="shared" si="1077"/>
        <v/>
      </c>
      <c r="AB421" s="615" t="str">
        <f t="shared" si="1077"/>
        <v/>
      </c>
      <c r="AC421" s="615" t="str">
        <f t="shared" si="1077"/>
        <v/>
      </c>
      <c r="AD421" s="615" t="str">
        <f t="shared" si="1077"/>
        <v/>
      </c>
      <c r="AE421" s="615" t="str">
        <f t="shared" si="1077"/>
        <v/>
      </c>
      <c r="AF421" s="615" t="str">
        <f t="shared" si="1077"/>
        <v/>
      </c>
      <c r="AG421" s="615" t="str">
        <f t="shared" si="1077"/>
        <v/>
      </c>
      <c r="AH421" s="615" t="str">
        <f t="shared" si="1077"/>
        <v/>
      </c>
      <c r="AI421" s="615" t="str">
        <f t="shared" si="1077"/>
        <v/>
      </c>
      <c r="AJ421" s="615" t="str">
        <f t="shared" si="1077"/>
        <v/>
      </c>
      <c r="AK421" s="648"/>
      <c r="AL421" s="615" t="str">
        <f t="shared" ref="AL421:BB421" si="1078">IF(AL419="","",AL419*AL420)</f>
        <v/>
      </c>
      <c r="AM421" s="615" t="str">
        <f t="shared" si="1078"/>
        <v/>
      </c>
      <c r="AN421" s="615" t="str">
        <f t="shared" si="1078"/>
        <v/>
      </c>
      <c r="AO421" s="615" t="str">
        <f t="shared" si="1078"/>
        <v/>
      </c>
      <c r="AP421" s="615" t="str">
        <f t="shared" si="1078"/>
        <v/>
      </c>
      <c r="AQ421" s="615" t="str">
        <f t="shared" si="1078"/>
        <v/>
      </c>
      <c r="AR421" s="615" t="str">
        <f t="shared" si="1078"/>
        <v/>
      </c>
      <c r="AS421" s="615" t="str">
        <f t="shared" si="1078"/>
        <v/>
      </c>
      <c r="AT421" s="615" t="str">
        <f t="shared" si="1078"/>
        <v/>
      </c>
      <c r="AU421" s="615" t="str">
        <f t="shared" si="1078"/>
        <v/>
      </c>
      <c r="AV421" s="615" t="str">
        <f t="shared" si="1078"/>
        <v/>
      </c>
      <c r="AW421" s="615" t="str">
        <f t="shared" si="1078"/>
        <v/>
      </c>
      <c r="AX421" s="615" t="str">
        <f t="shared" si="1078"/>
        <v/>
      </c>
      <c r="AY421" s="615" t="str">
        <f t="shared" si="1078"/>
        <v/>
      </c>
      <c r="AZ421" s="615" t="str">
        <f t="shared" si="1078"/>
        <v/>
      </c>
      <c r="BA421" s="615" t="str">
        <f t="shared" si="1078"/>
        <v/>
      </c>
      <c r="BB421" s="615" t="str">
        <f t="shared" si="1078"/>
        <v/>
      </c>
      <c r="BC421" s="648"/>
      <c r="BD421" s="615" t="str">
        <f t="shared" ref="BD421:BT421" si="1079">IF(BD419="","",BD419*BD420)</f>
        <v/>
      </c>
      <c r="BE421" s="615">
        <f t="shared" si="1079"/>
        <v>22500</v>
      </c>
      <c r="BF421" s="615" t="str">
        <f t="shared" si="1079"/>
        <v/>
      </c>
      <c r="BG421" s="615" t="str">
        <f t="shared" si="1079"/>
        <v/>
      </c>
      <c r="BH421" s="615" t="str">
        <f t="shared" si="1079"/>
        <v/>
      </c>
      <c r="BI421" s="615" t="str">
        <f t="shared" si="1079"/>
        <v/>
      </c>
      <c r="BJ421" s="615" t="str">
        <f t="shared" si="1079"/>
        <v/>
      </c>
      <c r="BK421" s="615" t="str">
        <f t="shared" si="1079"/>
        <v/>
      </c>
      <c r="BL421" s="615" t="str">
        <f t="shared" si="1079"/>
        <v/>
      </c>
      <c r="BM421" s="615" t="str">
        <f t="shared" si="1079"/>
        <v/>
      </c>
      <c r="BN421" s="615" t="str">
        <f t="shared" si="1079"/>
        <v/>
      </c>
      <c r="BO421" s="615" t="str">
        <f t="shared" si="1079"/>
        <v/>
      </c>
      <c r="BP421" s="615" t="str">
        <f t="shared" si="1079"/>
        <v/>
      </c>
      <c r="BQ421" s="615" t="str">
        <f t="shared" si="1079"/>
        <v/>
      </c>
      <c r="BR421" s="615" t="str">
        <f t="shared" si="1079"/>
        <v/>
      </c>
      <c r="BS421" s="615" t="str">
        <f t="shared" si="1079"/>
        <v/>
      </c>
      <c r="BT421" s="615" t="str">
        <f t="shared" si="1079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3"/>
        <v/>
      </c>
      <c r="CF421" s="1326" t="str">
        <f t="shared" si="1073"/>
        <v/>
      </c>
      <c r="CG421" s="1326" t="str">
        <f t="shared" si="1073"/>
        <v/>
      </c>
      <c r="CH421" s="1326" t="str">
        <f t="shared" si="1073"/>
        <v/>
      </c>
      <c r="CI421" s="1326" t="str">
        <f t="shared" si="1073"/>
        <v/>
      </c>
      <c r="CJ421" s="1326" t="str">
        <f t="shared" si="1073"/>
        <v/>
      </c>
      <c r="CK421" s="1327" t="str">
        <f t="shared" si="1073"/>
        <v/>
      </c>
      <c r="CL421" s="1327">
        <f t="shared" si="1073"/>
        <v>22500</v>
      </c>
      <c r="CM421" s="1327" t="str">
        <f t="shared" si="1073"/>
        <v/>
      </c>
      <c r="CN421" s="1326" t="str">
        <f t="shared" si="1073"/>
        <v/>
      </c>
      <c r="CO421" s="1326" t="str">
        <f t="shared" si="1073"/>
        <v/>
      </c>
      <c r="CP421" s="1326" t="str">
        <f t="shared" si="1073"/>
        <v/>
      </c>
      <c r="CQ421" s="1326" t="str">
        <f t="shared" si="1073"/>
        <v/>
      </c>
      <c r="CR421" s="1326" t="str">
        <f t="shared" si="1073"/>
        <v/>
      </c>
      <c r="CS421" s="1325" t="str">
        <f t="shared" si="1073"/>
        <v/>
      </c>
      <c r="CT421" s="1328" t="str">
        <f t="shared" si="1073"/>
        <v/>
      </c>
      <c r="CU421" s="534" t="str">
        <f t="shared" si="1074"/>
        <v/>
      </c>
      <c r="CV421" s="535" t="str">
        <f t="shared" si="1074"/>
        <v/>
      </c>
      <c r="CW421" s="536" t="str">
        <f t="shared" si="1074"/>
        <v/>
      </c>
      <c r="CX421" s="536" t="str">
        <f t="shared" si="1074"/>
        <v/>
      </c>
      <c r="CY421" s="536" t="str">
        <f t="shared" si="1074"/>
        <v/>
      </c>
      <c r="CZ421" s="536" t="str">
        <f t="shared" si="1074"/>
        <v/>
      </c>
      <c r="DA421" s="536" t="str">
        <f t="shared" si="1074"/>
        <v/>
      </c>
      <c r="DB421" s="537" t="str">
        <f t="shared" si="1074"/>
        <v/>
      </c>
      <c r="DC421" s="537">
        <f t="shared" si="1074"/>
        <v>22500</v>
      </c>
      <c r="DD421" s="537" t="str">
        <f t="shared" si="1074"/>
        <v/>
      </c>
      <c r="DE421" s="536" t="str">
        <f t="shared" si="1075"/>
        <v/>
      </c>
      <c r="DF421" s="536" t="str">
        <f t="shared" si="1075"/>
        <v/>
      </c>
      <c r="DG421" s="536" t="str">
        <f t="shared" si="1075"/>
        <v/>
      </c>
      <c r="DH421" s="536" t="str">
        <f t="shared" si="1075"/>
        <v/>
      </c>
      <c r="DI421" s="536" t="str">
        <f t="shared" si="1075"/>
        <v/>
      </c>
      <c r="DJ421" s="535" t="str">
        <f t="shared" si="1075"/>
        <v/>
      </c>
      <c r="DK421" s="534" t="str">
        <f t="shared" si="1075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6" t="s">
        <v>260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0"/>
        <v/>
      </c>
      <c r="CG423" s="1326" t="str">
        <f t="shared" si="1080"/>
        <v/>
      </c>
      <c r="CH423" s="1326" t="str">
        <f t="shared" si="1080"/>
        <v/>
      </c>
      <c r="CI423" s="1326" t="str">
        <f t="shared" si="1080"/>
        <v/>
      </c>
      <c r="CJ423" s="1326" t="str">
        <f t="shared" si="1080"/>
        <v/>
      </c>
      <c r="CK423" s="1327" t="str">
        <f t="shared" si="1080"/>
        <v/>
      </c>
      <c r="CL423" s="1327" t="str">
        <f t="shared" si="1080"/>
        <v/>
      </c>
      <c r="CM423" s="1327" t="str">
        <f t="shared" si="1080"/>
        <v/>
      </c>
      <c r="CN423" s="1326" t="str">
        <f t="shared" si="1080"/>
        <v/>
      </c>
      <c r="CO423" s="1326" t="str">
        <f t="shared" si="1080"/>
        <v/>
      </c>
      <c r="CP423" s="1326" t="str">
        <f t="shared" si="1080"/>
        <v/>
      </c>
      <c r="CQ423" s="1326" t="str">
        <f t="shared" si="1080"/>
        <v/>
      </c>
      <c r="CR423" s="1326" t="str">
        <f t="shared" si="1080"/>
        <v/>
      </c>
      <c r="CS423" s="1325" t="str">
        <f t="shared" si="1080"/>
        <v/>
      </c>
      <c r="CT423" s="1328" t="str">
        <f t="shared" si="1080"/>
        <v/>
      </c>
      <c r="CU423" s="534" t="str">
        <f t="shared" ref="CU423:DD425" si="10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1"/>
        <v/>
      </c>
      <c r="CW423" s="536" t="str">
        <f t="shared" si="1081"/>
        <v/>
      </c>
      <c r="CX423" s="536" t="str">
        <f t="shared" si="1081"/>
        <v/>
      </c>
      <c r="CY423" s="536" t="str">
        <f t="shared" si="1081"/>
        <v/>
      </c>
      <c r="CZ423" s="536" t="str">
        <f t="shared" si="1081"/>
        <v/>
      </c>
      <c r="DA423" s="536" t="str">
        <f t="shared" si="1081"/>
        <v/>
      </c>
      <c r="DB423" s="537" t="str">
        <f t="shared" si="1081"/>
        <v/>
      </c>
      <c r="DC423" s="537" t="str">
        <f t="shared" si="1081"/>
        <v/>
      </c>
      <c r="DD423" s="537" t="str">
        <f t="shared" si="1081"/>
        <v/>
      </c>
      <c r="DE423" s="536" t="str">
        <f t="shared" ref="DE423:DK425" si="10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2"/>
        <v/>
      </c>
      <c r="DG423" s="536" t="str">
        <f t="shared" si="1082"/>
        <v/>
      </c>
      <c r="DH423" s="536" t="str">
        <f t="shared" si="1082"/>
        <v/>
      </c>
      <c r="DI423" s="536" t="str">
        <f t="shared" si="1082"/>
        <v/>
      </c>
      <c r="DJ423" s="535" t="str">
        <f t="shared" si="1082"/>
        <v/>
      </c>
      <c r="DK423" s="534" t="str">
        <f t="shared" si="1082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5" t="s">
        <v>176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0"/>
        <v/>
      </c>
      <c r="CF424" s="1326" t="str">
        <f t="shared" si="1080"/>
        <v/>
      </c>
      <c r="CG424" s="1326" t="str">
        <f t="shared" si="1080"/>
        <v/>
      </c>
      <c r="CH424" s="1326" t="str">
        <f t="shared" si="1080"/>
        <v/>
      </c>
      <c r="CI424" s="1326" t="str">
        <f t="shared" si="1080"/>
        <v/>
      </c>
      <c r="CJ424" s="1326" t="str">
        <f t="shared" si="1080"/>
        <v/>
      </c>
      <c r="CK424" s="1327" t="str">
        <f t="shared" si="1080"/>
        <v/>
      </c>
      <c r="CL424" s="1327" t="str">
        <f t="shared" si="1080"/>
        <v/>
      </c>
      <c r="CM424" s="1327" t="str">
        <f t="shared" si="1080"/>
        <v/>
      </c>
      <c r="CN424" s="1326" t="str">
        <f t="shared" si="1080"/>
        <v/>
      </c>
      <c r="CO424" s="1326" t="str">
        <f t="shared" si="1080"/>
        <v/>
      </c>
      <c r="CP424" s="1326" t="str">
        <f t="shared" si="1080"/>
        <v/>
      </c>
      <c r="CQ424" s="1326" t="str">
        <f t="shared" si="1080"/>
        <v/>
      </c>
      <c r="CR424" s="1326" t="str">
        <f t="shared" si="1080"/>
        <v/>
      </c>
      <c r="CS424" s="1325" t="str">
        <f t="shared" si="1080"/>
        <v/>
      </c>
      <c r="CT424" s="1328" t="str">
        <f t="shared" si="1080"/>
        <v/>
      </c>
      <c r="CU424" s="534" t="str">
        <f t="shared" si="1081"/>
        <v/>
      </c>
      <c r="CV424" s="535" t="str">
        <f t="shared" si="1081"/>
        <v/>
      </c>
      <c r="CW424" s="536" t="str">
        <f t="shared" si="1081"/>
        <v/>
      </c>
      <c r="CX424" s="536" t="str">
        <f t="shared" si="1081"/>
        <v/>
      </c>
      <c r="CY424" s="536" t="str">
        <f t="shared" si="1081"/>
        <v/>
      </c>
      <c r="CZ424" s="536" t="str">
        <f t="shared" si="1081"/>
        <v/>
      </c>
      <c r="DA424" s="536" t="str">
        <f t="shared" si="1081"/>
        <v/>
      </c>
      <c r="DB424" s="537" t="str">
        <f t="shared" si="1081"/>
        <v/>
      </c>
      <c r="DC424" s="537" t="str">
        <f t="shared" si="1081"/>
        <v/>
      </c>
      <c r="DD424" s="537" t="str">
        <f t="shared" si="1081"/>
        <v/>
      </c>
      <c r="DE424" s="536" t="str">
        <f t="shared" si="1082"/>
        <v/>
      </c>
      <c r="DF424" s="536" t="str">
        <f t="shared" si="1082"/>
        <v/>
      </c>
      <c r="DG424" s="536" t="str">
        <f t="shared" si="1082"/>
        <v/>
      </c>
      <c r="DH424" s="536" t="str">
        <f t="shared" si="1082"/>
        <v/>
      </c>
      <c r="DI424" s="536" t="str">
        <f t="shared" si="1082"/>
        <v/>
      </c>
      <c r="DJ424" s="535" t="str">
        <f t="shared" si="1082"/>
        <v/>
      </c>
      <c r="DK424" s="534" t="str">
        <f t="shared" si="1082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83">IF(B423="","",B423*B424)</f>
        <v/>
      </c>
      <c r="C425" s="615" t="str">
        <f t="shared" si="1083"/>
        <v/>
      </c>
      <c r="D425" s="615" t="str">
        <f t="shared" si="1083"/>
        <v/>
      </c>
      <c r="E425" s="615" t="str">
        <f t="shared" si="1083"/>
        <v/>
      </c>
      <c r="F425" s="615" t="str">
        <f t="shared" si="1083"/>
        <v/>
      </c>
      <c r="G425" s="615" t="str">
        <f t="shared" si="1083"/>
        <v/>
      </c>
      <c r="H425" s="615" t="str">
        <f t="shared" si="1083"/>
        <v/>
      </c>
      <c r="I425" s="615" t="str">
        <f t="shared" si="1083"/>
        <v/>
      </c>
      <c r="J425" s="615" t="str">
        <f t="shared" si="1083"/>
        <v/>
      </c>
      <c r="K425" s="615" t="str">
        <f t="shared" si="1083"/>
        <v/>
      </c>
      <c r="L425" s="615" t="str">
        <f t="shared" si="1083"/>
        <v/>
      </c>
      <c r="M425" s="615" t="str">
        <f t="shared" si="1083"/>
        <v/>
      </c>
      <c r="N425" s="615" t="str">
        <f t="shared" si="1083"/>
        <v/>
      </c>
      <c r="O425" s="615" t="str">
        <f t="shared" si="1083"/>
        <v/>
      </c>
      <c r="P425" s="615" t="str">
        <f t="shared" si="1083"/>
        <v/>
      </c>
      <c r="Q425" s="615" t="str">
        <f t="shared" si="1083"/>
        <v/>
      </c>
      <c r="R425" s="615" t="str">
        <f t="shared" si="1083"/>
        <v/>
      </c>
      <c r="S425" s="648"/>
      <c r="T425" s="615" t="str">
        <f t="shared" ref="T425:AJ425" si="1084">IF(T423="","",T423*T424)</f>
        <v/>
      </c>
      <c r="U425" s="615" t="str">
        <f t="shared" si="1084"/>
        <v/>
      </c>
      <c r="V425" s="615" t="str">
        <f t="shared" si="1084"/>
        <v/>
      </c>
      <c r="W425" s="615" t="str">
        <f t="shared" si="1084"/>
        <v/>
      </c>
      <c r="X425" s="615" t="str">
        <f t="shared" si="1084"/>
        <v/>
      </c>
      <c r="Y425" s="615" t="str">
        <f t="shared" si="1084"/>
        <v/>
      </c>
      <c r="Z425" s="615" t="str">
        <f t="shared" si="1084"/>
        <v/>
      </c>
      <c r="AA425" s="615" t="str">
        <f t="shared" si="1084"/>
        <v/>
      </c>
      <c r="AB425" s="615" t="str">
        <f t="shared" si="1084"/>
        <v/>
      </c>
      <c r="AC425" s="615" t="str">
        <f t="shared" si="1084"/>
        <v/>
      </c>
      <c r="AD425" s="615" t="str">
        <f t="shared" si="1084"/>
        <v/>
      </c>
      <c r="AE425" s="615" t="str">
        <f t="shared" si="1084"/>
        <v/>
      </c>
      <c r="AF425" s="615" t="str">
        <f t="shared" si="1084"/>
        <v/>
      </c>
      <c r="AG425" s="615" t="str">
        <f t="shared" si="1084"/>
        <v/>
      </c>
      <c r="AH425" s="615" t="str">
        <f t="shared" si="1084"/>
        <v/>
      </c>
      <c r="AI425" s="615" t="str">
        <f t="shared" si="1084"/>
        <v/>
      </c>
      <c r="AJ425" s="615" t="str">
        <f t="shared" si="1084"/>
        <v/>
      </c>
      <c r="AK425" s="648"/>
      <c r="AL425" s="615" t="str">
        <f t="shared" ref="AL425:BB425" si="1085">IF(AL423="","",AL423*AL424)</f>
        <v/>
      </c>
      <c r="AM425" s="615" t="str">
        <f t="shared" si="1085"/>
        <v/>
      </c>
      <c r="AN425" s="615" t="str">
        <f t="shared" si="1085"/>
        <v/>
      </c>
      <c r="AO425" s="615" t="str">
        <f t="shared" si="1085"/>
        <v/>
      </c>
      <c r="AP425" s="615" t="str">
        <f t="shared" si="1085"/>
        <v/>
      </c>
      <c r="AQ425" s="615" t="str">
        <f t="shared" si="1085"/>
        <v/>
      </c>
      <c r="AR425" s="615" t="str">
        <f t="shared" si="1085"/>
        <v/>
      </c>
      <c r="AS425" s="615" t="str">
        <f t="shared" si="1085"/>
        <v/>
      </c>
      <c r="AT425" s="615" t="str">
        <f t="shared" si="1085"/>
        <v/>
      </c>
      <c r="AU425" s="615" t="str">
        <f t="shared" si="1085"/>
        <v/>
      </c>
      <c r="AV425" s="615" t="str">
        <f t="shared" si="1085"/>
        <v/>
      </c>
      <c r="AW425" s="615" t="str">
        <f t="shared" si="1085"/>
        <v/>
      </c>
      <c r="AX425" s="615" t="str">
        <f t="shared" si="1085"/>
        <v/>
      </c>
      <c r="AY425" s="615" t="str">
        <f t="shared" si="1085"/>
        <v/>
      </c>
      <c r="AZ425" s="615" t="str">
        <f t="shared" si="1085"/>
        <v/>
      </c>
      <c r="BA425" s="615" t="str">
        <f t="shared" si="1085"/>
        <v/>
      </c>
      <c r="BB425" s="615" t="str">
        <f t="shared" si="1085"/>
        <v/>
      </c>
      <c r="BC425" s="648"/>
      <c r="BD425" s="615" t="str">
        <f t="shared" ref="BD425:BT425" si="1086">IF(BD423="","",BD423*BD424)</f>
        <v/>
      </c>
      <c r="BE425" s="615" t="str">
        <f t="shared" si="1086"/>
        <v/>
      </c>
      <c r="BF425" s="615" t="str">
        <f t="shared" si="1086"/>
        <v/>
      </c>
      <c r="BG425" s="615" t="str">
        <f t="shared" si="1086"/>
        <v/>
      </c>
      <c r="BH425" s="615" t="str">
        <f t="shared" si="1086"/>
        <v/>
      </c>
      <c r="BI425" s="615" t="str">
        <f t="shared" si="1086"/>
        <v/>
      </c>
      <c r="BJ425" s="615" t="str">
        <f t="shared" si="1086"/>
        <v/>
      </c>
      <c r="BK425" s="615" t="str">
        <f t="shared" si="1086"/>
        <v/>
      </c>
      <c r="BL425" s="615" t="str">
        <f t="shared" si="1086"/>
        <v/>
      </c>
      <c r="BM425" s="615" t="str">
        <f t="shared" si="1086"/>
        <v/>
      </c>
      <c r="BN425" s="615" t="str">
        <f t="shared" si="1086"/>
        <v/>
      </c>
      <c r="BO425" s="615" t="str">
        <f t="shared" si="1086"/>
        <v/>
      </c>
      <c r="BP425" s="615" t="str">
        <f t="shared" si="1086"/>
        <v/>
      </c>
      <c r="BQ425" s="615" t="str">
        <f t="shared" si="1086"/>
        <v/>
      </c>
      <c r="BR425" s="615" t="str">
        <f t="shared" si="1086"/>
        <v/>
      </c>
      <c r="BS425" s="615" t="str">
        <f t="shared" si="1086"/>
        <v/>
      </c>
      <c r="BT425" s="615" t="str">
        <f t="shared" si="1086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0"/>
        <v/>
      </c>
      <c r="CF425" s="1326" t="str">
        <f t="shared" si="1080"/>
        <v/>
      </c>
      <c r="CG425" s="1326" t="str">
        <f t="shared" si="1080"/>
        <v/>
      </c>
      <c r="CH425" s="1326" t="str">
        <f t="shared" si="1080"/>
        <v/>
      </c>
      <c r="CI425" s="1326" t="str">
        <f t="shared" si="1080"/>
        <v/>
      </c>
      <c r="CJ425" s="1326" t="str">
        <f t="shared" si="1080"/>
        <v/>
      </c>
      <c r="CK425" s="1327" t="str">
        <f t="shared" si="1080"/>
        <v/>
      </c>
      <c r="CL425" s="1327" t="str">
        <f t="shared" si="1080"/>
        <v/>
      </c>
      <c r="CM425" s="1327" t="str">
        <f t="shared" si="1080"/>
        <v/>
      </c>
      <c r="CN425" s="1326" t="str">
        <f t="shared" si="1080"/>
        <v/>
      </c>
      <c r="CO425" s="1326" t="str">
        <f t="shared" si="1080"/>
        <v/>
      </c>
      <c r="CP425" s="1326" t="str">
        <f t="shared" si="1080"/>
        <v/>
      </c>
      <c r="CQ425" s="1326" t="str">
        <f t="shared" si="1080"/>
        <v/>
      </c>
      <c r="CR425" s="1326" t="str">
        <f t="shared" si="1080"/>
        <v/>
      </c>
      <c r="CS425" s="1325" t="str">
        <f t="shared" si="1080"/>
        <v/>
      </c>
      <c r="CT425" s="1328" t="str">
        <f t="shared" si="1080"/>
        <v/>
      </c>
      <c r="CU425" s="534" t="str">
        <f t="shared" si="1081"/>
        <v/>
      </c>
      <c r="CV425" s="535" t="str">
        <f t="shared" si="1081"/>
        <v/>
      </c>
      <c r="CW425" s="536" t="str">
        <f t="shared" si="1081"/>
        <v/>
      </c>
      <c r="CX425" s="536" t="str">
        <f t="shared" si="1081"/>
        <v/>
      </c>
      <c r="CY425" s="536" t="str">
        <f t="shared" si="1081"/>
        <v/>
      </c>
      <c r="CZ425" s="536" t="str">
        <f t="shared" si="1081"/>
        <v/>
      </c>
      <c r="DA425" s="536" t="str">
        <f t="shared" si="1081"/>
        <v/>
      </c>
      <c r="DB425" s="537" t="str">
        <f t="shared" si="1081"/>
        <v/>
      </c>
      <c r="DC425" s="537" t="str">
        <f t="shared" si="1081"/>
        <v/>
      </c>
      <c r="DD425" s="537" t="str">
        <f t="shared" si="1081"/>
        <v/>
      </c>
      <c r="DE425" s="536" t="str">
        <f t="shared" si="1082"/>
        <v/>
      </c>
      <c r="DF425" s="536" t="str">
        <f t="shared" si="1082"/>
        <v/>
      </c>
      <c r="DG425" s="536" t="str">
        <f t="shared" si="1082"/>
        <v/>
      </c>
      <c r="DH425" s="536" t="str">
        <f t="shared" si="1082"/>
        <v/>
      </c>
      <c r="DI425" s="536" t="str">
        <f t="shared" si="1082"/>
        <v/>
      </c>
      <c r="DJ425" s="535" t="str">
        <f t="shared" si="1082"/>
        <v/>
      </c>
      <c r="DK425" s="534" t="str">
        <f t="shared" si="1082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261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5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5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5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5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3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87">IF(DL429&lt;3,"",(SUM(B429:R429)-MIN(B429:R429)-MAX(B429:R429))/(DL429-2))</f>
        <v/>
      </c>
      <c r="CA429" s="583" t="str">
        <f t="shared" ref="CA429:CA437" si="1088">IF(DM429&lt;3,"",(SUM(T429:AJ429)-MIN(T429:AJ429)-MAX(T429:AJ429))/(DM429-2))</f>
        <v/>
      </c>
      <c r="CB429" s="583" t="str">
        <f t="shared" ref="CB429:CB437" si="1089">IF(DN429&lt;3,"",(SUM(AL429:BB429)-MIN(AL429:BB429)-MAX(AL429:BB429))/(DN429-2))</f>
        <v/>
      </c>
      <c r="CC429" s="675" t="str">
        <f t="shared" ref="CC429:CC437" si="1090">IF(DO429&lt;3,"",(SUM(BD429:BT429)-MIN(BD429:BT429)-MAX(BD429:BT429))/(DO429-2))</f>
        <v/>
      </c>
      <c r="CD429" s="1324" t="str">
        <f t="shared" ref="CD429:CD435" si="109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09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257</v>
      </c>
      <c r="B430" s="615" t="str">
        <f t="shared" ref="B430:K430" si="1125">IF(B427="","",B427*B429)</f>
        <v/>
      </c>
      <c r="C430" s="615" t="str">
        <f t="shared" si="1125"/>
        <v/>
      </c>
      <c r="D430" s="615" t="str">
        <f t="shared" si="1125"/>
        <v/>
      </c>
      <c r="E430" s="615" t="str">
        <f t="shared" si="1125"/>
        <v/>
      </c>
      <c r="F430" s="615" t="str">
        <f t="shared" si="1125"/>
        <v/>
      </c>
      <c r="G430" s="615" t="str">
        <f t="shared" si="1125"/>
        <v/>
      </c>
      <c r="H430" s="615" t="str">
        <f t="shared" si="1125"/>
        <v/>
      </c>
      <c r="I430" s="615" t="str">
        <f t="shared" si="1125"/>
        <v/>
      </c>
      <c r="J430" s="615" t="str">
        <f t="shared" si="1125"/>
        <v/>
      </c>
      <c r="K430" s="615" t="str">
        <f t="shared" si="1125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6">IF(T427="","",T427*T429)</f>
        <v/>
      </c>
      <c r="U430" s="615" t="str">
        <f t="shared" si="1126"/>
        <v/>
      </c>
      <c r="V430" s="615" t="str">
        <f t="shared" si="1126"/>
        <v/>
      </c>
      <c r="W430" s="615" t="str">
        <f t="shared" si="1126"/>
        <v/>
      </c>
      <c r="X430" s="615" t="str">
        <f t="shared" si="1126"/>
        <v/>
      </c>
      <c r="Y430" s="615" t="str">
        <f t="shared" si="1126"/>
        <v/>
      </c>
      <c r="Z430" s="615" t="str">
        <f t="shared" si="1126"/>
        <v/>
      </c>
      <c r="AA430" s="615" t="str">
        <f t="shared" si="1126"/>
        <v/>
      </c>
      <c r="AB430" s="615" t="str">
        <f t="shared" si="1126"/>
        <v/>
      </c>
      <c r="AC430" s="615" t="str">
        <f t="shared" si="1126"/>
        <v/>
      </c>
      <c r="AD430" s="615" t="str">
        <f t="shared" si="1126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7">IF(AL427="","",AL427*AL429)</f>
        <v/>
      </c>
      <c r="AM430" s="615" t="str">
        <f t="shared" si="1127"/>
        <v/>
      </c>
      <c r="AN430" s="615" t="str">
        <f t="shared" si="1127"/>
        <v/>
      </c>
      <c r="AO430" s="615" t="str">
        <f t="shared" si="1127"/>
        <v/>
      </c>
      <c r="AP430" s="615" t="str">
        <f t="shared" si="1127"/>
        <v/>
      </c>
      <c r="AQ430" s="615" t="str">
        <f t="shared" si="1127"/>
        <v/>
      </c>
      <c r="AR430" s="615" t="str">
        <f t="shared" si="1127"/>
        <v/>
      </c>
      <c r="AS430" s="615" t="str">
        <f t="shared" si="1127"/>
        <v/>
      </c>
      <c r="AT430" s="615" t="str">
        <f t="shared" si="1127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7"/>
        <v/>
      </c>
      <c r="CA430" s="583" t="str">
        <f t="shared" si="1088"/>
        <v/>
      </c>
      <c r="CB430" s="583" t="str">
        <f t="shared" si="1089"/>
        <v/>
      </c>
      <c r="CC430" s="675" t="str">
        <f t="shared" si="1090"/>
        <v/>
      </c>
      <c r="CD430" s="1324" t="str">
        <f t="shared" si="1091"/>
        <v/>
      </c>
      <c r="CE430" s="1325" t="str">
        <f t="shared" si="1092"/>
        <v/>
      </c>
      <c r="CF430" s="1326" t="str">
        <f t="shared" si="1093"/>
        <v/>
      </c>
      <c r="CG430" s="1326" t="str">
        <f t="shared" si="1094"/>
        <v/>
      </c>
      <c r="CH430" s="1326" t="str">
        <f t="shared" si="1095"/>
        <v/>
      </c>
      <c r="CI430" s="1326" t="str">
        <f t="shared" si="1096"/>
        <v/>
      </c>
      <c r="CJ430" s="1326" t="str">
        <f t="shared" si="1097"/>
        <v/>
      </c>
      <c r="CK430" s="1327" t="str">
        <f t="shared" si="1098"/>
        <v/>
      </c>
      <c r="CL430" s="1327" t="str">
        <f t="shared" si="1099"/>
        <v/>
      </c>
      <c r="CM430" s="1327" t="str">
        <f t="shared" si="1100"/>
        <v/>
      </c>
      <c r="CN430" s="1326" t="str">
        <f t="shared" si="1101"/>
        <v/>
      </c>
      <c r="CO430" s="1326" t="str">
        <f t="shared" si="1102"/>
        <v/>
      </c>
      <c r="CP430" s="1326" t="str">
        <f t="shared" si="1103"/>
        <v/>
      </c>
      <c r="CQ430" s="1326" t="str">
        <f t="shared" si="1104"/>
        <v/>
      </c>
      <c r="CR430" s="1326" t="str">
        <f t="shared" si="1105"/>
        <v/>
      </c>
      <c r="CS430" s="1325" t="str">
        <f t="shared" si="1106"/>
        <v/>
      </c>
      <c r="CT430" s="1328" t="str">
        <f t="shared" si="1107"/>
        <v/>
      </c>
      <c r="CU430" s="534" t="str">
        <f t="shared" si="1108"/>
        <v/>
      </c>
      <c r="CV430" s="535" t="str">
        <f t="shared" si="1109"/>
        <v/>
      </c>
      <c r="CW430" s="536" t="str">
        <f t="shared" si="1110"/>
        <v/>
      </c>
      <c r="CX430" s="536" t="str">
        <f t="shared" si="1111"/>
        <v/>
      </c>
      <c r="CY430" s="536" t="str">
        <f t="shared" si="1112"/>
        <v/>
      </c>
      <c r="CZ430" s="536" t="str">
        <f t="shared" si="1113"/>
        <v/>
      </c>
      <c r="DA430" s="536" t="str">
        <f t="shared" si="1114"/>
        <v/>
      </c>
      <c r="DB430" s="537" t="str">
        <f t="shared" si="1115"/>
        <v/>
      </c>
      <c r="DC430" s="537" t="str">
        <f t="shared" si="1116"/>
        <v/>
      </c>
      <c r="DD430" s="537" t="str">
        <f t="shared" si="1117"/>
        <v/>
      </c>
      <c r="DE430" s="536" t="str">
        <f t="shared" si="1118"/>
        <v/>
      </c>
      <c r="DF430" s="536" t="str">
        <f t="shared" si="1119"/>
        <v/>
      </c>
      <c r="DG430" s="536" t="str">
        <f t="shared" si="1120"/>
        <v/>
      </c>
      <c r="DH430" s="536" t="str">
        <f t="shared" si="1121"/>
        <v/>
      </c>
      <c r="DI430" s="536" t="str">
        <f t="shared" si="1122"/>
        <v/>
      </c>
      <c r="DJ430" s="535" t="str">
        <f t="shared" si="1123"/>
        <v/>
      </c>
      <c r="DK430" s="534" t="str">
        <f t="shared" si="1124"/>
        <v/>
      </c>
      <c r="DL430" s="734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87"/>
        <v/>
      </c>
      <c r="CA431" s="583" t="str">
        <f t="shared" si="1088"/>
        <v/>
      </c>
      <c r="CB431" s="583" t="str">
        <f t="shared" si="1089"/>
        <v/>
      </c>
      <c r="CC431" s="675" t="str">
        <f t="shared" si="1090"/>
        <v/>
      </c>
      <c r="CD431" s="1324" t="str">
        <f t="shared" si="1091"/>
        <v/>
      </c>
      <c r="CE431" s="1325" t="str">
        <f t="shared" si="1092"/>
        <v/>
      </c>
      <c r="CF431" s="1326" t="str">
        <f t="shared" si="1093"/>
        <v/>
      </c>
      <c r="CG431" s="1326" t="str">
        <f t="shared" si="1094"/>
        <v/>
      </c>
      <c r="CH431" s="1326" t="str">
        <f t="shared" si="1095"/>
        <v/>
      </c>
      <c r="CI431" s="1326" t="str">
        <f t="shared" si="1096"/>
        <v/>
      </c>
      <c r="CJ431" s="1326" t="str">
        <f t="shared" si="1097"/>
        <v/>
      </c>
      <c r="CK431" s="1327" t="str">
        <f t="shared" si="1098"/>
        <v/>
      </c>
      <c r="CL431" s="1327" t="str">
        <f t="shared" si="1099"/>
        <v/>
      </c>
      <c r="CM431" s="1327" t="str">
        <f t="shared" si="1100"/>
        <v/>
      </c>
      <c r="CN431" s="1326" t="str">
        <f t="shared" si="1101"/>
        <v/>
      </c>
      <c r="CO431" s="1326" t="str">
        <f t="shared" si="1102"/>
        <v/>
      </c>
      <c r="CP431" s="1326" t="str">
        <f t="shared" si="1103"/>
        <v/>
      </c>
      <c r="CQ431" s="1326" t="str">
        <f t="shared" si="1104"/>
        <v/>
      </c>
      <c r="CR431" s="1326" t="str">
        <f t="shared" si="1105"/>
        <v/>
      </c>
      <c r="CS431" s="1325" t="str">
        <f t="shared" si="1106"/>
        <v/>
      </c>
      <c r="CT431" s="1328" t="str">
        <f t="shared" si="1107"/>
        <v/>
      </c>
      <c r="CU431" s="534" t="str">
        <f t="shared" si="1108"/>
        <v/>
      </c>
      <c r="CV431" s="535" t="str">
        <f t="shared" si="1109"/>
        <v/>
      </c>
      <c r="CW431" s="536" t="str">
        <f t="shared" si="1110"/>
        <v/>
      </c>
      <c r="CX431" s="536" t="str">
        <f t="shared" si="1111"/>
        <v/>
      </c>
      <c r="CY431" s="536" t="str">
        <f t="shared" si="1112"/>
        <v/>
      </c>
      <c r="CZ431" s="536" t="str">
        <f t="shared" si="1113"/>
        <v/>
      </c>
      <c r="DA431" s="536" t="str">
        <f t="shared" si="1114"/>
        <v/>
      </c>
      <c r="DB431" s="537" t="str">
        <f t="shared" si="1115"/>
        <v/>
      </c>
      <c r="DC431" s="537" t="str">
        <f t="shared" si="1116"/>
        <v/>
      </c>
      <c r="DD431" s="537" t="str">
        <f t="shared" si="1117"/>
        <v/>
      </c>
      <c r="DE431" s="536" t="str">
        <f t="shared" si="1118"/>
        <v/>
      </c>
      <c r="DF431" s="536" t="str">
        <f t="shared" si="1119"/>
        <v/>
      </c>
      <c r="DG431" s="536" t="str">
        <f t="shared" si="1120"/>
        <v/>
      </c>
      <c r="DH431" s="536" t="str">
        <f t="shared" si="1121"/>
        <v/>
      </c>
      <c r="DI431" s="536" t="str">
        <f t="shared" si="1122"/>
        <v/>
      </c>
      <c r="DJ431" s="535" t="str">
        <f t="shared" si="1123"/>
        <v/>
      </c>
      <c r="DK431" s="534" t="str">
        <f t="shared" si="1124"/>
        <v/>
      </c>
      <c r="DL431" s="734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87"/>
        <v/>
      </c>
      <c r="CA432" s="583" t="str">
        <f t="shared" si="1088"/>
        <v/>
      </c>
      <c r="CB432" s="583" t="str">
        <f t="shared" si="1089"/>
        <v/>
      </c>
      <c r="CC432" s="675" t="str">
        <f t="shared" si="1090"/>
        <v/>
      </c>
      <c r="CD432" s="1324" t="str">
        <f t="shared" si="1091"/>
        <v/>
      </c>
      <c r="CE432" s="1325" t="str">
        <f t="shared" si="1092"/>
        <v/>
      </c>
      <c r="CF432" s="1326" t="str">
        <f t="shared" si="1093"/>
        <v/>
      </c>
      <c r="CG432" s="1326" t="str">
        <f t="shared" si="1094"/>
        <v/>
      </c>
      <c r="CH432" s="1326" t="str">
        <f t="shared" si="1095"/>
        <v/>
      </c>
      <c r="CI432" s="1326" t="str">
        <f t="shared" si="1096"/>
        <v/>
      </c>
      <c r="CJ432" s="1326" t="str">
        <f t="shared" si="1097"/>
        <v/>
      </c>
      <c r="CK432" s="1327" t="str">
        <f t="shared" si="1098"/>
        <v/>
      </c>
      <c r="CL432" s="1327" t="str">
        <f t="shared" si="1099"/>
        <v/>
      </c>
      <c r="CM432" s="1327" t="str">
        <f t="shared" si="1100"/>
        <v/>
      </c>
      <c r="CN432" s="1326" t="str">
        <f t="shared" si="1101"/>
        <v/>
      </c>
      <c r="CO432" s="1326" t="str">
        <f t="shared" si="1102"/>
        <v/>
      </c>
      <c r="CP432" s="1326" t="str">
        <f t="shared" si="1103"/>
        <v/>
      </c>
      <c r="CQ432" s="1326" t="str">
        <f t="shared" si="1104"/>
        <v/>
      </c>
      <c r="CR432" s="1326" t="str">
        <f t="shared" si="1105"/>
        <v/>
      </c>
      <c r="CS432" s="1325" t="str">
        <f t="shared" si="1106"/>
        <v/>
      </c>
      <c r="CT432" s="1328" t="str">
        <f t="shared" si="1107"/>
        <v/>
      </c>
      <c r="CU432" s="534" t="str">
        <f t="shared" si="1108"/>
        <v/>
      </c>
      <c r="CV432" s="535" t="str">
        <f t="shared" si="1109"/>
        <v/>
      </c>
      <c r="CW432" s="536" t="str">
        <f t="shared" si="1110"/>
        <v/>
      </c>
      <c r="CX432" s="536" t="str">
        <f t="shared" si="1111"/>
        <v/>
      </c>
      <c r="CY432" s="536" t="str">
        <f t="shared" si="1112"/>
        <v/>
      </c>
      <c r="CZ432" s="536" t="str">
        <f t="shared" si="1113"/>
        <v/>
      </c>
      <c r="DA432" s="536" t="str">
        <f t="shared" si="1114"/>
        <v/>
      </c>
      <c r="DB432" s="537" t="str">
        <f t="shared" si="1115"/>
        <v/>
      </c>
      <c r="DC432" s="537" t="str">
        <f t="shared" si="1116"/>
        <v/>
      </c>
      <c r="DD432" s="537" t="str">
        <f t="shared" si="1117"/>
        <v/>
      </c>
      <c r="DE432" s="536" t="str">
        <f t="shared" si="1118"/>
        <v/>
      </c>
      <c r="DF432" s="536" t="str">
        <f t="shared" si="1119"/>
        <v/>
      </c>
      <c r="DG432" s="536" t="str">
        <f t="shared" si="1120"/>
        <v/>
      </c>
      <c r="DH432" s="536" t="str">
        <f t="shared" si="1121"/>
        <v/>
      </c>
      <c r="DI432" s="536" t="str">
        <f t="shared" si="1122"/>
        <v/>
      </c>
      <c r="DJ432" s="535" t="str">
        <f t="shared" si="1123"/>
        <v/>
      </c>
      <c r="DK432" s="534" t="str">
        <f t="shared" si="1124"/>
        <v/>
      </c>
      <c r="DL432" s="734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87"/>
        <v/>
      </c>
      <c r="CA433" s="583" t="str">
        <f t="shared" si="1088"/>
        <v/>
      </c>
      <c r="CB433" s="583" t="str">
        <f t="shared" si="1089"/>
        <v/>
      </c>
      <c r="CC433" s="675" t="str">
        <f t="shared" si="1090"/>
        <v/>
      </c>
      <c r="CD433" s="1324" t="str">
        <f t="shared" si="1091"/>
        <v/>
      </c>
      <c r="CE433" s="1325" t="str">
        <f t="shared" si="1092"/>
        <v/>
      </c>
      <c r="CF433" s="1326" t="str">
        <f t="shared" si="1093"/>
        <v/>
      </c>
      <c r="CG433" s="1326" t="str">
        <f t="shared" si="1094"/>
        <v/>
      </c>
      <c r="CH433" s="1326" t="str">
        <f t="shared" si="1095"/>
        <v/>
      </c>
      <c r="CI433" s="1326" t="str">
        <f t="shared" si="1096"/>
        <v/>
      </c>
      <c r="CJ433" s="1326" t="str">
        <f t="shared" si="1097"/>
        <v/>
      </c>
      <c r="CK433" s="1327" t="str">
        <f t="shared" si="1098"/>
        <v/>
      </c>
      <c r="CL433" s="1327" t="str">
        <f t="shared" si="1099"/>
        <v/>
      </c>
      <c r="CM433" s="1327" t="str">
        <f t="shared" si="1100"/>
        <v/>
      </c>
      <c r="CN433" s="1326" t="str">
        <f t="shared" si="1101"/>
        <v/>
      </c>
      <c r="CO433" s="1326" t="str">
        <f t="shared" si="1102"/>
        <v/>
      </c>
      <c r="CP433" s="1326" t="str">
        <f t="shared" si="1103"/>
        <v/>
      </c>
      <c r="CQ433" s="1326" t="str">
        <f t="shared" si="1104"/>
        <v/>
      </c>
      <c r="CR433" s="1326" t="str">
        <f t="shared" si="1105"/>
        <v/>
      </c>
      <c r="CS433" s="1325" t="str">
        <f t="shared" si="1106"/>
        <v/>
      </c>
      <c r="CT433" s="1328" t="str">
        <f t="shared" si="1107"/>
        <v/>
      </c>
      <c r="CU433" s="534" t="str">
        <f t="shared" si="1108"/>
        <v/>
      </c>
      <c r="CV433" s="535" t="str">
        <f t="shared" si="1109"/>
        <v/>
      </c>
      <c r="CW433" s="536" t="str">
        <f t="shared" si="1110"/>
        <v/>
      </c>
      <c r="CX433" s="536" t="str">
        <f t="shared" si="1111"/>
        <v/>
      </c>
      <c r="CY433" s="536" t="str">
        <f t="shared" si="1112"/>
        <v/>
      </c>
      <c r="CZ433" s="536" t="str">
        <f t="shared" si="1113"/>
        <v/>
      </c>
      <c r="DA433" s="536" t="str">
        <f t="shared" si="1114"/>
        <v/>
      </c>
      <c r="DB433" s="537" t="str">
        <f t="shared" si="1115"/>
        <v/>
      </c>
      <c r="DC433" s="537" t="str">
        <f t="shared" si="1116"/>
        <v/>
      </c>
      <c r="DD433" s="537" t="str">
        <f t="shared" si="1117"/>
        <v/>
      </c>
      <c r="DE433" s="536" t="str">
        <f t="shared" si="1118"/>
        <v/>
      </c>
      <c r="DF433" s="536" t="str">
        <f t="shared" si="1119"/>
        <v/>
      </c>
      <c r="DG433" s="536" t="str">
        <f t="shared" si="1120"/>
        <v/>
      </c>
      <c r="DH433" s="536" t="str">
        <f t="shared" si="1121"/>
        <v/>
      </c>
      <c r="DI433" s="536" t="str">
        <f t="shared" si="1122"/>
        <v/>
      </c>
      <c r="DJ433" s="535" t="str">
        <f t="shared" si="1123"/>
        <v/>
      </c>
      <c r="DK433" s="534" t="str">
        <f t="shared" si="1124"/>
        <v/>
      </c>
      <c r="DL433" s="734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7"/>
        <v>0</v>
      </c>
      <c r="CA434" s="583">
        <f t="shared" si="1088"/>
        <v>0</v>
      </c>
      <c r="CB434" s="583">
        <f t="shared" si="1089"/>
        <v>0</v>
      </c>
      <c r="CC434" s="675">
        <f t="shared" si="1090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8"/>
        <v>0</v>
      </c>
      <c r="CG434" s="1326">
        <f t="shared" si="1128"/>
        <v>0</v>
      </c>
      <c r="CH434" s="1326">
        <f t="shared" si="1128"/>
        <v>0</v>
      </c>
      <c r="CI434" s="1326">
        <f t="shared" si="1128"/>
        <v>0</v>
      </c>
      <c r="CJ434" s="1326">
        <f t="shared" si="1128"/>
        <v>0</v>
      </c>
      <c r="CK434" s="1327">
        <f t="shared" si="1128"/>
        <v>0</v>
      </c>
      <c r="CL434" s="1327">
        <f t="shared" si="1128"/>
        <v>0</v>
      </c>
      <c r="CM434" s="1327">
        <f t="shared" si="1128"/>
        <v>0</v>
      </c>
      <c r="CN434" s="1326">
        <f t="shared" si="1128"/>
        <v>0</v>
      </c>
      <c r="CO434" s="1326">
        <f t="shared" si="1128"/>
        <v>0</v>
      </c>
      <c r="CP434" s="1326">
        <f t="shared" si="1128"/>
        <v>0</v>
      </c>
      <c r="CQ434" s="1326">
        <f t="shared" si="1128"/>
        <v>0</v>
      </c>
      <c r="CR434" s="1326">
        <f t="shared" si="1128"/>
        <v>0</v>
      </c>
      <c r="CS434" s="1325">
        <f t="shared" si="1128"/>
        <v>0</v>
      </c>
      <c r="CT434" s="1328">
        <f t="shared" si="1128"/>
        <v>0</v>
      </c>
      <c r="CU434" s="534">
        <f t="shared" si="1108"/>
        <v>0</v>
      </c>
      <c r="CV434" s="535">
        <f t="shared" si="1109"/>
        <v>0</v>
      </c>
      <c r="CW434" s="536">
        <f t="shared" si="1110"/>
        <v>0</v>
      </c>
      <c r="CX434" s="536">
        <f t="shared" si="1111"/>
        <v>0</v>
      </c>
      <c r="CY434" s="536">
        <f t="shared" si="1112"/>
        <v>0</v>
      </c>
      <c r="CZ434" s="536">
        <f t="shared" si="1113"/>
        <v>0</v>
      </c>
      <c r="DA434" s="536">
        <f t="shared" si="1114"/>
        <v>0</v>
      </c>
      <c r="DB434" s="537">
        <f t="shared" si="1115"/>
        <v>0</v>
      </c>
      <c r="DC434" s="537">
        <f t="shared" si="1116"/>
        <v>0</v>
      </c>
      <c r="DD434" s="537">
        <f t="shared" si="1117"/>
        <v>0</v>
      </c>
      <c r="DE434" s="536">
        <f t="shared" si="1118"/>
        <v>0</v>
      </c>
      <c r="DF434" s="536">
        <f t="shared" si="1119"/>
        <v>0</v>
      </c>
      <c r="DG434" s="536">
        <f t="shared" si="1120"/>
        <v>0</v>
      </c>
      <c r="DH434" s="536">
        <f t="shared" si="1121"/>
        <v>0</v>
      </c>
      <c r="DI434" s="536">
        <f t="shared" si="1122"/>
        <v>0</v>
      </c>
      <c r="DJ434" s="535">
        <f t="shared" si="1123"/>
        <v>0</v>
      </c>
      <c r="DK434" s="534">
        <f t="shared" si="1124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6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6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6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6"/>
      <c r="BV435" s="219"/>
      <c r="BW435" s="219"/>
      <c r="BX435" s="219"/>
      <c r="BY435" s="219"/>
      <c r="BZ435" s="583" t="str">
        <f t="shared" si="1087"/>
        <v/>
      </c>
      <c r="CA435" s="583" t="str">
        <f t="shared" si="1088"/>
        <v/>
      </c>
      <c r="CB435" s="583" t="str">
        <f t="shared" si="1089"/>
        <v/>
      </c>
      <c r="CC435" s="675" t="str">
        <f t="shared" si="1090"/>
        <v/>
      </c>
      <c r="CD435" s="1324" t="str">
        <f t="shared" si="1091"/>
        <v/>
      </c>
      <c r="CE435" s="1325" t="str">
        <f t="shared" si="1092"/>
        <v/>
      </c>
      <c r="CF435" s="1326" t="str">
        <f t="shared" si="1093"/>
        <v/>
      </c>
      <c r="CG435" s="1326" t="str">
        <f t="shared" si="1094"/>
        <v/>
      </c>
      <c r="CH435" s="1326" t="str">
        <f t="shared" si="1095"/>
        <v/>
      </c>
      <c r="CI435" s="1326" t="str">
        <f t="shared" si="1096"/>
        <v/>
      </c>
      <c r="CJ435" s="1326" t="str">
        <f t="shared" si="1097"/>
        <v/>
      </c>
      <c r="CK435" s="1327" t="str">
        <f t="shared" si="1098"/>
        <v/>
      </c>
      <c r="CL435" s="1327" t="str">
        <f t="shared" si="1099"/>
        <v/>
      </c>
      <c r="CM435" s="1327" t="str">
        <f t="shared" si="1100"/>
        <v/>
      </c>
      <c r="CN435" s="1326" t="str">
        <f t="shared" si="1101"/>
        <v/>
      </c>
      <c r="CO435" s="1326" t="str">
        <f t="shared" si="1102"/>
        <v/>
      </c>
      <c r="CP435" s="1326" t="str">
        <f t="shared" si="1103"/>
        <v/>
      </c>
      <c r="CQ435" s="1326" t="str">
        <f t="shared" si="1104"/>
        <v/>
      </c>
      <c r="CR435" s="1326" t="str">
        <f t="shared" si="1105"/>
        <v/>
      </c>
      <c r="CS435" s="1325" t="str">
        <f t="shared" si="1106"/>
        <v/>
      </c>
      <c r="CT435" s="1328" t="str">
        <f t="shared" si="1107"/>
        <v/>
      </c>
      <c r="CU435" s="534" t="str">
        <f t="shared" si="1108"/>
        <v/>
      </c>
      <c r="CV435" s="535" t="str">
        <f t="shared" si="1109"/>
        <v/>
      </c>
      <c r="CW435" s="536" t="str">
        <f t="shared" si="1110"/>
        <v/>
      </c>
      <c r="CX435" s="536" t="str">
        <f t="shared" si="1111"/>
        <v/>
      </c>
      <c r="CY435" s="536" t="str">
        <f t="shared" si="1112"/>
        <v/>
      </c>
      <c r="CZ435" s="536" t="str">
        <f t="shared" si="1113"/>
        <v/>
      </c>
      <c r="DA435" s="536" t="str">
        <f t="shared" si="1114"/>
        <v/>
      </c>
      <c r="DB435" s="537" t="str">
        <f t="shared" si="1115"/>
        <v/>
      </c>
      <c r="DC435" s="537" t="str">
        <f t="shared" si="1116"/>
        <v/>
      </c>
      <c r="DD435" s="537" t="str">
        <f t="shared" si="1117"/>
        <v/>
      </c>
      <c r="DE435" s="536" t="str">
        <f t="shared" si="1118"/>
        <v/>
      </c>
      <c r="DF435" s="536" t="str">
        <f t="shared" si="1119"/>
        <v/>
      </c>
      <c r="DG435" s="536" t="str">
        <f t="shared" si="1120"/>
        <v/>
      </c>
      <c r="DH435" s="536" t="str">
        <f t="shared" si="1121"/>
        <v/>
      </c>
      <c r="DI435" s="536" t="str">
        <f t="shared" si="1122"/>
        <v/>
      </c>
      <c r="DJ435" s="535" t="str">
        <f t="shared" si="1123"/>
        <v/>
      </c>
      <c r="DK435" s="534" t="str">
        <f t="shared" si="1124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7"/>
        <v>0</v>
      </c>
      <c r="CA436" s="608">
        <f t="shared" si="1088"/>
        <v>0</v>
      </c>
      <c r="CB436" s="608">
        <f t="shared" si="1089"/>
        <v>0</v>
      </c>
      <c r="CC436" s="678">
        <f t="shared" si="1090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2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29"/>
        <v>0</v>
      </c>
      <c r="CG436" s="1331">
        <f t="shared" si="1129"/>
        <v>0</v>
      </c>
      <c r="CH436" s="1331">
        <f t="shared" si="1129"/>
        <v>0</v>
      </c>
      <c r="CI436" s="1331">
        <f t="shared" si="1129"/>
        <v>0</v>
      </c>
      <c r="CJ436" s="1331">
        <f t="shared" si="1129"/>
        <v>0</v>
      </c>
      <c r="CK436" s="1332">
        <f t="shared" si="1129"/>
        <v>0</v>
      </c>
      <c r="CL436" s="1332">
        <f t="shared" si="1129"/>
        <v>0</v>
      </c>
      <c r="CM436" s="1332">
        <f t="shared" si="1129"/>
        <v>0</v>
      </c>
      <c r="CN436" s="1331">
        <f t="shared" si="1129"/>
        <v>0</v>
      </c>
      <c r="CO436" s="1331">
        <f t="shared" si="1129"/>
        <v>0</v>
      </c>
      <c r="CP436" s="1331">
        <f t="shared" si="1129"/>
        <v>0</v>
      </c>
      <c r="CQ436" s="1331">
        <f t="shared" si="1129"/>
        <v>0</v>
      </c>
      <c r="CR436" s="1331">
        <f t="shared" si="1129"/>
        <v>0</v>
      </c>
      <c r="CS436" s="1330">
        <f t="shared" si="1129"/>
        <v>0</v>
      </c>
      <c r="CT436" s="1333">
        <f t="shared" si="1129"/>
        <v>0</v>
      </c>
      <c r="CU436" s="522">
        <f t="shared" si="1108"/>
        <v>0</v>
      </c>
      <c r="CV436" s="523">
        <f t="shared" si="1109"/>
        <v>0</v>
      </c>
      <c r="CW436" s="524">
        <f t="shared" si="1110"/>
        <v>0</v>
      </c>
      <c r="CX436" s="524">
        <f t="shared" si="1111"/>
        <v>0</v>
      </c>
      <c r="CY436" s="524">
        <f t="shared" si="1112"/>
        <v>0</v>
      </c>
      <c r="CZ436" s="524">
        <f t="shared" si="1113"/>
        <v>0</v>
      </c>
      <c r="DA436" s="524">
        <f t="shared" si="1114"/>
        <v>0</v>
      </c>
      <c r="DB436" s="525">
        <f t="shared" si="1115"/>
        <v>0</v>
      </c>
      <c r="DC436" s="525">
        <f t="shared" si="1116"/>
        <v>0</v>
      </c>
      <c r="DD436" s="525">
        <f t="shared" si="1117"/>
        <v>0</v>
      </c>
      <c r="DE436" s="524">
        <f t="shared" si="1118"/>
        <v>0</v>
      </c>
      <c r="DF436" s="524">
        <f t="shared" si="1119"/>
        <v>0</v>
      </c>
      <c r="DG436" s="524">
        <f t="shared" si="1120"/>
        <v>0</v>
      </c>
      <c r="DH436" s="524">
        <f t="shared" si="1121"/>
        <v>0</v>
      </c>
      <c r="DI436" s="524">
        <f t="shared" si="1122"/>
        <v>0</v>
      </c>
      <c r="DJ436" s="523">
        <f t="shared" si="1123"/>
        <v>0</v>
      </c>
      <c r="DK436" s="522">
        <f t="shared" si="1124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3" t="s">
        <v>263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7"/>
        <v/>
      </c>
      <c r="CA437" s="575" t="str">
        <f t="shared" si="1088"/>
        <v/>
      </c>
      <c r="CB437" s="575" t="str">
        <f t="shared" si="1089"/>
        <v/>
      </c>
      <c r="CC437" s="673" t="str">
        <f t="shared" si="1090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38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38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38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38"/>
      <c r="BV438" s="695"/>
      <c r="BW438" s="695"/>
      <c r="BX438" s="695"/>
      <c r="BY438" s="695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38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38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38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38"/>
      <c r="BV439" s="695"/>
      <c r="BW439" s="695"/>
      <c r="BX439" s="695"/>
      <c r="BY439" s="695"/>
      <c r="BZ439" s="583" t="str">
        <f t="shared" ref="BZ439:BZ519" si="1130">IF(DL439&lt;3,"",(SUM(B439:R439)-MIN(B439:R439)-MAX(B439:R439))/(DL439-2))</f>
        <v/>
      </c>
      <c r="CA439" s="583" t="str">
        <f t="shared" ref="CA439:CA519" si="1131">IF(DM439&lt;3,"",(SUM(T439:AJ439)-MIN(T439:AJ439)-MAX(T439:AJ439))/(DM439-2))</f>
        <v/>
      </c>
      <c r="CB439" s="583" t="str">
        <f t="shared" ref="CB439:CB519" si="1132">IF(DN439&lt;3,"",(SUM(AL439:BB439)-MIN(AL439:BB439)-MAX(AL439:BB439))/(DN439-2))</f>
        <v/>
      </c>
      <c r="CC439" s="675" t="str">
        <f t="shared" ref="CC439:CC519" si="1133">IF(DO439&lt;3,"",(SUM(BD439:BT439)-MIN(BD439:BT439)-MAX(BD439:BT439))/(DO439-2))</f>
        <v/>
      </c>
      <c r="CD439" s="1324" t="str">
        <f t="shared" ref="CD439:CM443" si="113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4"/>
        <v/>
      </c>
      <c r="CF439" s="1326" t="str">
        <f t="shared" si="1134"/>
        <v/>
      </c>
      <c r="CG439" s="1326" t="str">
        <f t="shared" si="1134"/>
        <v/>
      </c>
      <c r="CH439" s="1326" t="str">
        <f t="shared" si="1134"/>
        <v/>
      </c>
      <c r="CI439" s="1326" t="str">
        <f t="shared" si="1134"/>
        <v/>
      </c>
      <c r="CJ439" s="1326" t="str">
        <f t="shared" si="1134"/>
        <v/>
      </c>
      <c r="CK439" s="1327" t="str">
        <f t="shared" si="1134"/>
        <v/>
      </c>
      <c r="CL439" s="1327" t="str">
        <f t="shared" si="1134"/>
        <v/>
      </c>
      <c r="CM439" s="1327" t="str">
        <f t="shared" si="1134"/>
        <v/>
      </c>
      <c r="CN439" s="1326" t="str">
        <f t="shared" ref="CN439:CT443" si="113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5"/>
        <v/>
      </c>
      <c r="CP439" s="1326" t="str">
        <f t="shared" si="1135"/>
        <v/>
      </c>
      <c r="CQ439" s="1326" t="str">
        <f t="shared" si="1135"/>
        <v/>
      </c>
      <c r="CR439" s="1326" t="str">
        <f t="shared" si="1135"/>
        <v/>
      </c>
      <c r="CS439" s="1325" t="str">
        <f t="shared" si="1135"/>
        <v/>
      </c>
      <c r="CT439" s="1328" t="str">
        <f t="shared" si="1135"/>
        <v/>
      </c>
      <c r="CU439" s="534" t="str">
        <f t="shared" ref="CU439:CU446" si="113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257</v>
      </c>
      <c r="B440" s="615" t="str">
        <f t="shared" ref="B440:K440" si="1153">IF(B437="","",B437*B439)</f>
        <v/>
      </c>
      <c r="C440" s="615" t="str">
        <f t="shared" si="1153"/>
        <v/>
      </c>
      <c r="D440" s="615" t="str">
        <f t="shared" si="1153"/>
        <v/>
      </c>
      <c r="E440" s="615" t="str">
        <f t="shared" si="1153"/>
        <v/>
      </c>
      <c r="F440" s="615" t="str">
        <f t="shared" si="1153"/>
        <v/>
      </c>
      <c r="G440" s="615" t="str">
        <f t="shared" si="1153"/>
        <v/>
      </c>
      <c r="H440" s="615" t="str">
        <f t="shared" si="1153"/>
        <v/>
      </c>
      <c r="I440" s="615" t="str">
        <f t="shared" si="1153"/>
        <v/>
      </c>
      <c r="J440" s="615" t="str">
        <f t="shared" si="1153"/>
        <v/>
      </c>
      <c r="K440" s="615" t="str">
        <f t="shared" si="1153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4">IF(T437="","",T437*T439)</f>
        <v/>
      </c>
      <c r="U440" s="615" t="str">
        <f t="shared" si="1154"/>
        <v/>
      </c>
      <c r="V440" s="615" t="str">
        <f t="shared" si="1154"/>
        <v/>
      </c>
      <c r="W440" s="615" t="str">
        <f t="shared" si="1154"/>
        <v/>
      </c>
      <c r="X440" s="615" t="str">
        <f t="shared" si="1154"/>
        <v/>
      </c>
      <c r="Y440" s="615" t="str">
        <f t="shared" si="1154"/>
        <v/>
      </c>
      <c r="Z440" s="615" t="str">
        <f t="shared" si="1154"/>
        <v/>
      </c>
      <c r="AA440" s="615" t="str">
        <f t="shared" si="1154"/>
        <v/>
      </c>
      <c r="AB440" s="615" t="str">
        <f t="shared" si="1154"/>
        <v/>
      </c>
      <c r="AC440" s="615" t="str">
        <f t="shared" si="1154"/>
        <v/>
      </c>
      <c r="AD440" s="615" t="str">
        <f t="shared" si="1154"/>
        <v/>
      </c>
      <c r="AE440" s="615" t="str">
        <f t="shared" si="1154"/>
        <v/>
      </c>
      <c r="AF440" s="615" t="str">
        <f t="shared" si="1154"/>
        <v/>
      </c>
      <c r="AG440" s="615" t="str">
        <f t="shared" si="1154"/>
        <v/>
      </c>
      <c r="AH440" s="615" t="str">
        <f t="shared" si="1154"/>
        <v/>
      </c>
      <c r="AI440" s="615" t="str">
        <f t="shared" si="1154"/>
        <v/>
      </c>
      <c r="AJ440" s="615" t="str">
        <f t="shared" si="1154"/>
        <v/>
      </c>
      <c r="AK440" s="648"/>
      <c r="AL440" s="615" t="str">
        <f t="shared" ref="AL440:BB440" si="1155">IF(AL437="","",AL437*AL439)</f>
        <v/>
      </c>
      <c r="AM440" s="615" t="str">
        <f t="shared" si="1155"/>
        <v/>
      </c>
      <c r="AN440" s="615" t="str">
        <f t="shared" si="1155"/>
        <v/>
      </c>
      <c r="AO440" s="615" t="str">
        <f t="shared" si="1155"/>
        <v/>
      </c>
      <c r="AP440" s="615" t="str">
        <f t="shared" si="1155"/>
        <v/>
      </c>
      <c r="AQ440" s="615" t="str">
        <f t="shared" si="1155"/>
        <v/>
      </c>
      <c r="AR440" s="615" t="str">
        <f t="shared" si="1155"/>
        <v/>
      </c>
      <c r="AS440" s="615" t="str">
        <f t="shared" si="1155"/>
        <v/>
      </c>
      <c r="AT440" s="615" t="str">
        <f t="shared" si="1155"/>
        <v/>
      </c>
      <c r="AU440" s="615" t="str">
        <f t="shared" si="1155"/>
        <v/>
      </c>
      <c r="AV440" s="615" t="str">
        <f t="shared" si="1155"/>
        <v/>
      </c>
      <c r="AW440" s="615" t="str">
        <f t="shared" si="1155"/>
        <v/>
      </c>
      <c r="AX440" s="615" t="str">
        <f t="shared" si="1155"/>
        <v/>
      </c>
      <c r="AY440" s="615" t="str">
        <f t="shared" si="1155"/>
        <v/>
      </c>
      <c r="AZ440" s="615" t="str">
        <f t="shared" si="1155"/>
        <v/>
      </c>
      <c r="BA440" s="615" t="str">
        <f t="shared" si="1155"/>
        <v/>
      </c>
      <c r="BB440" s="615" t="str">
        <f t="shared" si="1155"/>
        <v/>
      </c>
      <c r="BC440" s="648"/>
      <c r="BD440" s="615" t="str">
        <f t="shared" ref="BD440:BT440" si="1156">IF(BD437="","",BD437*BD439)</f>
        <v/>
      </c>
      <c r="BE440" s="615" t="str">
        <f t="shared" si="1156"/>
        <v/>
      </c>
      <c r="BF440" s="615" t="str">
        <f t="shared" si="1156"/>
        <v/>
      </c>
      <c r="BG440" s="615" t="str">
        <f t="shared" si="1156"/>
        <v/>
      </c>
      <c r="BH440" s="615" t="str">
        <f t="shared" si="1156"/>
        <v/>
      </c>
      <c r="BI440" s="615" t="str">
        <f t="shared" si="1156"/>
        <v/>
      </c>
      <c r="BJ440" s="615" t="str">
        <f t="shared" si="1156"/>
        <v/>
      </c>
      <c r="BK440" s="615" t="str">
        <f t="shared" si="1156"/>
        <v/>
      </c>
      <c r="BL440" s="615" t="str">
        <f t="shared" si="1156"/>
        <v/>
      </c>
      <c r="BM440" s="615" t="str">
        <f t="shared" si="1156"/>
        <v/>
      </c>
      <c r="BN440" s="615" t="str">
        <f t="shared" si="1156"/>
        <v/>
      </c>
      <c r="BO440" s="615" t="str">
        <f t="shared" si="1156"/>
        <v/>
      </c>
      <c r="BP440" s="615" t="str">
        <f t="shared" si="1156"/>
        <v/>
      </c>
      <c r="BQ440" s="615" t="str">
        <f t="shared" si="1156"/>
        <v/>
      </c>
      <c r="BR440" s="615" t="str">
        <f t="shared" si="1156"/>
        <v/>
      </c>
      <c r="BS440" s="615" t="str">
        <f t="shared" si="1156"/>
        <v/>
      </c>
      <c r="BT440" s="615" t="str">
        <f t="shared" si="1156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0"/>
        <v/>
      </c>
      <c r="CA440" s="583" t="str">
        <f t="shared" si="1131"/>
        <v/>
      </c>
      <c r="CB440" s="583" t="str">
        <f t="shared" si="1132"/>
        <v/>
      </c>
      <c r="CC440" s="675" t="str">
        <f t="shared" si="1133"/>
        <v/>
      </c>
      <c r="CD440" s="1324" t="str">
        <f t="shared" si="1134"/>
        <v/>
      </c>
      <c r="CE440" s="1325" t="str">
        <f t="shared" si="1134"/>
        <v/>
      </c>
      <c r="CF440" s="1326" t="str">
        <f t="shared" si="1134"/>
        <v/>
      </c>
      <c r="CG440" s="1326" t="str">
        <f t="shared" si="1134"/>
        <v/>
      </c>
      <c r="CH440" s="1326" t="str">
        <f t="shared" si="1134"/>
        <v/>
      </c>
      <c r="CI440" s="1326" t="str">
        <f t="shared" si="1134"/>
        <v/>
      </c>
      <c r="CJ440" s="1326" t="str">
        <f t="shared" si="1134"/>
        <v/>
      </c>
      <c r="CK440" s="1327" t="str">
        <f t="shared" si="1134"/>
        <v/>
      </c>
      <c r="CL440" s="1327" t="str">
        <f t="shared" si="1134"/>
        <v/>
      </c>
      <c r="CM440" s="1327" t="str">
        <f t="shared" si="1134"/>
        <v/>
      </c>
      <c r="CN440" s="1326" t="str">
        <f t="shared" si="1135"/>
        <v/>
      </c>
      <c r="CO440" s="1326" t="str">
        <f t="shared" si="1135"/>
        <v/>
      </c>
      <c r="CP440" s="1326" t="str">
        <f t="shared" si="1135"/>
        <v/>
      </c>
      <c r="CQ440" s="1326" t="str">
        <f t="shared" si="1135"/>
        <v/>
      </c>
      <c r="CR440" s="1326" t="str">
        <f t="shared" si="1135"/>
        <v/>
      </c>
      <c r="CS440" s="1325" t="str">
        <f t="shared" si="1135"/>
        <v/>
      </c>
      <c r="CT440" s="1328" t="str">
        <f t="shared" si="1135"/>
        <v/>
      </c>
      <c r="CU440" s="534" t="str">
        <f t="shared" si="1136"/>
        <v/>
      </c>
      <c r="CV440" s="535" t="str">
        <f t="shared" si="1137"/>
        <v/>
      </c>
      <c r="CW440" s="536" t="str">
        <f t="shared" si="1138"/>
        <v/>
      </c>
      <c r="CX440" s="536" t="str">
        <f t="shared" si="1139"/>
        <v/>
      </c>
      <c r="CY440" s="536" t="str">
        <f t="shared" si="1140"/>
        <v/>
      </c>
      <c r="CZ440" s="536" t="str">
        <f t="shared" si="1141"/>
        <v/>
      </c>
      <c r="DA440" s="536" t="str">
        <f t="shared" si="1142"/>
        <v/>
      </c>
      <c r="DB440" s="537" t="str">
        <f t="shared" si="1143"/>
        <v/>
      </c>
      <c r="DC440" s="537" t="str">
        <f t="shared" si="1144"/>
        <v/>
      </c>
      <c r="DD440" s="537" t="str">
        <f t="shared" si="1145"/>
        <v/>
      </c>
      <c r="DE440" s="536" t="str">
        <f t="shared" si="1146"/>
        <v/>
      </c>
      <c r="DF440" s="536" t="str">
        <f t="shared" si="1147"/>
        <v/>
      </c>
      <c r="DG440" s="536" t="str">
        <f t="shared" si="1148"/>
        <v/>
      </c>
      <c r="DH440" s="536" t="str">
        <f t="shared" si="1149"/>
        <v/>
      </c>
      <c r="DI440" s="536" t="str">
        <f t="shared" si="1150"/>
        <v/>
      </c>
      <c r="DJ440" s="535" t="str">
        <f t="shared" si="1151"/>
        <v/>
      </c>
      <c r="DK440" s="534" t="str">
        <f t="shared" si="1152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30"/>
        <v/>
      </c>
      <c r="CA441" s="583" t="str">
        <f t="shared" si="1131"/>
        <v/>
      </c>
      <c r="CB441" s="583" t="str">
        <f t="shared" si="1132"/>
        <v/>
      </c>
      <c r="CC441" s="675" t="str">
        <f t="shared" si="1133"/>
        <v/>
      </c>
      <c r="CD441" s="1324" t="str">
        <f t="shared" si="1134"/>
        <v/>
      </c>
      <c r="CE441" s="1325" t="str">
        <f t="shared" si="1134"/>
        <v/>
      </c>
      <c r="CF441" s="1326" t="str">
        <f t="shared" si="1134"/>
        <v/>
      </c>
      <c r="CG441" s="1326" t="str">
        <f t="shared" si="1134"/>
        <v/>
      </c>
      <c r="CH441" s="1326" t="str">
        <f t="shared" si="1134"/>
        <v/>
      </c>
      <c r="CI441" s="1326" t="str">
        <f t="shared" si="1134"/>
        <v/>
      </c>
      <c r="CJ441" s="1326" t="str">
        <f t="shared" si="1134"/>
        <v/>
      </c>
      <c r="CK441" s="1327" t="str">
        <f t="shared" si="1134"/>
        <v/>
      </c>
      <c r="CL441" s="1327" t="str">
        <f t="shared" si="1134"/>
        <v/>
      </c>
      <c r="CM441" s="1327" t="str">
        <f t="shared" si="1134"/>
        <v/>
      </c>
      <c r="CN441" s="1326" t="str">
        <f t="shared" si="1135"/>
        <v/>
      </c>
      <c r="CO441" s="1326" t="str">
        <f t="shared" si="1135"/>
        <v/>
      </c>
      <c r="CP441" s="1326" t="str">
        <f t="shared" si="1135"/>
        <v/>
      </c>
      <c r="CQ441" s="1326" t="str">
        <f t="shared" si="1135"/>
        <v/>
      </c>
      <c r="CR441" s="1326" t="str">
        <f t="shared" si="1135"/>
        <v/>
      </c>
      <c r="CS441" s="1325" t="str">
        <f t="shared" si="1135"/>
        <v/>
      </c>
      <c r="CT441" s="1328" t="str">
        <f t="shared" si="1135"/>
        <v/>
      </c>
      <c r="CU441" s="534" t="str">
        <f t="shared" si="1136"/>
        <v/>
      </c>
      <c r="CV441" s="535" t="str">
        <f t="shared" si="1137"/>
        <v/>
      </c>
      <c r="CW441" s="536" t="str">
        <f t="shared" si="1138"/>
        <v/>
      </c>
      <c r="CX441" s="536" t="str">
        <f t="shared" si="1139"/>
        <v/>
      </c>
      <c r="CY441" s="536" t="str">
        <f t="shared" si="1140"/>
        <v/>
      </c>
      <c r="CZ441" s="536" t="str">
        <f t="shared" si="1141"/>
        <v/>
      </c>
      <c r="DA441" s="536" t="str">
        <f t="shared" si="1142"/>
        <v/>
      </c>
      <c r="DB441" s="537" t="str">
        <f t="shared" si="1143"/>
        <v/>
      </c>
      <c r="DC441" s="537" t="str">
        <f t="shared" si="1144"/>
        <v/>
      </c>
      <c r="DD441" s="537" t="str">
        <f t="shared" si="1145"/>
        <v/>
      </c>
      <c r="DE441" s="536" t="str">
        <f t="shared" si="1146"/>
        <v/>
      </c>
      <c r="DF441" s="536" t="str">
        <f t="shared" si="1147"/>
        <v/>
      </c>
      <c r="DG441" s="536" t="str">
        <f t="shared" si="1148"/>
        <v/>
      </c>
      <c r="DH441" s="536" t="str">
        <f t="shared" si="1149"/>
        <v/>
      </c>
      <c r="DI441" s="536" t="str">
        <f t="shared" si="1150"/>
        <v/>
      </c>
      <c r="DJ441" s="535" t="str">
        <f t="shared" si="1151"/>
        <v/>
      </c>
      <c r="DK441" s="534" t="str">
        <f t="shared" si="1152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9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9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9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9"/>
      <c r="BV442" s="315"/>
      <c r="BW442" s="315"/>
      <c r="BX442" s="315"/>
      <c r="BY442" s="315"/>
      <c r="BZ442" s="583" t="str">
        <f t="shared" si="1130"/>
        <v/>
      </c>
      <c r="CA442" s="583" t="str">
        <f t="shared" si="1131"/>
        <v/>
      </c>
      <c r="CB442" s="583" t="str">
        <f t="shared" si="1132"/>
        <v/>
      </c>
      <c r="CC442" s="675" t="str">
        <f t="shared" si="1133"/>
        <v/>
      </c>
      <c r="CD442" s="1324" t="str">
        <f t="shared" si="1134"/>
        <v/>
      </c>
      <c r="CE442" s="1325" t="str">
        <f t="shared" si="1134"/>
        <v/>
      </c>
      <c r="CF442" s="1326" t="str">
        <f t="shared" si="1134"/>
        <v/>
      </c>
      <c r="CG442" s="1326" t="str">
        <f t="shared" si="1134"/>
        <v/>
      </c>
      <c r="CH442" s="1326" t="str">
        <f t="shared" si="1134"/>
        <v/>
      </c>
      <c r="CI442" s="1326" t="str">
        <f t="shared" si="1134"/>
        <v/>
      </c>
      <c r="CJ442" s="1326" t="str">
        <f t="shared" si="1134"/>
        <v/>
      </c>
      <c r="CK442" s="1327" t="str">
        <f t="shared" si="1134"/>
        <v/>
      </c>
      <c r="CL442" s="1327" t="str">
        <f t="shared" si="1134"/>
        <v/>
      </c>
      <c r="CM442" s="1327" t="str">
        <f t="shared" si="1134"/>
        <v/>
      </c>
      <c r="CN442" s="1326" t="str">
        <f t="shared" si="1135"/>
        <v/>
      </c>
      <c r="CO442" s="1326" t="str">
        <f t="shared" si="1135"/>
        <v/>
      </c>
      <c r="CP442" s="1326" t="str">
        <f t="shared" si="1135"/>
        <v/>
      </c>
      <c r="CQ442" s="1326" t="str">
        <f t="shared" si="1135"/>
        <v/>
      </c>
      <c r="CR442" s="1326" t="str">
        <f t="shared" si="1135"/>
        <v/>
      </c>
      <c r="CS442" s="1325" t="str">
        <f t="shared" si="1135"/>
        <v/>
      </c>
      <c r="CT442" s="1328" t="str">
        <f t="shared" si="1135"/>
        <v/>
      </c>
      <c r="CU442" s="534" t="str">
        <f t="shared" si="1136"/>
        <v/>
      </c>
      <c r="CV442" s="535" t="str">
        <f t="shared" si="1137"/>
        <v/>
      </c>
      <c r="CW442" s="536" t="str">
        <f t="shared" si="1138"/>
        <v/>
      </c>
      <c r="CX442" s="536" t="str">
        <f t="shared" si="1139"/>
        <v/>
      </c>
      <c r="CY442" s="536" t="str">
        <f t="shared" si="1140"/>
        <v/>
      </c>
      <c r="CZ442" s="536" t="str">
        <f t="shared" si="1141"/>
        <v/>
      </c>
      <c r="DA442" s="536" t="str">
        <f t="shared" si="1142"/>
        <v/>
      </c>
      <c r="DB442" s="537" t="str">
        <f t="shared" si="1143"/>
        <v/>
      </c>
      <c r="DC442" s="537" t="str">
        <f t="shared" si="1144"/>
        <v/>
      </c>
      <c r="DD442" s="537" t="str">
        <f t="shared" si="1145"/>
        <v/>
      </c>
      <c r="DE442" s="536" t="str">
        <f t="shared" si="1146"/>
        <v/>
      </c>
      <c r="DF442" s="536" t="str">
        <f t="shared" si="1147"/>
        <v/>
      </c>
      <c r="DG442" s="536" t="str">
        <f t="shared" si="1148"/>
        <v/>
      </c>
      <c r="DH442" s="536" t="str">
        <f t="shared" si="1149"/>
        <v/>
      </c>
      <c r="DI442" s="536" t="str">
        <f t="shared" si="1150"/>
        <v/>
      </c>
      <c r="DJ442" s="535" t="str">
        <f t="shared" si="1151"/>
        <v/>
      </c>
      <c r="DK442" s="534" t="str">
        <f t="shared" si="1152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30"/>
        <v/>
      </c>
      <c r="CA443" s="583" t="str">
        <f t="shared" si="1131"/>
        <v/>
      </c>
      <c r="CB443" s="583" t="str">
        <f t="shared" si="1132"/>
        <v/>
      </c>
      <c r="CC443" s="675" t="str">
        <f t="shared" si="1133"/>
        <v/>
      </c>
      <c r="CD443" s="1324" t="str">
        <f t="shared" si="1134"/>
        <v/>
      </c>
      <c r="CE443" s="1325" t="str">
        <f t="shared" si="1134"/>
        <v/>
      </c>
      <c r="CF443" s="1326" t="str">
        <f t="shared" si="1134"/>
        <v/>
      </c>
      <c r="CG443" s="1326" t="str">
        <f t="shared" si="1134"/>
        <v/>
      </c>
      <c r="CH443" s="1326" t="str">
        <f t="shared" si="1134"/>
        <v/>
      </c>
      <c r="CI443" s="1326" t="str">
        <f t="shared" si="1134"/>
        <v/>
      </c>
      <c r="CJ443" s="1326" t="str">
        <f t="shared" si="1134"/>
        <v/>
      </c>
      <c r="CK443" s="1327" t="str">
        <f t="shared" si="1134"/>
        <v/>
      </c>
      <c r="CL443" s="1327" t="str">
        <f t="shared" si="1134"/>
        <v/>
      </c>
      <c r="CM443" s="1327" t="str">
        <f t="shared" si="1134"/>
        <v/>
      </c>
      <c r="CN443" s="1326" t="str">
        <f t="shared" si="1135"/>
        <v/>
      </c>
      <c r="CO443" s="1326" t="str">
        <f t="shared" si="1135"/>
        <v/>
      </c>
      <c r="CP443" s="1326" t="str">
        <f t="shared" si="1135"/>
        <v/>
      </c>
      <c r="CQ443" s="1326" t="str">
        <f t="shared" si="1135"/>
        <v/>
      </c>
      <c r="CR443" s="1326" t="str">
        <f t="shared" si="1135"/>
        <v/>
      </c>
      <c r="CS443" s="1325" t="str">
        <f t="shared" si="1135"/>
        <v/>
      </c>
      <c r="CT443" s="1328" t="str">
        <f t="shared" si="1135"/>
        <v/>
      </c>
      <c r="CU443" s="534" t="str">
        <f t="shared" si="1136"/>
        <v/>
      </c>
      <c r="CV443" s="535" t="str">
        <f t="shared" si="1137"/>
        <v/>
      </c>
      <c r="CW443" s="536" t="str">
        <f t="shared" si="1138"/>
        <v/>
      </c>
      <c r="CX443" s="536" t="str">
        <f t="shared" si="1139"/>
        <v/>
      </c>
      <c r="CY443" s="536" t="str">
        <f t="shared" si="1140"/>
        <v/>
      </c>
      <c r="CZ443" s="536" t="str">
        <f t="shared" si="1141"/>
        <v/>
      </c>
      <c r="DA443" s="536" t="str">
        <f t="shared" si="1142"/>
        <v/>
      </c>
      <c r="DB443" s="537" t="str">
        <f t="shared" si="1143"/>
        <v/>
      </c>
      <c r="DC443" s="537" t="str">
        <f t="shared" si="1144"/>
        <v/>
      </c>
      <c r="DD443" s="537" t="str">
        <f t="shared" si="1145"/>
        <v/>
      </c>
      <c r="DE443" s="536" t="str">
        <f t="shared" si="1146"/>
        <v/>
      </c>
      <c r="DF443" s="536" t="str">
        <f t="shared" si="1147"/>
        <v/>
      </c>
      <c r="DG443" s="536" t="str">
        <f t="shared" si="1148"/>
        <v/>
      </c>
      <c r="DH443" s="536" t="str">
        <f t="shared" si="1149"/>
        <v/>
      </c>
      <c r="DI443" s="536" t="str">
        <f t="shared" si="1150"/>
        <v/>
      </c>
      <c r="DJ443" s="535" t="str">
        <f t="shared" si="1151"/>
        <v/>
      </c>
      <c r="DK443" s="534" t="str">
        <f t="shared" si="1152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0"/>
        <v>0</v>
      </c>
      <c r="CA444" s="583">
        <f t="shared" si="1131"/>
        <v>0</v>
      </c>
      <c r="CB444" s="583">
        <f t="shared" si="1132"/>
        <v>0</v>
      </c>
      <c r="CC444" s="675">
        <f t="shared" si="1133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7"/>
        <v>0</v>
      </c>
      <c r="CG444" s="1326">
        <f t="shared" si="1157"/>
        <v>0</v>
      </c>
      <c r="CH444" s="1326">
        <f t="shared" si="1157"/>
        <v>0</v>
      </c>
      <c r="CI444" s="1326">
        <f t="shared" si="1157"/>
        <v>0</v>
      </c>
      <c r="CJ444" s="1326">
        <f t="shared" si="1157"/>
        <v>0</v>
      </c>
      <c r="CK444" s="1327">
        <f t="shared" si="1157"/>
        <v>0</v>
      </c>
      <c r="CL444" s="1327">
        <f t="shared" si="1157"/>
        <v>0</v>
      </c>
      <c r="CM444" s="1327">
        <f t="shared" si="1157"/>
        <v>0</v>
      </c>
      <c r="CN444" s="1326">
        <f t="shared" si="1157"/>
        <v>0</v>
      </c>
      <c r="CO444" s="1326">
        <f t="shared" si="1157"/>
        <v>0</v>
      </c>
      <c r="CP444" s="1326">
        <f t="shared" si="1157"/>
        <v>0</v>
      </c>
      <c r="CQ444" s="1326">
        <f t="shared" si="1157"/>
        <v>0</v>
      </c>
      <c r="CR444" s="1326">
        <f t="shared" si="1157"/>
        <v>0</v>
      </c>
      <c r="CS444" s="1325">
        <f t="shared" si="1157"/>
        <v>0</v>
      </c>
      <c r="CT444" s="1328">
        <f t="shared" si="1157"/>
        <v>0</v>
      </c>
      <c r="CU444" s="534">
        <f t="shared" si="1136"/>
        <v>0</v>
      </c>
      <c r="CV444" s="535">
        <f t="shared" si="1137"/>
        <v>0</v>
      </c>
      <c r="CW444" s="536">
        <f t="shared" si="1138"/>
        <v>0</v>
      </c>
      <c r="CX444" s="536">
        <f t="shared" si="1139"/>
        <v>0</v>
      </c>
      <c r="CY444" s="536">
        <f t="shared" si="1140"/>
        <v>0</v>
      </c>
      <c r="CZ444" s="536">
        <f t="shared" si="1141"/>
        <v>0</v>
      </c>
      <c r="DA444" s="536">
        <f t="shared" si="1142"/>
        <v>0</v>
      </c>
      <c r="DB444" s="537">
        <f t="shared" si="1143"/>
        <v>0</v>
      </c>
      <c r="DC444" s="537">
        <f t="shared" si="1144"/>
        <v>0</v>
      </c>
      <c r="DD444" s="537">
        <f t="shared" si="1145"/>
        <v>0</v>
      </c>
      <c r="DE444" s="536">
        <f t="shared" si="1146"/>
        <v>0</v>
      </c>
      <c r="DF444" s="536">
        <f t="shared" si="1147"/>
        <v>0</v>
      </c>
      <c r="DG444" s="536">
        <f t="shared" si="1148"/>
        <v>0</v>
      </c>
      <c r="DH444" s="536">
        <f t="shared" si="1149"/>
        <v>0</v>
      </c>
      <c r="DI444" s="536">
        <f t="shared" si="1150"/>
        <v>0</v>
      </c>
      <c r="DJ444" s="535">
        <f t="shared" si="1151"/>
        <v>0</v>
      </c>
      <c r="DK444" s="534">
        <f t="shared" si="1152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1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1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1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1"/>
      <c r="BV445" s="269"/>
      <c r="BW445" s="269"/>
      <c r="BX445" s="269"/>
      <c r="BY445" s="269"/>
      <c r="BZ445" s="583" t="str">
        <f t="shared" si="1130"/>
        <v/>
      </c>
      <c r="CA445" s="583" t="str">
        <f t="shared" si="1131"/>
        <v/>
      </c>
      <c r="CB445" s="583" t="str">
        <f t="shared" si="1132"/>
        <v/>
      </c>
      <c r="CC445" s="675" t="str">
        <f t="shared" si="1133"/>
        <v/>
      </c>
      <c r="CD445" s="1324" t="str">
        <f t="shared" ref="CD445:CS445" si="115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8"/>
        <v/>
      </c>
      <c r="CF445" s="1326" t="str">
        <f t="shared" si="1158"/>
        <v/>
      </c>
      <c r="CG445" s="1326" t="str">
        <f t="shared" si="1158"/>
        <v/>
      </c>
      <c r="CH445" s="1326" t="str">
        <f t="shared" si="1158"/>
        <v/>
      </c>
      <c r="CI445" s="1326" t="str">
        <f t="shared" si="1158"/>
        <v/>
      </c>
      <c r="CJ445" s="1326" t="str">
        <f t="shared" si="1158"/>
        <v/>
      </c>
      <c r="CK445" s="1327" t="str">
        <f t="shared" si="1158"/>
        <v/>
      </c>
      <c r="CL445" s="1327" t="str">
        <f t="shared" si="1158"/>
        <v/>
      </c>
      <c r="CM445" s="1327" t="str">
        <f t="shared" si="1158"/>
        <v/>
      </c>
      <c r="CN445" s="1326" t="str">
        <f t="shared" si="1158"/>
        <v/>
      </c>
      <c r="CO445" s="1326" t="str">
        <f t="shared" si="1158"/>
        <v/>
      </c>
      <c r="CP445" s="1326" t="str">
        <f t="shared" si="1158"/>
        <v/>
      </c>
      <c r="CQ445" s="1326" t="str">
        <f t="shared" si="1158"/>
        <v/>
      </c>
      <c r="CR445" s="1326" t="str">
        <f t="shared" si="1158"/>
        <v/>
      </c>
      <c r="CS445" s="1325" t="str">
        <f t="shared" si="1158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6"/>
        <v/>
      </c>
      <c r="CV445" s="535" t="str">
        <f t="shared" si="1137"/>
        <v/>
      </c>
      <c r="CW445" s="536" t="str">
        <f t="shared" si="1138"/>
        <v/>
      </c>
      <c r="CX445" s="536" t="str">
        <f t="shared" si="1139"/>
        <v/>
      </c>
      <c r="CY445" s="536" t="str">
        <f t="shared" si="1140"/>
        <v/>
      </c>
      <c r="CZ445" s="536" t="str">
        <f t="shared" si="1141"/>
        <v/>
      </c>
      <c r="DA445" s="536" t="str">
        <f t="shared" si="1142"/>
        <v/>
      </c>
      <c r="DB445" s="537" t="str">
        <f t="shared" si="1143"/>
        <v/>
      </c>
      <c r="DC445" s="537" t="str">
        <f t="shared" si="1144"/>
        <v/>
      </c>
      <c r="DD445" s="537" t="str">
        <f t="shared" si="1145"/>
        <v/>
      </c>
      <c r="DE445" s="536" t="str">
        <f t="shared" si="1146"/>
        <v/>
      </c>
      <c r="DF445" s="536" t="str">
        <f t="shared" si="1147"/>
        <v/>
      </c>
      <c r="DG445" s="536" t="str">
        <f t="shared" si="1148"/>
        <v/>
      </c>
      <c r="DH445" s="536" t="str">
        <f t="shared" si="1149"/>
        <v/>
      </c>
      <c r="DI445" s="536" t="str">
        <f t="shared" si="1150"/>
        <v/>
      </c>
      <c r="DJ445" s="535" t="str">
        <f t="shared" si="1151"/>
        <v/>
      </c>
      <c r="DK445" s="534" t="str">
        <f t="shared" si="1152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0</v>
      </c>
      <c r="E446" s="742">
        <f>'Data 3'!E46</f>
        <v>0</v>
      </c>
      <c r="F446" s="742">
        <f>'Data 3'!F46</f>
        <v>0</v>
      </c>
      <c r="G446" s="742">
        <f>'Data 3'!G46</f>
        <v>0</v>
      </c>
      <c r="H446" s="742">
        <f>'Data 3'!H46</f>
        <v>0</v>
      </c>
      <c r="I446" s="742">
        <f>'Data 3'!I46</f>
        <v>0</v>
      </c>
      <c r="J446" s="742">
        <f>'Data 3'!J46</f>
        <v>0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f>'Data 3'!T46</f>
        <v>1.5220700152207002E-2</v>
      </c>
      <c r="U446" s="742">
        <f>'Data 3'!U46</f>
        <v>1.3698630136986301E-2</v>
      </c>
      <c r="V446" s="742">
        <f>'Data 3'!V46</f>
        <v>1.3698630136986301E-2</v>
      </c>
      <c r="W446" s="742">
        <f>'Data 3'!W46</f>
        <v>1.1415525114155251E-2</v>
      </c>
      <c r="X446" s="742">
        <f>'Data 3'!X46</f>
        <v>1.7123287671232876E-2</v>
      </c>
      <c r="Y446" s="742">
        <f>'Data 3'!Y46</f>
        <v>1.1415525114155251E-2</v>
      </c>
      <c r="Z446" s="742">
        <f>'Data 3'!Z46</f>
        <v>1.9569471624266144E-2</v>
      </c>
      <c r="AA446" s="742">
        <f>'Data 3'!AA46</f>
        <v>1.9569471624266144E-2</v>
      </c>
      <c r="AB446" s="742">
        <f>'Data 3'!AB46</f>
        <v>1.5220700152207002E-2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0</v>
      </c>
      <c r="AM446" s="742">
        <f>'Data 3'!AM46</f>
        <v>0</v>
      </c>
      <c r="AN446" s="742">
        <f>'Data 3'!AN46</f>
        <v>0</v>
      </c>
      <c r="AO446" s="742">
        <f>'Data 3'!AO46</f>
        <v>0</v>
      </c>
      <c r="AP446" s="742">
        <f>'Data 3'!AP46</f>
        <v>0</v>
      </c>
      <c r="AQ446" s="742">
        <f>'Data 3'!AQ46</f>
        <v>0</v>
      </c>
      <c r="AR446" s="742">
        <f>'Data 3'!AR46</f>
        <v>0</v>
      </c>
      <c r="AS446" s="742">
        <f>'Data 3'!AS46</f>
        <v>0</v>
      </c>
      <c r="AT446" s="742">
        <f>'Data 3'!AT46</f>
        <v>0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0</v>
      </c>
      <c r="BE446" s="742">
        <f>'Data 3'!BE46</f>
        <v>0</v>
      </c>
      <c r="BF446" s="742">
        <f>'Data 3'!BF46</f>
        <v>0</v>
      </c>
      <c r="BG446" s="742">
        <f>'Data 3'!BG46</f>
        <v>0</v>
      </c>
      <c r="BH446" s="742">
        <f>'Data 3'!BH46</f>
        <v>0</v>
      </c>
      <c r="BI446" s="742">
        <f>'Data 3'!BI46</f>
        <v>0</v>
      </c>
      <c r="BJ446" s="742">
        <f>'Data 3'!BJ46</f>
        <v>0</v>
      </c>
      <c r="BK446" s="742">
        <f>'Data 3'!BK46</f>
        <v>0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1.5220700152207002E-2</v>
      </c>
      <c r="BX446" s="742">
        <f>'Data 3'!BX46</f>
        <v>0</v>
      </c>
      <c r="BY446" s="742">
        <f>'Data 3'!BY46</f>
        <v>0</v>
      </c>
      <c r="BZ446" s="583">
        <f t="shared" si="1130"/>
        <v>0</v>
      </c>
      <c r="CA446" s="608">
        <f t="shared" si="1131"/>
        <v>7.8241646734797422E-3</v>
      </c>
      <c r="CB446" s="608">
        <f t="shared" si="1132"/>
        <v>0</v>
      </c>
      <c r="CC446" s="678">
        <f t="shared" si="1133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5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59"/>
        <v>0</v>
      </c>
      <c r="CG446" s="1331">
        <f t="shared" si="1159"/>
        <v>0</v>
      </c>
      <c r="CH446" s="1331">
        <f t="shared" si="1159"/>
        <v>0</v>
      </c>
      <c r="CI446" s="1331">
        <f t="shared" si="1159"/>
        <v>0</v>
      </c>
      <c r="CJ446" s="1331">
        <f t="shared" si="1159"/>
        <v>0</v>
      </c>
      <c r="CK446" s="1332">
        <f t="shared" si="1159"/>
        <v>0</v>
      </c>
      <c r="CL446" s="1332">
        <f t="shared" si="1159"/>
        <v>0</v>
      </c>
      <c r="CM446" s="1332">
        <f t="shared" si="1159"/>
        <v>0</v>
      </c>
      <c r="CN446" s="1331">
        <f t="shared" si="1159"/>
        <v>0</v>
      </c>
      <c r="CO446" s="1331">
        <f t="shared" si="1159"/>
        <v>0</v>
      </c>
      <c r="CP446" s="1331">
        <f t="shared" si="1159"/>
        <v>0</v>
      </c>
      <c r="CQ446" s="1331">
        <f t="shared" si="1159"/>
        <v>0</v>
      </c>
      <c r="CR446" s="1331">
        <f t="shared" si="1159"/>
        <v>0</v>
      </c>
      <c r="CS446" s="1330">
        <f t="shared" si="1159"/>
        <v>0</v>
      </c>
      <c r="CT446" s="1333">
        <f t="shared" si="1159"/>
        <v>0</v>
      </c>
      <c r="CU446" s="522">
        <f t="shared" si="1136"/>
        <v>0</v>
      </c>
      <c r="CV446" s="523">
        <f t="shared" si="1137"/>
        <v>0</v>
      </c>
      <c r="CW446" s="524">
        <f t="shared" si="1138"/>
        <v>0</v>
      </c>
      <c r="CX446" s="524">
        <f t="shared" si="1139"/>
        <v>0</v>
      </c>
      <c r="CY446" s="524">
        <f t="shared" si="1140"/>
        <v>0</v>
      </c>
      <c r="CZ446" s="524">
        <f t="shared" si="1141"/>
        <v>0</v>
      </c>
      <c r="DA446" s="524">
        <f t="shared" si="1142"/>
        <v>0</v>
      </c>
      <c r="DB446" s="525">
        <f t="shared" si="1143"/>
        <v>0</v>
      </c>
      <c r="DC446" s="525">
        <f t="shared" si="1144"/>
        <v>0</v>
      </c>
      <c r="DD446" s="525">
        <f t="shared" si="1145"/>
        <v>0</v>
      </c>
      <c r="DE446" s="524">
        <f t="shared" si="1146"/>
        <v>0</v>
      </c>
      <c r="DF446" s="524">
        <f t="shared" si="1147"/>
        <v>0</v>
      </c>
      <c r="DG446" s="524">
        <f t="shared" si="1148"/>
        <v>0</v>
      </c>
      <c r="DH446" s="524">
        <f t="shared" si="1149"/>
        <v>0</v>
      </c>
      <c r="DI446" s="524">
        <f t="shared" si="1150"/>
        <v>0</v>
      </c>
      <c r="DJ446" s="523">
        <f t="shared" si="1151"/>
        <v>0</v>
      </c>
      <c r="DK446" s="522">
        <f t="shared" si="1152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264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30"/>
        <v/>
      </c>
      <c r="CA447" s="575" t="str">
        <f t="shared" si="1131"/>
        <v/>
      </c>
      <c r="CB447" s="575" t="str">
        <f t="shared" si="1132"/>
        <v/>
      </c>
      <c r="CC447" s="673" t="str">
        <f t="shared" si="1133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711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30"/>
        <v/>
      </c>
      <c r="CA448" s="575" t="str">
        <f t="shared" si="1131"/>
        <v/>
      </c>
      <c r="CB448" s="575" t="str">
        <f t="shared" si="1132"/>
        <v/>
      </c>
      <c r="CC448" s="673" t="str">
        <f t="shared" si="1133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30"/>
        <v/>
      </c>
      <c r="CA449" s="583" t="str">
        <f t="shared" si="1131"/>
        <v/>
      </c>
      <c r="CB449" s="583" t="str">
        <f t="shared" si="1132"/>
        <v/>
      </c>
      <c r="CC449" s="675" t="str">
        <f t="shared" si="1133"/>
        <v/>
      </c>
      <c r="CD449" s="1324" t="str">
        <f t="shared" ref="CD449:CS449" si="116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0"/>
        <v/>
      </c>
      <c r="CF449" s="1326" t="str">
        <f t="shared" si="1160"/>
        <v/>
      </c>
      <c r="CG449" s="1326" t="str">
        <f t="shared" si="1160"/>
        <v/>
      </c>
      <c r="CH449" s="1326" t="str">
        <f t="shared" si="1160"/>
        <v/>
      </c>
      <c r="CI449" s="1326" t="str">
        <f t="shared" si="1160"/>
        <v/>
      </c>
      <c r="CJ449" s="1326" t="str">
        <f t="shared" si="1160"/>
        <v/>
      </c>
      <c r="CK449" s="1327" t="str">
        <f t="shared" si="1160"/>
        <v/>
      </c>
      <c r="CL449" s="1327" t="str">
        <f t="shared" si="1160"/>
        <v/>
      </c>
      <c r="CM449" s="1327" t="str">
        <f t="shared" si="1160"/>
        <v/>
      </c>
      <c r="CN449" s="1326" t="str">
        <f t="shared" si="1160"/>
        <v/>
      </c>
      <c r="CO449" s="1326" t="str">
        <f t="shared" si="1160"/>
        <v/>
      </c>
      <c r="CP449" s="1326" t="str">
        <f t="shared" si="1160"/>
        <v/>
      </c>
      <c r="CQ449" s="1326" t="str">
        <f t="shared" si="1160"/>
        <v/>
      </c>
      <c r="CR449" s="1326" t="str">
        <f t="shared" si="1160"/>
        <v/>
      </c>
      <c r="CS449" s="1325" t="str">
        <f t="shared" si="1160"/>
        <v/>
      </c>
      <c r="CT449" s="1328" t="str">
        <f t="shared" ref="CE449:CT454" si="116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9">COUNT(B449:R449)</f>
        <v>0</v>
      </c>
      <c r="DM449" s="106">
        <f t="shared" ref="DM449:DM456" si="1180">COUNT(T449:AJ449)</f>
        <v>0</v>
      </c>
      <c r="DN449" s="106">
        <f t="shared" ref="DN449:DN456" si="1181">COUNT(AL449:BB449)</f>
        <v>0</v>
      </c>
      <c r="DO449" s="106">
        <f t="shared" ref="DO449:DO456" si="1182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30"/>
        <v/>
      </c>
      <c r="CA450" s="583" t="str">
        <f t="shared" si="1131"/>
        <v/>
      </c>
      <c r="CB450" s="583" t="str">
        <f t="shared" si="1132"/>
        <v/>
      </c>
      <c r="CC450" s="675" t="str">
        <f t="shared" si="1133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1"/>
        <v/>
      </c>
      <c r="CF450" s="1326" t="str">
        <f t="shared" si="1161"/>
        <v/>
      </c>
      <c r="CG450" s="1326" t="str">
        <f t="shared" si="1161"/>
        <v/>
      </c>
      <c r="CH450" s="1326" t="str">
        <f t="shared" si="1161"/>
        <v/>
      </c>
      <c r="CI450" s="1326" t="str">
        <f t="shared" si="1161"/>
        <v/>
      </c>
      <c r="CJ450" s="1326" t="str">
        <f t="shared" si="1161"/>
        <v/>
      </c>
      <c r="CK450" s="1327" t="str">
        <f t="shared" si="1161"/>
        <v/>
      </c>
      <c r="CL450" s="1327" t="str">
        <f t="shared" si="1161"/>
        <v/>
      </c>
      <c r="CM450" s="1327" t="str">
        <f t="shared" si="1161"/>
        <v/>
      </c>
      <c r="CN450" s="1326" t="str">
        <f t="shared" si="1161"/>
        <v/>
      </c>
      <c r="CO450" s="1326" t="str">
        <f t="shared" si="1161"/>
        <v/>
      </c>
      <c r="CP450" s="1326" t="str">
        <f t="shared" si="1161"/>
        <v/>
      </c>
      <c r="CQ450" s="1326" t="str">
        <f t="shared" si="1161"/>
        <v/>
      </c>
      <c r="CR450" s="1326" t="str">
        <f t="shared" si="1161"/>
        <v/>
      </c>
      <c r="CS450" s="1325" t="str">
        <f t="shared" si="1161"/>
        <v/>
      </c>
      <c r="CT450" s="1328" t="str">
        <f t="shared" si="1161"/>
        <v/>
      </c>
      <c r="CU450" s="534" t="str">
        <f t="shared" si="1162"/>
        <v/>
      </c>
      <c r="CV450" s="535" t="str">
        <f t="shared" si="1163"/>
        <v/>
      </c>
      <c r="CW450" s="536" t="str">
        <f t="shared" si="1164"/>
        <v/>
      </c>
      <c r="CX450" s="536" t="str">
        <f t="shared" si="1165"/>
        <v/>
      </c>
      <c r="CY450" s="536" t="str">
        <f t="shared" si="1166"/>
        <v/>
      </c>
      <c r="CZ450" s="536" t="str">
        <f t="shared" si="1167"/>
        <v/>
      </c>
      <c r="DA450" s="536" t="str">
        <f t="shared" si="1168"/>
        <v/>
      </c>
      <c r="DB450" s="537" t="str">
        <f t="shared" si="1169"/>
        <v/>
      </c>
      <c r="DC450" s="537" t="str">
        <f t="shared" si="1170"/>
        <v/>
      </c>
      <c r="DD450" s="537" t="str">
        <f t="shared" si="1171"/>
        <v/>
      </c>
      <c r="DE450" s="536" t="str">
        <f t="shared" si="1172"/>
        <v/>
      </c>
      <c r="DF450" s="536" t="str">
        <f t="shared" si="1173"/>
        <v/>
      </c>
      <c r="DG450" s="536" t="str">
        <f t="shared" si="1174"/>
        <v/>
      </c>
      <c r="DH450" s="536" t="str">
        <f t="shared" si="1175"/>
        <v/>
      </c>
      <c r="DI450" s="536" t="str">
        <f t="shared" si="1176"/>
        <v/>
      </c>
      <c r="DJ450" s="535" t="str">
        <f t="shared" si="1177"/>
        <v/>
      </c>
      <c r="DK450" s="534" t="str">
        <f t="shared" si="1178"/>
        <v/>
      </c>
      <c r="DL450" s="639">
        <f t="shared" si="1179"/>
        <v>0</v>
      </c>
      <c r="DM450" s="106">
        <f t="shared" si="1180"/>
        <v>0</v>
      </c>
      <c r="DN450" s="106">
        <f t="shared" si="1181"/>
        <v>0</v>
      </c>
      <c r="DO450" s="106">
        <f t="shared" si="1182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30"/>
        <v/>
      </c>
      <c r="CA451" s="583" t="str">
        <f t="shared" si="1131"/>
        <v/>
      </c>
      <c r="CB451" s="583" t="str">
        <f t="shared" si="1132"/>
        <v/>
      </c>
      <c r="CC451" s="675" t="str">
        <f t="shared" si="1133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1"/>
        <v/>
      </c>
      <c r="CF451" s="1326" t="str">
        <f t="shared" si="1161"/>
        <v/>
      </c>
      <c r="CG451" s="1326" t="str">
        <f t="shared" si="1161"/>
        <v/>
      </c>
      <c r="CH451" s="1326" t="str">
        <f t="shared" si="1161"/>
        <v/>
      </c>
      <c r="CI451" s="1326" t="str">
        <f t="shared" si="1161"/>
        <v/>
      </c>
      <c r="CJ451" s="1326" t="str">
        <f t="shared" si="1161"/>
        <v/>
      </c>
      <c r="CK451" s="1327" t="str">
        <f t="shared" si="1161"/>
        <v/>
      </c>
      <c r="CL451" s="1327" t="str">
        <f t="shared" si="1161"/>
        <v/>
      </c>
      <c r="CM451" s="1327" t="str">
        <f t="shared" si="1161"/>
        <v/>
      </c>
      <c r="CN451" s="1326" t="str">
        <f t="shared" si="1161"/>
        <v/>
      </c>
      <c r="CO451" s="1326" t="str">
        <f t="shared" si="1161"/>
        <v/>
      </c>
      <c r="CP451" s="1326" t="str">
        <f t="shared" si="1161"/>
        <v/>
      </c>
      <c r="CQ451" s="1326" t="str">
        <f t="shared" si="1161"/>
        <v/>
      </c>
      <c r="CR451" s="1326" t="str">
        <f t="shared" si="1161"/>
        <v/>
      </c>
      <c r="CS451" s="1325" t="str">
        <f t="shared" si="1161"/>
        <v/>
      </c>
      <c r="CT451" s="1328" t="str">
        <f t="shared" si="1161"/>
        <v/>
      </c>
      <c r="CU451" s="534" t="str">
        <f t="shared" si="1162"/>
        <v/>
      </c>
      <c r="CV451" s="535" t="str">
        <f t="shared" si="1163"/>
        <v/>
      </c>
      <c r="CW451" s="536" t="str">
        <f t="shared" si="1164"/>
        <v/>
      </c>
      <c r="CX451" s="536" t="str">
        <f t="shared" si="1165"/>
        <v/>
      </c>
      <c r="CY451" s="536" t="str">
        <f t="shared" si="1166"/>
        <v/>
      </c>
      <c r="CZ451" s="536" t="str">
        <f t="shared" si="1167"/>
        <v/>
      </c>
      <c r="DA451" s="536" t="str">
        <f t="shared" si="1168"/>
        <v/>
      </c>
      <c r="DB451" s="537" t="str">
        <f t="shared" si="1169"/>
        <v/>
      </c>
      <c r="DC451" s="537" t="str">
        <f t="shared" si="1170"/>
        <v/>
      </c>
      <c r="DD451" s="537" t="str">
        <f t="shared" si="1171"/>
        <v/>
      </c>
      <c r="DE451" s="536" t="str">
        <f t="shared" si="1172"/>
        <v/>
      </c>
      <c r="DF451" s="536" t="str">
        <f t="shared" si="1173"/>
        <v/>
      </c>
      <c r="DG451" s="536" t="str">
        <f t="shared" si="1174"/>
        <v/>
      </c>
      <c r="DH451" s="536" t="str">
        <f t="shared" si="1175"/>
        <v/>
      </c>
      <c r="DI451" s="536" t="str">
        <f t="shared" si="1176"/>
        <v/>
      </c>
      <c r="DJ451" s="535" t="str">
        <f t="shared" si="1177"/>
        <v/>
      </c>
      <c r="DK451" s="534" t="str">
        <f t="shared" si="1178"/>
        <v/>
      </c>
      <c r="DL451" s="639">
        <f t="shared" si="1179"/>
        <v>0</v>
      </c>
      <c r="DM451" s="106">
        <f t="shared" si="1180"/>
        <v>0</v>
      </c>
      <c r="DN451" s="106">
        <f t="shared" si="1181"/>
        <v>0</v>
      </c>
      <c r="DO451" s="106">
        <f t="shared" si="1182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83">IF(B450="","",B449*B450*B451)</f>
        <v/>
      </c>
      <c r="C452" s="615" t="str">
        <f t="shared" si="1183"/>
        <v/>
      </c>
      <c r="D452" s="615" t="str">
        <f t="shared" si="1183"/>
        <v/>
      </c>
      <c r="E452" s="615" t="str">
        <f t="shared" si="1183"/>
        <v/>
      </c>
      <c r="F452" s="615" t="str">
        <f t="shared" si="1183"/>
        <v/>
      </c>
      <c r="G452" s="615" t="str">
        <f t="shared" si="1183"/>
        <v/>
      </c>
      <c r="H452" s="615" t="str">
        <f t="shared" si="1183"/>
        <v/>
      </c>
      <c r="I452" s="615" t="str">
        <f t="shared" si="1183"/>
        <v/>
      </c>
      <c r="J452" s="615" t="str">
        <f t="shared" si="1183"/>
        <v/>
      </c>
      <c r="K452" s="615" t="str">
        <f t="shared" si="1183"/>
        <v/>
      </c>
      <c r="L452" s="615" t="str">
        <f t="shared" si="1183"/>
        <v/>
      </c>
      <c r="M452" s="615" t="str">
        <f t="shared" si="1183"/>
        <v/>
      </c>
      <c r="N452" s="615" t="str">
        <f t="shared" si="1183"/>
        <v/>
      </c>
      <c r="O452" s="615" t="str">
        <f t="shared" si="1183"/>
        <v/>
      </c>
      <c r="P452" s="615" t="str">
        <f t="shared" si="1183"/>
        <v/>
      </c>
      <c r="Q452" s="615" t="str">
        <f t="shared" si="1183"/>
        <v/>
      </c>
      <c r="R452" s="615" t="str">
        <f t="shared" si="1183"/>
        <v/>
      </c>
      <c r="S452" s="648"/>
      <c r="T452" s="615" t="str">
        <f t="shared" ref="T452:AJ452" si="1184">IF(T450="","",T449*T450*T451)</f>
        <v/>
      </c>
      <c r="U452" s="615" t="str">
        <f t="shared" si="1184"/>
        <v/>
      </c>
      <c r="V452" s="615" t="str">
        <f t="shared" si="1184"/>
        <v/>
      </c>
      <c r="W452" s="615" t="str">
        <f t="shared" si="1184"/>
        <v/>
      </c>
      <c r="X452" s="615" t="str">
        <f t="shared" si="1184"/>
        <v/>
      </c>
      <c r="Y452" s="615" t="str">
        <f t="shared" si="1184"/>
        <v/>
      </c>
      <c r="Z452" s="615" t="str">
        <f t="shared" si="1184"/>
        <v/>
      </c>
      <c r="AA452" s="615" t="str">
        <f t="shared" si="1184"/>
        <v/>
      </c>
      <c r="AB452" s="615" t="str">
        <f t="shared" si="1184"/>
        <v/>
      </c>
      <c r="AC452" s="615" t="str">
        <f t="shared" si="1184"/>
        <v/>
      </c>
      <c r="AD452" s="615" t="str">
        <f t="shared" si="1184"/>
        <v/>
      </c>
      <c r="AE452" s="615" t="str">
        <f t="shared" si="1184"/>
        <v/>
      </c>
      <c r="AF452" s="615" t="str">
        <f t="shared" si="1184"/>
        <v/>
      </c>
      <c r="AG452" s="615" t="str">
        <f t="shared" si="1184"/>
        <v/>
      </c>
      <c r="AH452" s="615" t="str">
        <f t="shared" si="1184"/>
        <v/>
      </c>
      <c r="AI452" s="615" t="str">
        <f t="shared" si="1184"/>
        <v/>
      </c>
      <c r="AJ452" s="615" t="str">
        <f t="shared" si="1184"/>
        <v/>
      </c>
      <c r="AK452" s="648"/>
      <c r="AL452" s="615" t="str">
        <f t="shared" ref="AL452:BB452" si="1185">IF(AL450="","",AL449*AL450*AL451)</f>
        <v/>
      </c>
      <c r="AM452" s="615" t="str">
        <f t="shared" si="1185"/>
        <v/>
      </c>
      <c r="AN452" s="615" t="str">
        <f t="shared" si="1185"/>
        <v/>
      </c>
      <c r="AO452" s="615" t="str">
        <f t="shared" si="1185"/>
        <v/>
      </c>
      <c r="AP452" s="615" t="str">
        <f t="shared" si="1185"/>
        <v/>
      </c>
      <c r="AQ452" s="615" t="str">
        <f t="shared" si="1185"/>
        <v/>
      </c>
      <c r="AR452" s="615" t="str">
        <f t="shared" si="1185"/>
        <v/>
      </c>
      <c r="AS452" s="615" t="str">
        <f t="shared" si="1185"/>
        <v/>
      </c>
      <c r="AT452" s="615" t="str">
        <f t="shared" si="1185"/>
        <v/>
      </c>
      <c r="AU452" s="615" t="str">
        <f t="shared" si="1185"/>
        <v/>
      </c>
      <c r="AV452" s="615" t="str">
        <f t="shared" si="1185"/>
        <v/>
      </c>
      <c r="AW452" s="615" t="str">
        <f t="shared" si="1185"/>
        <v/>
      </c>
      <c r="AX452" s="615" t="str">
        <f t="shared" si="1185"/>
        <v/>
      </c>
      <c r="AY452" s="615" t="str">
        <f t="shared" si="1185"/>
        <v/>
      </c>
      <c r="AZ452" s="615" t="str">
        <f t="shared" si="1185"/>
        <v/>
      </c>
      <c r="BA452" s="615" t="str">
        <f t="shared" si="1185"/>
        <v/>
      </c>
      <c r="BB452" s="615" t="str">
        <f t="shared" si="1185"/>
        <v/>
      </c>
      <c r="BC452" s="648"/>
      <c r="BD452" s="615" t="str">
        <f t="shared" ref="BD452:BT452" si="1186">IF(BD450="","",BD449*BD450*BD451)</f>
        <v/>
      </c>
      <c r="BE452" s="615" t="str">
        <f t="shared" si="1186"/>
        <v/>
      </c>
      <c r="BF452" s="615" t="str">
        <f t="shared" si="1186"/>
        <v/>
      </c>
      <c r="BG452" s="615" t="str">
        <f t="shared" si="1186"/>
        <v/>
      </c>
      <c r="BH452" s="615" t="str">
        <f t="shared" si="1186"/>
        <v/>
      </c>
      <c r="BI452" s="615" t="str">
        <f t="shared" si="1186"/>
        <v/>
      </c>
      <c r="BJ452" s="615" t="str">
        <f t="shared" si="1186"/>
        <v/>
      </c>
      <c r="BK452" s="615" t="str">
        <f t="shared" si="1186"/>
        <v/>
      </c>
      <c r="BL452" s="615" t="str">
        <f t="shared" si="1186"/>
        <v/>
      </c>
      <c r="BM452" s="615" t="str">
        <f t="shared" si="1186"/>
        <v/>
      </c>
      <c r="BN452" s="615" t="str">
        <f t="shared" si="1186"/>
        <v/>
      </c>
      <c r="BO452" s="615" t="str">
        <f t="shared" si="1186"/>
        <v/>
      </c>
      <c r="BP452" s="615" t="str">
        <f t="shared" si="1186"/>
        <v/>
      </c>
      <c r="BQ452" s="615" t="str">
        <f t="shared" si="1186"/>
        <v/>
      </c>
      <c r="BR452" s="615" t="str">
        <f t="shared" si="1186"/>
        <v/>
      </c>
      <c r="BS452" s="615" t="str">
        <f t="shared" si="1186"/>
        <v/>
      </c>
      <c r="BT452" s="615" t="str">
        <f t="shared" si="1186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0"/>
        <v/>
      </c>
      <c r="CA452" s="583" t="str">
        <f t="shared" si="1131"/>
        <v/>
      </c>
      <c r="CB452" s="583" t="str">
        <f t="shared" si="1132"/>
        <v/>
      </c>
      <c r="CC452" s="675" t="str">
        <f t="shared" si="1133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1"/>
        <v/>
      </c>
      <c r="CF452" s="1326" t="str">
        <f t="shared" si="1161"/>
        <v/>
      </c>
      <c r="CG452" s="1326" t="str">
        <f t="shared" si="1161"/>
        <v/>
      </c>
      <c r="CH452" s="1326" t="str">
        <f t="shared" si="1161"/>
        <v/>
      </c>
      <c r="CI452" s="1326" t="str">
        <f t="shared" si="1161"/>
        <v/>
      </c>
      <c r="CJ452" s="1326" t="str">
        <f t="shared" si="1161"/>
        <v/>
      </c>
      <c r="CK452" s="1327" t="str">
        <f t="shared" si="1161"/>
        <v/>
      </c>
      <c r="CL452" s="1327" t="str">
        <f t="shared" si="1161"/>
        <v/>
      </c>
      <c r="CM452" s="1327" t="str">
        <f t="shared" si="1161"/>
        <v/>
      </c>
      <c r="CN452" s="1326" t="str">
        <f t="shared" si="1161"/>
        <v/>
      </c>
      <c r="CO452" s="1326" t="str">
        <f t="shared" si="1161"/>
        <v/>
      </c>
      <c r="CP452" s="1326" t="str">
        <f t="shared" si="1161"/>
        <v/>
      </c>
      <c r="CQ452" s="1326" t="str">
        <f t="shared" si="1161"/>
        <v/>
      </c>
      <c r="CR452" s="1326" t="str">
        <f t="shared" si="1161"/>
        <v/>
      </c>
      <c r="CS452" s="1325" t="str">
        <f t="shared" si="1161"/>
        <v/>
      </c>
      <c r="CT452" s="1328" t="str">
        <f t="shared" si="1161"/>
        <v/>
      </c>
      <c r="CU452" s="534" t="str">
        <f t="shared" si="1162"/>
        <v/>
      </c>
      <c r="CV452" s="535" t="str">
        <f t="shared" si="1163"/>
        <v/>
      </c>
      <c r="CW452" s="536" t="str">
        <f t="shared" si="1164"/>
        <v/>
      </c>
      <c r="CX452" s="536" t="str">
        <f t="shared" si="1165"/>
        <v/>
      </c>
      <c r="CY452" s="536" t="str">
        <f t="shared" si="1166"/>
        <v/>
      </c>
      <c r="CZ452" s="536" t="str">
        <f t="shared" si="1167"/>
        <v/>
      </c>
      <c r="DA452" s="536" t="str">
        <f t="shared" si="1168"/>
        <v/>
      </c>
      <c r="DB452" s="537" t="str">
        <f t="shared" si="1169"/>
        <v/>
      </c>
      <c r="DC452" s="537" t="str">
        <f t="shared" si="1170"/>
        <v/>
      </c>
      <c r="DD452" s="537" t="str">
        <f t="shared" si="1171"/>
        <v/>
      </c>
      <c r="DE452" s="536" t="str">
        <f t="shared" si="1172"/>
        <v/>
      </c>
      <c r="DF452" s="536" t="str">
        <f t="shared" si="1173"/>
        <v/>
      </c>
      <c r="DG452" s="536" t="str">
        <f t="shared" si="1174"/>
        <v/>
      </c>
      <c r="DH452" s="536" t="str">
        <f t="shared" si="1175"/>
        <v/>
      </c>
      <c r="DI452" s="536" t="str">
        <f t="shared" si="1176"/>
        <v/>
      </c>
      <c r="DJ452" s="535" t="str">
        <f t="shared" si="1177"/>
        <v/>
      </c>
      <c r="DK452" s="534" t="str">
        <f t="shared" si="1178"/>
        <v/>
      </c>
      <c r="DL452" s="639">
        <f t="shared" si="1179"/>
        <v>0</v>
      </c>
      <c r="DM452" s="106">
        <f t="shared" si="1180"/>
        <v>0</v>
      </c>
      <c r="DN452" s="106">
        <f t="shared" si="1181"/>
        <v>0</v>
      </c>
      <c r="DO452" s="106">
        <f t="shared" si="1182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87">3600*$K$1</f>
        <v>3600</v>
      </c>
      <c r="D453" s="689">
        <f t="shared" si="1187"/>
        <v>3600</v>
      </c>
      <c r="E453" s="689">
        <f t="shared" si="1187"/>
        <v>3600</v>
      </c>
      <c r="F453" s="689">
        <f t="shared" si="1187"/>
        <v>3600</v>
      </c>
      <c r="G453" s="689">
        <f t="shared" si="1187"/>
        <v>3600</v>
      </c>
      <c r="H453" s="689">
        <f t="shared" si="1187"/>
        <v>3600</v>
      </c>
      <c r="I453" s="689">
        <f t="shared" si="1187"/>
        <v>3600</v>
      </c>
      <c r="J453" s="689">
        <f t="shared" si="1187"/>
        <v>3600</v>
      </c>
      <c r="K453" s="689">
        <f t="shared" si="1187"/>
        <v>3600</v>
      </c>
      <c r="L453" s="689">
        <f t="shared" si="1187"/>
        <v>3600</v>
      </c>
      <c r="M453" s="689">
        <f t="shared" si="1187"/>
        <v>3600</v>
      </c>
      <c r="N453" s="689">
        <f t="shared" si="1187"/>
        <v>3600</v>
      </c>
      <c r="O453" s="689">
        <f t="shared" si="1187"/>
        <v>3600</v>
      </c>
      <c r="P453" s="689">
        <f t="shared" si="1187"/>
        <v>3600</v>
      </c>
      <c r="Q453" s="689">
        <f t="shared" si="1187"/>
        <v>3600</v>
      </c>
      <c r="R453" s="689">
        <f t="shared" si="1187"/>
        <v>3600</v>
      </c>
      <c r="S453" s="705"/>
      <c r="T453" s="689">
        <f>3600*$K$1</f>
        <v>3600</v>
      </c>
      <c r="U453" s="689">
        <f t="shared" ref="U453:AJ453" si="1188">3600*$K$1</f>
        <v>3600</v>
      </c>
      <c r="V453" s="689">
        <f t="shared" si="1188"/>
        <v>3600</v>
      </c>
      <c r="W453" s="689">
        <f t="shared" si="1188"/>
        <v>3600</v>
      </c>
      <c r="X453" s="689">
        <f t="shared" si="1188"/>
        <v>3600</v>
      </c>
      <c r="Y453" s="689">
        <f t="shared" si="1188"/>
        <v>3600</v>
      </c>
      <c r="Z453" s="689">
        <f t="shared" si="1188"/>
        <v>3600</v>
      </c>
      <c r="AA453" s="689">
        <f t="shared" si="1188"/>
        <v>3600</v>
      </c>
      <c r="AB453" s="689">
        <f t="shared" si="1188"/>
        <v>3600</v>
      </c>
      <c r="AC453" s="689">
        <f t="shared" si="1188"/>
        <v>3600</v>
      </c>
      <c r="AD453" s="689">
        <f t="shared" si="1188"/>
        <v>3600</v>
      </c>
      <c r="AE453" s="689">
        <f t="shared" si="1188"/>
        <v>3600</v>
      </c>
      <c r="AF453" s="689">
        <f t="shared" si="1188"/>
        <v>3600</v>
      </c>
      <c r="AG453" s="689">
        <f t="shared" si="1188"/>
        <v>3600</v>
      </c>
      <c r="AH453" s="689">
        <f t="shared" si="1188"/>
        <v>3600</v>
      </c>
      <c r="AI453" s="689">
        <f t="shared" si="1188"/>
        <v>3600</v>
      </c>
      <c r="AJ453" s="689">
        <f t="shared" si="1188"/>
        <v>3600</v>
      </c>
      <c r="AK453" s="705"/>
      <c r="AL453" s="689">
        <f>3600*$K$1</f>
        <v>3600</v>
      </c>
      <c r="AM453" s="689">
        <f t="shared" ref="AM453:BB453" si="1189">3600*$K$1</f>
        <v>3600</v>
      </c>
      <c r="AN453" s="689">
        <f t="shared" si="1189"/>
        <v>3600</v>
      </c>
      <c r="AO453" s="689">
        <f t="shared" si="1189"/>
        <v>3600</v>
      </c>
      <c r="AP453" s="689">
        <f t="shared" si="1189"/>
        <v>3600</v>
      </c>
      <c r="AQ453" s="689">
        <f t="shared" si="1189"/>
        <v>3600</v>
      </c>
      <c r="AR453" s="689">
        <f t="shared" si="1189"/>
        <v>3600</v>
      </c>
      <c r="AS453" s="689">
        <f t="shared" si="1189"/>
        <v>3600</v>
      </c>
      <c r="AT453" s="689">
        <f t="shared" si="1189"/>
        <v>3600</v>
      </c>
      <c r="AU453" s="689">
        <f t="shared" si="1189"/>
        <v>3600</v>
      </c>
      <c r="AV453" s="689">
        <f t="shared" si="1189"/>
        <v>3600</v>
      </c>
      <c r="AW453" s="689">
        <f t="shared" si="1189"/>
        <v>3600</v>
      </c>
      <c r="AX453" s="689">
        <f t="shared" si="1189"/>
        <v>3600</v>
      </c>
      <c r="AY453" s="689">
        <f t="shared" si="1189"/>
        <v>3600</v>
      </c>
      <c r="AZ453" s="689">
        <f t="shared" si="1189"/>
        <v>3600</v>
      </c>
      <c r="BA453" s="689">
        <f t="shared" si="1189"/>
        <v>3600</v>
      </c>
      <c r="BB453" s="689">
        <f t="shared" si="1189"/>
        <v>3600</v>
      </c>
      <c r="BC453" s="705"/>
      <c r="BD453" s="689">
        <f>3600*$K$1</f>
        <v>3600</v>
      </c>
      <c r="BE453" s="689">
        <f t="shared" ref="BE453:BY453" si="1190">3600*$K$1</f>
        <v>3600</v>
      </c>
      <c r="BF453" s="689">
        <f t="shared" si="1190"/>
        <v>3600</v>
      </c>
      <c r="BG453" s="689">
        <f t="shared" si="1190"/>
        <v>3600</v>
      </c>
      <c r="BH453" s="689">
        <f t="shared" si="1190"/>
        <v>3600</v>
      </c>
      <c r="BI453" s="689">
        <f t="shared" si="1190"/>
        <v>3600</v>
      </c>
      <c r="BJ453" s="689">
        <f t="shared" si="1190"/>
        <v>3600</v>
      </c>
      <c r="BK453" s="689">
        <f t="shared" si="1190"/>
        <v>3600</v>
      </c>
      <c r="BL453" s="689">
        <f t="shared" si="1190"/>
        <v>3600</v>
      </c>
      <c r="BM453" s="689">
        <f t="shared" si="1190"/>
        <v>3600</v>
      </c>
      <c r="BN453" s="689">
        <f t="shared" si="1190"/>
        <v>3600</v>
      </c>
      <c r="BO453" s="689">
        <f t="shared" si="1190"/>
        <v>3600</v>
      </c>
      <c r="BP453" s="689">
        <f t="shared" si="1190"/>
        <v>3600</v>
      </c>
      <c r="BQ453" s="689">
        <f t="shared" si="1190"/>
        <v>3600</v>
      </c>
      <c r="BR453" s="689">
        <f t="shared" si="1190"/>
        <v>3600</v>
      </c>
      <c r="BS453" s="689">
        <f t="shared" si="1190"/>
        <v>3600</v>
      </c>
      <c r="BT453" s="689">
        <f t="shared" si="1190"/>
        <v>3600</v>
      </c>
      <c r="BU453" s="705"/>
      <c r="BV453" s="689">
        <f t="shared" si="1190"/>
        <v>3600</v>
      </c>
      <c r="BW453" s="689">
        <f t="shared" si="1190"/>
        <v>3600</v>
      </c>
      <c r="BX453" s="689">
        <f t="shared" si="1190"/>
        <v>3600</v>
      </c>
      <c r="BY453" s="689">
        <f t="shared" si="1190"/>
        <v>3600</v>
      </c>
      <c r="BZ453" s="583">
        <f t="shared" si="1130"/>
        <v>3600</v>
      </c>
      <c r="CA453" s="583">
        <f t="shared" si="1131"/>
        <v>3600</v>
      </c>
      <c r="CB453" s="583">
        <f t="shared" si="1132"/>
        <v>3600</v>
      </c>
      <c r="CC453" s="675">
        <f t="shared" si="1133"/>
        <v>3600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1"/>
        <v>3600</v>
      </c>
      <c r="CF453" s="1326">
        <f t="shared" si="1161"/>
        <v>3600</v>
      </c>
      <c r="CG453" s="1326">
        <f t="shared" si="1161"/>
        <v>3600</v>
      </c>
      <c r="CH453" s="1326">
        <f t="shared" si="1161"/>
        <v>3600</v>
      </c>
      <c r="CI453" s="1326">
        <f t="shared" si="1161"/>
        <v>3600</v>
      </c>
      <c r="CJ453" s="1326">
        <f t="shared" si="1161"/>
        <v>3600</v>
      </c>
      <c r="CK453" s="1327">
        <f t="shared" si="1161"/>
        <v>3600</v>
      </c>
      <c r="CL453" s="1327">
        <f t="shared" si="1161"/>
        <v>3600</v>
      </c>
      <c r="CM453" s="1327">
        <f t="shared" si="1161"/>
        <v>3600</v>
      </c>
      <c r="CN453" s="1326">
        <f t="shared" si="1161"/>
        <v>3600</v>
      </c>
      <c r="CO453" s="1326">
        <f t="shared" si="1161"/>
        <v>3600</v>
      </c>
      <c r="CP453" s="1326">
        <f t="shared" si="1161"/>
        <v>3600</v>
      </c>
      <c r="CQ453" s="1326">
        <f t="shared" si="1161"/>
        <v>3600</v>
      </c>
      <c r="CR453" s="1326">
        <f t="shared" si="1161"/>
        <v>3600</v>
      </c>
      <c r="CS453" s="1325">
        <f t="shared" si="1161"/>
        <v>3600</v>
      </c>
      <c r="CT453" s="1328">
        <f t="shared" si="1161"/>
        <v>3600</v>
      </c>
      <c r="CU453" s="534">
        <f t="shared" si="1162"/>
        <v>3600</v>
      </c>
      <c r="CV453" s="535">
        <f t="shared" si="1163"/>
        <v>3600</v>
      </c>
      <c r="CW453" s="536">
        <f t="shared" si="1164"/>
        <v>3600</v>
      </c>
      <c r="CX453" s="536">
        <f t="shared" si="1165"/>
        <v>3600</v>
      </c>
      <c r="CY453" s="536">
        <f t="shared" si="1166"/>
        <v>3600</v>
      </c>
      <c r="CZ453" s="536">
        <f t="shared" si="1167"/>
        <v>3600</v>
      </c>
      <c r="DA453" s="536">
        <f t="shared" si="1168"/>
        <v>3600</v>
      </c>
      <c r="DB453" s="537">
        <f t="shared" si="1169"/>
        <v>3600</v>
      </c>
      <c r="DC453" s="537">
        <f t="shared" si="1170"/>
        <v>3600</v>
      </c>
      <c r="DD453" s="537">
        <f t="shared" si="1171"/>
        <v>3600</v>
      </c>
      <c r="DE453" s="536">
        <f t="shared" si="1172"/>
        <v>3600</v>
      </c>
      <c r="DF453" s="536">
        <f t="shared" si="1173"/>
        <v>3600</v>
      </c>
      <c r="DG453" s="536">
        <f t="shared" si="1174"/>
        <v>3600</v>
      </c>
      <c r="DH453" s="536">
        <f t="shared" si="1175"/>
        <v>3600</v>
      </c>
      <c r="DI453" s="536">
        <f t="shared" si="1176"/>
        <v>3600</v>
      </c>
      <c r="DJ453" s="535">
        <f t="shared" si="1177"/>
        <v>3600</v>
      </c>
      <c r="DK453" s="534">
        <f t="shared" si="1178"/>
        <v>3600</v>
      </c>
      <c r="DL453" s="639">
        <f t="shared" si="1179"/>
        <v>17</v>
      </c>
      <c r="DM453" s="106">
        <f t="shared" si="1180"/>
        <v>17</v>
      </c>
      <c r="DN453" s="106">
        <f t="shared" si="1181"/>
        <v>17</v>
      </c>
      <c r="DO453" s="106">
        <f t="shared" si="1182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0"/>
        <v/>
      </c>
      <c r="CA454" s="608" t="str">
        <f t="shared" si="1131"/>
        <v/>
      </c>
      <c r="CB454" s="608" t="str">
        <f t="shared" si="1132"/>
        <v/>
      </c>
      <c r="CC454" s="608" t="str">
        <f t="shared" si="1133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1"/>
        <v/>
      </c>
      <c r="CF454" s="1331" t="str">
        <f t="shared" si="1161"/>
        <v/>
      </c>
      <c r="CG454" s="1331" t="str">
        <f t="shared" si="1161"/>
        <v/>
      </c>
      <c r="CH454" s="1331" t="str">
        <f t="shared" si="1161"/>
        <v/>
      </c>
      <c r="CI454" s="1331" t="str">
        <f t="shared" si="1161"/>
        <v/>
      </c>
      <c r="CJ454" s="1331" t="str">
        <f t="shared" si="1161"/>
        <v/>
      </c>
      <c r="CK454" s="1332" t="str">
        <f t="shared" si="1161"/>
        <v/>
      </c>
      <c r="CL454" s="1332" t="str">
        <f t="shared" si="1161"/>
        <v/>
      </c>
      <c r="CM454" s="1332" t="str">
        <f t="shared" si="1161"/>
        <v/>
      </c>
      <c r="CN454" s="1331" t="str">
        <f t="shared" si="1161"/>
        <v/>
      </c>
      <c r="CO454" s="1331" t="str">
        <f t="shared" si="1161"/>
        <v/>
      </c>
      <c r="CP454" s="1331" t="str">
        <f t="shared" si="1161"/>
        <v/>
      </c>
      <c r="CQ454" s="1331" t="str">
        <f t="shared" si="1161"/>
        <v/>
      </c>
      <c r="CR454" s="1331" t="str">
        <f t="shared" si="1161"/>
        <v/>
      </c>
      <c r="CS454" s="1330" t="str">
        <f t="shared" si="1161"/>
        <v/>
      </c>
      <c r="CT454" s="1333" t="str">
        <f t="shared" si="1161"/>
        <v/>
      </c>
      <c r="CU454" s="522" t="str">
        <f t="shared" si="1162"/>
        <v/>
      </c>
      <c r="CV454" s="523" t="str">
        <f t="shared" si="1163"/>
        <v/>
      </c>
      <c r="CW454" s="524" t="str">
        <f t="shared" si="1164"/>
        <v/>
      </c>
      <c r="CX454" s="524" t="str">
        <f t="shared" si="1165"/>
        <v/>
      </c>
      <c r="CY454" s="524" t="str">
        <f t="shared" si="1166"/>
        <v/>
      </c>
      <c r="CZ454" s="524" t="str">
        <f t="shared" si="1167"/>
        <v/>
      </c>
      <c r="DA454" s="524" t="str">
        <f t="shared" si="1168"/>
        <v/>
      </c>
      <c r="DB454" s="525" t="str">
        <f t="shared" si="1169"/>
        <v/>
      </c>
      <c r="DC454" s="525" t="str">
        <f t="shared" si="1170"/>
        <v/>
      </c>
      <c r="DD454" s="525" t="str">
        <f t="shared" si="1171"/>
        <v/>
      </c>
      <c r="DE454" s="524" t="str">
        <f t="shared" si="1172"/>
        <v/>
      </c>
      <c r="DF454" s="524" t="str">
        <f t="shared" si="1173"/>
        <v/>
      </c>
      <c r="DG454" s="524" t="str">
        <f t="shared" si="1174"/>
        <v/>
      </c>
      <c r="DH454" s="524" t="str">
        <f t="shared" si="1175"/>
        <v/>
      </c>
      <c r="DI454" s="524" t="str">
        <f t="shared" si="1176"/>
        <v/>
      </c>
      <c r="DJ454" s="523" t="str">
        <f t="shared" si="1177"/>
        <v/>
      </c>
      <c r="DK454" s="522" t="str">
        <f t="shared" si="1178"/>
        <v/>
      </c>
      <c r="DL454" s="639">
        <f t="shared" si="1179"/>
        <v>0</v>
      </c>
      <c r="DM454" s="106">
        <f t="shared" si="1180"/>
        <v>0</v>
      </c>
      <c r="DN454" s="106">
        <f t="shared" si="1181"/>
        <v>0</v>
      </c>
      <c r="DO454" s="106">
        <f t="shared" si="1182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5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30"/>
        <v/>
      </c>
      <c r="CA455" s="583" t="str">
        <f t="shared" si="1131"/>
        <v/>
      </c>
      <c r="CB455" s="583" t="str">
        <f t="shared" si="1132"/>
        <v/>
      </c>
      <c r="CC455" s="675" t="str">
        <f t="shared" si="1133"/>
        <v/>
      </c>
      <c r="CD455" s="1324" t="str">
        <f t="shared" ref="CD455:CS456" si="11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1"/>
        <v/>
      </c>
      <c r="CF455" s="1326" t="str">
        <f t="shared" si="1191"/>
        <v/>
      </c>
      <c r="CG455" s="1326" t="str">
        <f t="shared" si="1191"/>
        <v/>
      </c>
      <c r="CH455" s="1326" t="str">
        <f t="shared" si="1191"/>
        <v/>
      </c>
      <c r="CI455" s="1326" t="str">
        <f t="shared" si="1191"/>
        <v/>
      </c>
      <c r="CJ455" s="1326" t="str">
        <f t="shared" si="1191"/>
        <v/>
      </c>
      <c r="CK455" s="1327" t="str">
        <f t="shared" si="1191"/>
        <v/>
      </c>
      <c r="CL455" s="1327" t="str">
        <f t="shared" si="1191"/>
        <v/>
      </c>
      <c r="CM455" s="1327" t="str">
        <f t="shared" si="1191"/>
        <v/>
      </c>
      <c r="CN455" s="1326" t="str">
        <f t="shared" si="1191"/>
        <v/>
      </c>
      <c r="CO455" s="1326" t="str">
        <f t="shared" si="1191"/>
        <v/>
      </c>
      <c r="CP455" s="1326" t="str">
        <f t="shared" si="1191"/>
        <v/>
      </c>
      <c r="CQ455" s="1326" t="str">
        <f t="shared" si="1191"/>
        <v/>
      </c>
      <c r="CR455" s="1326" t="str">
        <f t="shared" si="1191"/>
        <v/>
      </c>
      <c r="CS455" s="1325" t="str">
        <f t="shared" si="1191"/>
        <v/>
      </c>
      <c r="CT455" s="1328" t="str">
        <f t="shared" ref="CE455:CT456" si="11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2"/>
        <v/>
      </c>
      <c r="CV455" s="535" t="str">
        <f t="shared" si="1163"/>
        <v/>
      </c>
      <c r="CW455" s="536" t="str">
        <f t="shared" si="1164"/>
        <v/>
      </c>
      <c r="CX455" s="536" t="str">
        <f t="shared" si="1165"/>
        <v/>
      </c>
      <c r="CY455" s="536" t="str">
        <f t="shared" si="1166"/>
        <v/>
      </c>
      <c r="CZ455" s="536" t="str">
        <f t="shared" si="1167"/>
        <v/>
      </c>
      <c r="DA455" s="536" t="str">
        <f t="shared" si="1168"/>
        <v/>
      </c>
      <c r="DB455" s="537" t="str">
        <f t="shared" si="1169"/>
        <v/>
      </c>
      <c r="DC455" s="537" t="str">
        <f t="shared" si="1170"/>
        <v/>
      </c>
      <c r="DD455" s="537" t="str">
        <f t="shared" si="1171"/>
        <v/>
      </c>
      <c r="DE455" s="536" t="str">
        <f t="shared" si="1172"/>
        <v/>
      </c>
      <c r="DF455" s="536" t="str">
        <f t="shared" si="1173"/>
        <v/>
      </c>
      <c r="DG455" s="536" t="str">
        <f t="shared" si="1174"/>
        <v/>
      </c>
      <c r="DH455" s="536" t="str">
        <f t="shared" si="1175"/>
        <v/>
      </c>
      <c r="DI455" s="536" t="str">
        <f t="shared" si="1176"/>
        <v/>
      </c>
      <c r="DJ455" s="535" t="str">
        <f t="shared" si="1177"/>
        <v/>
      </c>
      <c r="DK455" s="534" t="str">
        <f t="shared" si="1178"/>
        <v/>
      </c>
      <c r="DL455" s="639">
        <f t="shared" si="1179"/>
        <v>0</v>
      </c>
      <c r="DM455" s="106">
        <f t="shared" si="1180"/>
        <v>0</v>
      </c>
      <c r="DN455" s="106">
        <f t="shared" si="1181"/>
        <v>0</v>
      </c>
      <c r="DO455" s="106">
        <f t="shared" si="1182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93">IF(B455="","",B450*B455*B451)</f>
        <v/>
      </c>
      <c r="C456" s="615" t="str">
        <f t="shared" si="1193"/>
        <v/>
      </c>
      <c r="D456" s="615" t="str">
        <f t="shared" si="1193"/>
        <v/>
      </c>
      <c r="E456" s="615" t="str">
        <f t="shared" si="1193"/>
        <v/>
      </c>
      <c r="F456" s="615" t="str">
        <f t="shared" si="1193"/>
        <v/>
      </c>
      <c r="G456" s="615" t="str">
        <f t="shared" si="1193"/>
        <v/>
      </c>
      <c r="H456" s="615" t="str">
        <f t="shared" si="1193"/>
        <v/>
      </c>
      <c r="I456" s="615" t="str">
        <f t="shared" si="1193"/>
        <v/>
      </c>
      <c r="J456" s="615" t="str">
        <f t="shared" si="1193"/>
        <v/>
      </c>
      <c r="K456" s="615" t="str">
        <f t="shared" si="1193"/>
        <v/>
      </c>
      <c r="L456" s="615" t="str">
        <f t="shared" si="1193"/>
        <v/>
      </c>
      <c r="M456" s="615" t="str">
        <f t="shared" si="1193"/>
        <v/>
      </c>
      <c r="N456" s="615" t="str">
        <f t="shared" si="1193"/>
        <v/>
      </c>
      <c r="O456" s="615" t="str">
        <f t="shared" si="1193"/>
        <v/>
      </c>
      <c r="P456" s="615" t="str">
        <f t="shared" si="1193"/>
        <v/>
      </c>
      <c r="Q456" s="615" t="str">
        <f t="shared" si="1193"/>
        <v/>
      </c>
      <c r="R456" s="615" t="str">
        <f t="shared" si="1193"/>
        <v/>
      </c>
      <c r="S456" s="648"/>
      <c r="T456" s="615" t="str">
        <f t="shared" ref="T456:AJ456" si="1194">IF(T455="","",T450*T455*T451)</f>
        <v/>
      </c>
      <c r="U456" s="615" t="str">
        <f t="shared" si="1194"/>
        <v/>
      </c>
      <c r="V456" s="615" t="str">
        <f t="shared" si="1194"/>
        <v/>
      </c>
      <c r="W456" s="615" t="str">
        <f t="shared" si="1194"/>
        <v/>
      </c>
      <c r="X456" s="615" t="str">
        <f t="shared" si="1194"/>
        <v/>
      </c>
      <c r="Y456" s="615" t="str">
        <f t="shared" si="1194"/>
        <v/>
      </c>
      <c r="Z456" s="615" t="str">
        <f t="shared" si="1194"/>
        <v/>
      </c>
      <c r="AA456" s="615" t="str">
        <f t="shared" si="1194"/>
        <v/>
      </c>
      <c r="AB456" s="615" t="str">
        <f t="shared" si="1194"/>
        <v/>
      </c>
      <c r="AC456" s="615" t="str">
        <f t="shared" si="1194"/>
        <v/>
      </c>
      <c r="AD456" s="615" t="str">
        <f t="shared" si="1194"/>
        <v/>
      </c>
      <c r="AE456" s="615" t="str">
        <f t="shared" si="1194"/>
        <v/>
      </c>
      <c r="AF456" s="615" t="str">
        <f t="shared" si="1194"/>
        <v/>
      </c>
      <c r="AG456" s="615" t="str">
        <f t="shared" si="1194"/>
        <v/>
      </c>
      <c r="AH456" s="615" t="str">
        <f t="shared" si="1194"/>
        <v/>
      </c>
      <c r="AI456" s="615" t="str">
        <f t="shared" si="1194"/>
        <v/>
      </c>
      <c r="AJ456" s="615" t="str">
        <f t="shared" si="1194"/>
        <v/>
      </c>
      <c r="AK456" s="648"/>
      <c r="AL456" s="615" t="str">
        <f t="shared" ref="AL456:BB456" si="1195">IF(AL455="","",AL450*AL455*AL451)</f>
        <v/>
      </c>
      <c r="AM456" s="615" t="str">
        <f t="shared" si="1195"/>
        <v/>
      </c>
      <c r="AN456" s="615" t="str">
        <f t="shared" si="1195"/>
        <v/>
      </c>
      <c r="AO456" s="615" t="str">
        <f t="shared" si="1195"/>
        <v/>
      </c>
      <c r="AP456" s="615" t="str">
        <f t="shared" si="1195"/>
        <v/>
      </c>
      <c r="AQ456" s="615" t="str">
        <f t="shared" si="1195"/>
        <v/>
      </c>
      <c r="AR456" s="615" t="str">
        <f t="shared" si="1195"/>
        <v/>
      </c>
      <c r="AS456" s="615" t="str">
        <f t="shared" si="1195"/>
        <v/>
      </c>
      <c r="AT456" s="615" t="str">
        <f t="shared" si="1195"/>
        <v/>
      </c>
      <c r="AU456" s="615" t="str">
        <f t="shared" si="1195"/>
        <v/>
      </c>
      <c r="AV456" s="615" t="str">
        <f t="shared" si="1195"/>
        <v/>
      </c>
      <c r="AW456" s="615" t="str">
        <f t="shared" si="1195"/>
        <v/>
      </c>
      <c r="AX456" s="615" t="str">
        <f t="shared" si="1195"/>
        <v/>
      </c>
      <c r="AY456" s="615" t="str">
        <f t="shared" si="1195"/>
        <v/>
      </c>
      <c r="AZ456" s="615" t="str">
        <f t="shared" si="1195"/>
        <v/>
      </c>
      <c r="BA456" s="615" t="str">
        <f t="shared" si="1195"/>
        <v/>
      </c>
      <c r="BB456" s="615" t="str">
        <f t="shared" si="1195"/>
        <v/>
      </c>
      <c r="BC456" s="648"/>
      <c r="BD456" s="615" t="str">
        <f t="shared" ref="BD456:BT456" si="1196">IF(BD455="","",BD450*BD455*BD451)</f>
        <v/>
      </c>
      <c r="BE456" s="615" t="str">
        <f t="shared" si="1196"/>
        <v/>
      </c>
      <c r="BF456" s="615" t="str">
        <f t="shared" si="1196"/>
        <v/>
      </c>
      <c r="BG456" s="615" t="str">
        <f t="shared" si="1196"/>
        <v/>
      </c>
      <c r="BH456" s="615" t="str">
        <f t="shared" si="1196"/>
        <v/>
      </c>
      <c r="BI456" s="615" t="str">
        <f t="shared" si="1196"/>
        <v/>
      </c>
      <c r="BJ456" s="615" t="str">
        <f t="shared" si="1196"/>
        <v/>
      </c>
      <c r="BK456" s="615" t="str">
        <f t="shared" si="1196"/>
        <v/>
      </c>
      <c r="BL456" s="615" t="str">
        <f t="shared" si="1196"/>
        <v/>
      </c>
      <c r="BM456" s="615" t="str">
        <f t="shared" si="1196"/>
        <v/>
      </c>
      <c r="BN456" s="615" t="str">
        <f t="shared" si="1196"/>
        <v/>
      </c>
      <c r="BO456" s="615" t="str">
        <f t="shared" si="1196"/>
        <v/>
      </c>
      <c r="BP456" s="615" t="str">
        <f t="shared" si="1196"/>
        <v/>
      </c>
      <c r="BQ456" s="615" t="str">
        <f t="shared" si="1196"/>
        <v/>
      </c>
      <c r="BR456" s="615" t="str">
        <f t="shared" si="1196"/>
        <v/>
      </c>
      <c r="BS456" s="615" t="str">
        <f t="shared" si="1196"/>
        <v/>
      </c>
      <c r="BT456" s="615" t="str">
        <f t="shared" si="1196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0"/>
        <v/>
      </c>
      <c r="CA456" s="583" t="str">
        <f t="shared" si="1131"/>
        <v/>
      </c>
      <c r="CB456" s="583" t="str">
        <f t="shared" si="1132"/>
        <v/>
      </c>
      <c r="CC456" s="675" t="str">
        <f t="shared" si="1133"/>
        <v/>
      </c>
      <c r="CD456" s="1324" t="str">
        <f t="shared" si="1191"/>
        <v/>
      </c>
      <c r="CE456" s="1325" t="str">
        <f t="shared" si="1192"/>
        <v/>
      </c>
      <c r="CF456" s="1326" t="str">
        <f t="shared" si="1192"/>
        <v/>
      </c>
      <c r="CG456" s="1326" t="str">
        <f t="shared" si="1192"/>
        <v/>
      </c>
      <c r="CH456" s="1326" t="str">
        <f t="shared" si="1192"/>
        <v/>
      </c>
      <c r="CI456" s="1326" t="str">
        <f t="shared" si="1192"/>
        <v/>
      </c>
      <c r="CJ456" s="1326" t="str">
        <f t="shared" si="1192"/>
        <v/>
      </c>
      <c r="CK456" s="1327" t="str">
        <f t="shared" si="1192"/>
        <v/>
      </c>
      <c r="CL456" s="1327" t="str">
        <f t="shared" si="1192"/>
        <v/>
      </c>
      <c r="CM456" s="1327" t="str">
        <f t="shared" si="1192"/>
        <v/>
      </c>
      <c r="CN456" s="1326" t="str">
        <f t="shared" si="1192"/>
        <v/>
      </c>
      <c r="CO456" s="1326" t="str">
        <f t="shared" si="1192"/>
        <v/>
      </c>
      <c r="CP456" s="1326" t="str">
        <f t="shared" si="1192"/>
        <v/>
      </c>
      <c r="CQ456" s="1326" t="str">
        <f t="shared" si="1192"/>
        <v/>
      </c>
      <c r="CR456" s="1326" t="str">
        <f t="shared" si="1192"/>
        <v/>
      </c>
      <c r="CS456" s="1325" t="str">
        <f t="shared" si="1192"/>
        <v/>
      </c>
      <c r="CT456" s="1328" t="str">
        <f t="shared" si="1192"/>
        <v/>
      </c>
      <c r="CU456" s="534" t="str">
        <f t="shared" si="1162"/>
        <v/>
      </c>
      <c r="CV456" s="535" t="str">
        <f t="shared" si="1163"/>
        <v/>
      </c>
      <c r="CW456" s="536" t="str">
        <f t="shared" si="1164"/>
        <v/>
      </c>
      <c r="CX456" s="536" t="str">
        <f t="shared" si="1165"/>
        <v/>
      </c>
      <c r="CY456" s="536" t="str">
        <f t="shared" si="1166"/>
        <v/>
      </c>
      <c r="CZ456" s="536" t="str">
        <f t="shared" si="1167"/>
        <v/>
      </c>
      <c r="DA456" s="536" t="str">
        <f t="shared" si="1168"/>
        <v/>
      </c>
      <c r="DB456" s="537" t="str">
        <f t="shared" si="1169"/>
        <v/>
      </c>
      <c r="DC456" s="537" t="str">
        <f t="shared" si="1170"/>
        <v/>
      </c>
      <c r="DD456" s="537" t="str">
        <f t="shared" si="1171"/>
        <v/>
      </c>
      <c r="DE456" s="536" t="str">
        <f t="shared" si="1172"/>
        <v/>
      </c>
      <c r="DF456" s="536" t="str">
        <f t="shared" si="1173"/>
        <v/>
      </c>
      <c r="DG456" s="536" t="str">
        <f t="shared" si="1174"/>
        <v/>
      </c>
      <c r="DH456" s="536" t="str">
        <f t="shared" si="1175"/>
        <v/>
      </c>
      <c r="DI456" s="536" t="str">
        <f t="shared" si="1176"/>
        <v/>
      </c>
      <c r="DJ456" s="535" t="str">
        <f t="shared" si="1177"/>
        <v/>
      </c>
      <c r="DK456" s="534" t="str">
        <f t="shared" si="1178"/>
        <v/>
      </c>
      <c r="DL456" s="639">
        <f t="shared" si="1179"/>
        <v>0</v>
      </c>
      <c r="DM456" s="106">
        <f t="shared" si="1180"/>
        <v>0</v>
      </c>
      <c r="DN456" s="106">
        <f t="shared" si="1181"/>
        <v>0</v>
      </c>
      <c r="DO456" s="106">
        <f t="shared" si="1182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689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30"/>
        <v/>
      </c>
      <c r="CA457" s="575" t="str">
        <f t="shared" si="1131"/>
        <v/>
      </c>
      <c r="CB457" s="575" t="str">
        <f t="shared" si="1132"/>
        <v/>
      </c>
      <c r="CC457" s="673" t="str">
        <f t="shared" si="1133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30"/>
        <v/>
      </c>
      <c r="CA458" s="583" t="str">
        <f t="shared" si="1131"/>
        <v/>
      </c>
      <c r="CB458" s="583" t="str">
        <f t="shared" si="1132"/>
        <v/>
      </c>
      <c r="CC458" s="675" t="str">
        <f t="shared" si="1133"/>
        <v/>
      </c>
      <c r="CD458" s="1324" t="str">
        <f t="shared" ref="CD458:CS458" si="11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7"/>
        <v/>
      </c>
      <c r="CF458" s="1326" t="str">
        <f t="shared" si="1197"/>
        <v/>
      </c>
      <c r="CG458" s="1326" t="str">
        <f t="shared" si="1197"/>
        <v/>
      </c>
      <c r="CH458" s="1326" t="str">
        <f t="shared" si="1197"/>
        <v/>
      </c>
      <c r="CI458" s="1326" t="str">
        <f t="shared" si="1197"/>
        <v/>
      </c>
      <c r="CJ458" s="1326" t="str">
        <f t="shared" si="1197"/>
        <v/>
      </c>
      <c r="CK458" s="1327" t="str">
        <f t="shared" si="1197"/>
        <v/>
      </c>
      <c r="CL458" s="1327" t="str">
        <f t="shared" si="1197"/>
        <v/>
      </c>
      <c r="CM458" s="1327" t="str">
        <f t="shared" si="1197"/>
        <v/>
      </c>
      <c r="CN458" s="1326" t="str">
        <f t="shared" si="1197"/>
        <v/>
      </c>
      <c r="CO458" s="1326" t="str">
        <f t="shared" si="1197"/>
        <v/>
      </c>
      <c r="CP458" s="1326" t="str">
        <f t="shared" si="1197"/>
        <v/>
      </c>
      <c r="CQ458" s="1326" t="str">
        <f t="shared" si="1197"/>
        <v/>
      </c>
      <c r="CR458" s="1326" t="str">
        <f t="shared" si="1197"/>
        <v/>
      </c>
      <c r="CS458" s="1325" t="str">
        <f t="shared" si="1197"/>
        <v/>
      </c>
      <c r="CT458" s="1328" t="str">
        <f t="shared" ref="CE458:CT463" si="11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6">COUNT(B458:R458)</f>
        <v>0</v>
      </c>
      <c r="DM458" s="106">
        <f t="shared" ref="DM458:DM465" si="1217">COUNT(T458:AJ458)</f>
        <v>0</v>
      </c>
      <c r="DN458" s="106">
        <f t="shared" ref="DN458:DN465" si="1218">COUNT(AL458:BB458)</f>
        <v>0</v>
      </c>
      <c r="DO458" s="106">
        <f t="shared" ref="DO458:DO465" si="1219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30"/>
        <v/>
      </c>
      <c r="CA459" s="583" t="str">
        <f t="shared" si="1131"/>
        <v/>
      </c>
      <c r="CB459" s="583" t="str">
        <f t="shared" si="1132"/>
        <v/>
      </c>
      <c r="CC459" s="675" t="str">
        <f t="shared" si="1133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8"/>
        <v/>
      </c>
      <c r="CF459" s="1326" t="str">
        <f t="shared" si="1198"/>
        <v/>
      </c>
      <c r="CG459" s="1326" t="str">
        <f t="shared" si="1198"/>
        <v/>
      </c>
      <c r="CH459" s="1326" t="str">
        <f t="shared" si="1198"/>
        <v/>
      </c>
      <c r="CI459" s="1326" t="str">
        <f t="shared" si="1198"/>
        <v/>
      </c>
      <c r="CJ459" s="1326" t="str">
        <f t="shared" si="1198"/>
        <v/>
      </c>
      <c r="CK459" s="1327" t="str">
        <f t="shared" si="1198"/>
        <v/>
      </c>
      <c r="CL459" s="1327" t="str">
        <f t="shared" si="1198"/>
        <v/>
      </c>
      <c r="CM459" s="1327" t="str">
        <f t="shared" si="1198"/>
        <v/>
      </c>
      <c r="CN459" s="1326" t="str">
        <f t="shared" si="1198"/>
        <v/>
      </c>
      <c r="CO459" s="1326" t="str">
        <f t="shared" si="1198"/>
        <v/>
      </c>
      <c r="CP459" s="1326" t="str">
        <f t="shared" si="1198"/>
        <v/>
      </c>
      <c r="CQ459" s="1326" t="str">
        <f t="shared" si="1198"/>
        <v/>
      </c>
      <c r="CR459" s="1326" t="str">
        <f t="shared" si="1198"/>
        <v/>
      </c>
      <c r="CS459" s="1325" t="str">
        <f t="shared" si="1198"/>
        <v/>
      </c>
      <c r="CT459" s="1328" t="str">
        <f t="shared" si="1198"/>
        <v/>
      </c>
      <c r="CU459" s="534" t="str">
        <f t="shared" si="1199"/>
        <v/>
      </c>
      <c r="CV459" s="535" t="str">
        <f t="shared" si="1200"/>
        <v/>
      </c>
      <c r="CW459" s="536" t="str">
        <f t="shared" si="1201"/>
        <v/>
      </c>
      <c r="CX459" s="536" t="str">
        <f t="shared" si="1202"/>
        <v/>
      </c>
      <c r="CY459" s="536" t="str">
        <f t="shared" si="1203"/>
        <v/>
      </c>
      <c r="CZ459" s="536" t="str">
        <f t="shared" si="1204"/>
        <v/>
      </c>
      <c r="DA459" s="536" t="str">
        <f t="shared" si="1205"/>
        <v/>
      </c>
      <c r="DB459" s="537" t="str">
        <f t="shared" si="1206"/>
        <v/>
      </c>
      <c r="DC459" s="537" t="str">
        <f t="shared" si="1207"/>
        <v/>
      </c>
      <c r="DD459" s="537" t="str">
        <f t="shared" si="1208"/>
        <v/>
      </c>
      <c r="DE459" s="536" t="str">
        <f t="shared" si="1209"/>
        <v/>
      </c>
      <c r="DF459" s="536" t="str">
        <f t="shared" si="1210"/>
        <v/>
      </c>
      <c r="DG459" s="536" t="str">
        <f t="shared" si="1211"/>
        <v/>
      </c>
      <c r="DH459" s="536" t="str">
        <f t="shared" si="1212"/>
        <v/>
      </c>
      <c r="DI459" s="536" t="str">
        <f t="shared" si="1213"/>
        <v/>
      </c>
      <c r="DJ459" s="535" t="str">
        <f t="shared" si="1214"/>
        <v/>
      </c>
      <c r="DK459" s="534" t="str">
        <f t="shared" si="1215"/>
        <v/>
      </c>
      <c r="DL459" s="639">
        <f t="shared" si="1216"/>
        <v>0</v>
      </c>
      <c r="DM459" s="106">
        <f t="shared" si="1217"/>
        <v>0</v>
      </c>
      <c r="DN459" s="106">
        <f t="shared" si="1218"/>
        <v>0</v>
      </c>
      <c r="DO459" s="106">
        <f t="shared" si="1219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30"/>
        <v/>
      </c>
      <c r="CA460" s="583" t="str">
        <f t="shared" si="1131"/>
        <v/>
      </c>
      <c r="CB460" s="583" t="str">
        <f t="shared" si="1132"/>
        <v/>
      </c>
      <c r="CC460" s="675" t="str">
        <f t="shared" si="1133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8"/>
        <v/>
      </c>
      <c r="CF460" s="1326" t="str">
        <f t="shared" si="1198"/>
        <v/>
      </c>
      <c r="CG460" s="1326" t="str">
        <f t="shared" si="1198"/>
        <v/>
      </c>
      <c r="CH460" s="1326" t="str">
        <f t="shared" si="1198"/>
        <v/>
      </c>
      <c r="CI460" s="1326" t="str">
        <f t="shared" si="1198"/>
        <v/>
      </c>
      <c r="CJ460" s="1326" t="str">
        <f t="shared" si="1198"/>
        <v/>
      </c>
      <c r="CK460" s="1327" t="str">
        <f t="shared" si="1198"/>
        <v/>
      </c>
      <c r="CL460" s="1327" t="str">
        <f t="shared" si="1198"/>
        <v/>
      </c>
      <c r="CM460" s="1327" t="str">
        <f t="shared" si="1198"/>
        <v/>
      </c>
      <c r="CN460" s="1326" t="str">
        <f t="shared" si="1198"/>
        <v/>
      </c>
      <c r="CO460" s="1326" t="str">
        <f t="shared" si="1198"/>
        <v/>
      </c>
      <c r="CP460" s="1326" t="str">
        <f t="shared" si="1198"/>
        <v/>
      </c>
      <c r="CQ460" s="1326" t="str">
        <f t="shared" si="1198"/>
        <v/>
      </c>
      <c r="CR460" s="1326" t="str">
        <f t="shared" si="1198"/>
        <v/>
      </c>
      <c r="CS460" s="1325" t="str">
        <f t="shared" si="1198"/>
        <v/>
      </c>
      <c r="CT460" s="1328" t="str">
        <f t="shared" si="1198"/>
        <v/>
      </c>
      <c r="CU460" s="534" t="str">
        <f t="shared" si="1199"/>
        <v/>
      </c>
      <c r="CV460" s="535" t="str">
        <f t="shared" si="1200"/>
        <v/>
      </c>
      <c r="CW460" s="536" t="str">
        <f t="shared" si="1201"/>
        <v/>
      </c>
      <c r="CX460" s="536" t="str">
        <f t="shared" si="1202"/>
        <v/>
      </c>
      <c r="CY460" s="536" t="str">
        <f t="shared" si="1203"/>
        <v/>
      </c>
      <c r="CZ460" s="536" t="str">
        <f t="shared" si="1204"/>
        <v/>
      </c>
      <c r="DA460" s="536" t="str">
        <f t="shared" si="1205"/>
        <v/>
      </c>
      <c r="DB460" s="537" t="str">
        <f t="shared" si="1206"/>
        <v/>
      </c>
      <c r="DC460" s="537" t="str">
        <f t="shared" si="1207"/>
        <v/>
      </c>
      <c r="DD460" s="537" t="str">
        <f t="shared" si="1208"/>
        <v/>
      </c>
      <c r="DE460" s="536" t="str">
        <f t="shared" si="1209"/>
        <v/>
      </c>
      <c r="DF460" s="536" t="str">
        <f t="shared" si="1210"/>
        <v/>
      </c>
      <c r="DG460" s="536" t="str">
        <f t="shared" si="1211"/>
        <v/>
      </c>
      <c r="DH460" s="536" t="str">
        <f t="shared" si="1212"/>
        <v/>
      </c>
      <c r="DI460" s="536" t="str">
        <f t="shared" si="1213"/>
        <v/>
      </c>
      <c r="DJ460" s="535" t="str">
        <f t="shared" si="1214"/>
        <v/>
      </c>
      <c r="DK460" s="534" t="str">
        <f t="shared" si="1215"/>
        <v/>
      </c>
      <c r="DL460" s="639">
        <f t="shared" si="1216"/>
        <v>0</v>
      </c>
      <c r="DM460" s="106">
        <f t="shared" si="1217"/>
        <v>0</v>
      </c>
      <c r="DN460" s="106">
        <f t="shared" si="1218"/>
        <v>0</v>
      </c>
      <c r="DO460" s="106">
        <f t="shared" si="1219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220">IF(B459="","",B458*B459*B460)</f>
        <v/>
      </c>
      <c r="C461" s="615" t="str">
        <f t="shared" si="1220"/>
        <v/>
      </c>
      <c r="D461" s="615" t="str">
        <f t="shared" si="1220"/>
        <v/>
      </c>
      <c r="E461" s="615" t="str">
        <f t="shared" si="1220"/>
        <v/>
      </c>
      <c r="F461" s="615" t="str">
        <f t="shared" si="1220"/>
        <v/>
      </c>
      <c r="G461" s="615" t="str">
        <f t="shared" si="1220"/>
        <v/>
      </c>
      <c r="H461" s="615" t="str">
        <f t="shared" si="1220"/>
        <v/>
      </c>
      <c r="I461" s="615" t="str">
        <f t="shared" si="1220"/>
        <v/>
      </c>
      <c r="J461" s="615" t="str">
        <f t="shared" si="1220"/>
        <v/>
      </c>
      <c r="K461" s="746" t="str">
        <f t="shared" si="1220"/>
        <v/>
      </c>
      <c r="L461" s="615" t="str">
        <f t="shared" si="1220"/>
        <v/>
      </c>
      <c r="M461" s="746" t="str">
        <f t="shared" si="1220"/>
        <v/>
      </c>
      <c r="N461" s="615" t="str">
        <f t="shared" si="1220"/>
        <v/>
      </c>
      <c r="O461" s="746" t="str">
        <f t="shared" si="1220"/>
        <v/>
      </c>
      <c r="P461" s="615" t="str">
        <f t="shared" si="1220"/>
        <v/>
      </c>
      <c r="Q461" s="746" t="str">
        <f t="shared" si="1220"/>
        <v/>
      </c>
      <c r="R461" s="615" t="str">
        <f t="shared" si="1220"/>
        <v/>
      </c>
      <c r="S461" s="648"/>
      <c r="T461" s="615" t="str">
        <f t="shared" ref="T461:AJ461" si="1221">IF(T459="","",T458*T459*T460)</f>
        <v/>
      </c>
      <c r="U461" s="615" t="str">
        <f t="shared" si="1221"/>
        <v/>
      </c>
      <c r="V461" s="615" t="str">
        <f t="shared" si="1221"/>
        <v/>
      </c>
      <c r="W461" s="615" t="str">
        <f t="shared" si="1221"/>
        <v/>
      </c>
      <c r="X461" s="615" t="str">
        <f t="shared" si="1221"/>
        <v/>
      </c>
      <c r="Y461" s="615" t="str">
        <f t="shared" si="1221"/>
        <v/>
      </c>
      <c r="Z461" s="615" t="str">
        <f t="shared" si="1221"/>
        <v/>
      </c>
      <c r="AA461" s="615" t="str">
        <f t="shared" si="1221"/>
        <v/>
      </c>
      <c r="AB461" s="615" t="str">
        <f t="shared" si="1221"/>
        <v/>
      </c>
      <c r="AC461" s="615" t="str">
        <f t="shared" si="1221"/>
        <v/>
      </c>
      <c r="AD461" s="615" t="str">
        <f t="shared" si="1221"/>
        <v/>
      </c>
      <c r="AE461" s="615" t="str">
        <f t="shared" si="1221"/>
        <v/>
      </c>
      <c r="AF461" s="615" t="str">
        <f t="shared" si="1221"/>
        <v/>
      </c>
      <c r="AG461" s="615" t="str">
        <f t="shared" si="1221"/>
        <v/>
      </c>
      <c r="AH461" s="615" t="str">
        <f t="shared" si="1221"/>
        <v/>
      </c>
      <c r="AI461" s="615" t="str">
        <f t="shared" si="1221"/>
        <v/>
      </c>
      <c r="AJ461" s="615" t="str">
        <f t="shared" si="1221"/>
        <v/>
      </c>
      <c r="AK461" s="648"/>
      <c r="AL461" s="615" t="str">
        <f t="shared" ref="AL461:BB461" si="1222">IF(AL459="","",AL458*AL459*AL460)</f>
        <v/>
      </c>
      <c r="AM461" s="615" t="str">
        <f t="shared" si="1222"/>
        <v/>
      </c>
      <c r="AN461" s="615" t="str">
        <f t="shared" si="1222"/>
        <v/>
      </c>
      <c r="AO461" s="615" t="str">
        <f t="shared" si="1222"/>
        <v/>
      </c>
      <c r="AP461" s="615" t="str">
        <f t="shared" si="1222"/>
        <v/>
      </c>
      <c r="AQ461" s="615" t="str">
        <f t="shared" si="1222"/>
        <v/>
      </c>
      <c r="AR461" s="615" t="str">
        <f t="shared" si="1222"/>
        <v/>
      </c>
      <c r="AS461" s="615" t="str">
        <f t="shared" si="1222"/>
        <v/>
      </c>
      <c r="AT461" s="615" t="str">
        <f t="shared" si="1222"/>
        <v/>
      </c>
      <c r="AU461" s="615" t="str">
        <f t="shared" si="1222"/>
        <v/>
      </c>
      <c r="AV461" s="615" t="str">
        <f t="shared" si="1222"/>
        <v/>
      </c>
      <c r="AW461" s="615" t="str">
        <f t="shared" si="1222"/>
        <v/>
      </c>
      <c r="AX461" s="615" t="str">
        <f t="shared" si="1222"/>
        <v/>
      </c>
      <c r="AY461" s="615" t="str">
        <f t="shared" si="1222"/>
        <v/>
      </c>
      <c r="AZ461" s="615" t="str">
        <f t="shared" si="1222"/>
        <v/>
      </c>
      <c r="BA461" s="615" t="str">
        <f t="shared" si="1222"/>
        <v/>
      </c>
      <c r="BB461" s="615" t="str">
        <f t="shared" si="1222"/>
        <v/>
      </c>
      <c r="BC461" s="648"/>
      <c r="BD461" s="615" t="str">
        <f t="shared" ref="BD461:BT461" si="1223">IF(BD459="","",BD458*BD459*BD460)</f>
        <v/>
      </c>
      <c r="BE461" s="615" t="str">
        <f t="shared" si="1223"/>
        <v/>
      </c>
      <c r="BF461" s="615" t="str">
        <f t="shared" si="1223"/>
        <v/>
      </c>
      <c r="BG461" s="615" t="str">
        <f t="shared" si="1223"/>
        <v/>
      </c>
      <c r="BH461" s="615" t="str">
        <f t="shared" si="1223"/>
        <v/>
      </c>
      <c r="BI461" s="615" t="str">
        <f t="shared" si="1223"/>
        <v/>
      </c>
      <c r="BJ461" s="615" t="str">
        <f t="shared" si="1223"/>
        <v/>
      </c>
      <c r="BK461" s="615" t="str">
        <f t="shared" si="1223"/>
        <v/>
      </c>
      <c r="BL461" s="615" t="str">
        <f t="shared" si="1223"/>
        <v/>
      </c>
      <c r="BM461" s="615" t="str">
        <f t="shared" si="1223"/>
        <v/>
      </c>
      <c r="BN461" s="615" t="str">
        <f t="shared" si="1223"/>
        <v/>
      </c>
      <c r="BO461" s="615" t="str">
        <f t="shared" si="1223"/>
        <v/>
      </c>
      <c r="BP461" s="615" t="str">
        <f t="shared" si="1223"/>
        <v/>
      </c>
      <c r="BQ461" s="615" t="str">
        <f t="shared" si="1223"/>
        <v/>
      </c>
      <c r="BR461" s="615" t="str">
        <f t="shared" si="1223"/>
        <v/>
      </c>
      <c r="BS461" s="615" t="str">
        <f t="shared" si="1223"/>
        <v/>
      </c>
      <c r="BT461" s="615" t="str">
        <f t="shared" si="1223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30"/>
        <v/>
      </c>
      <c r="CA461" s="583" t="str">
        <f t="shared" si="1131"/>
        <v/>
      </c>
      <c r="CB461" s="583" t="str">
        <f t="shared" si="1132"/>
        <v/>
      </c>
      <c r="CC461" s="675" t="str">
        <f t="shared" si="1133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8"/>
        <v/>
      </c>
      <c r="CF461" s="1326" t="str">
        <f t="shared" si="1198"/>
        <v/>
      </c>
      <c r="CG461" s="1326" t="str">
        <f t="shared" si="1198"/>
        <v/>
      </c>
      <c r="CH461" s="1326" t="str">
        <f t="shared" si="1198"/>
        <v/>
      </c>
      <c r="CI461" s="1326" t="str">
        <f t="shared" si="1198"/>
        <v/>
      </c>
      <c r="CJ461" s="1326" t="str">
        <f t="shared" si="1198"/>
        <v/>
      </c>
      <c r="CK461" s="1327" t="str">
        <f t="shared" si="1198"/>
        <v/>
      </c>
      <c r="CL461" s="1327" t="str">
        <f t="shared" si="1198"/>
        <v/>
      </c>
      <c r="CM461" s="1327" t="str">
        <f t="shared" si="1198"/>
        <v/>
      </c>
      <c r="CN461" s="1326" t="str">
        <f t="shared" si="1198"/>
        <v/>
      </c>
      <c r="CO461" s="1326" t="str">
        <f t="shared" si="1198"/>
        <v/>
      </c>
      <c r="CP461" s="1326" t="str">
        <f t="shared" si="1198"/>
        <v/>
      </c>
      <c r="CQ461" s="1326" t="str">
        <f t="shared" si="1198"/>
        <v/>
      </c>
      <c r="CR461" s="1326" t="str">
        <f t="shared" si="1198"/>
        <v/>
      </c>
      <c r="CS461" s="1325" t="str">
        <f t="shared" si="1198"/>
        <v/>
      </c>
      <c r="CT461" s="1328" t="str">
        <f t="shared" si="1198"/>
        <v/>
      </c>
      <c r="CU461" s="534" t="str">
        <f t="shared" si="1199"/>
        <v/>
      </c>
      <c r="CV461" s="535" t="str">
        <f t="shared" si="1200"/>
        <v/>
      </c>
      <c r="CW461" s="536" t="str">
        <f t="shared" si="1201"/>
        <v/>
      </c>
      <c r="CX461" s="536" t="str">
        <f t="shared" si="1202"/>
        <v/>
      </c>
      <c r="CY461" s="536" t="str">
        <f t="shared" si="1203"/>
        <v/>
      </c>
      <c r="CZ461" s="536" t="str">
        <f t="shared" si="1204"/>
        <v/>
      </c>
      <c r="DA461" s="536" t="str">
        <f t="shared" si="1205"/>
        <v/>
      </c>
      <c r="DB461" s="537" t="str">
        <f t="shared" si="1206"/>
        <v/>
      </c>
      <c r="DC461" s="537" t="str">
        <f t="shared" si="1207"/>
        <v/>
      </c>
      <c r="DD461" s="537" t="str">
        <f t="shared" si="1208"/>
        <v/>
      </c>
      <c r="DE461" s="536" t="str">
        <f t="shared" si="1209"/>
        <v/>
      </c>
      <c r="DF461" s="536" t="str">
        <f t="shared" si="1210"/>
        <v/>
      </c>
      <c r="DG461" s="536" t="str">
        <f t="shared" si="1211"/>
        <v/>
      </c>
      <c r="DH461" s="536" t="str">
        <f t="shared" si="1212"/>
        <v/>
      </c>
      <c r="DI461" s="536" t="str">
        <f t="shared" si="1213"/>
        <v/>
      </c>
      <c r="DJ461" s="535" t="str">
        <f t="shared" si="1214"/>
        <v/>
      </c>
      <c r="DK461" s="534" t="str">
        <f t="shared" si="1215"/>
        <v/>
      </c>
      <c r="DL461" s="639">
        <f t="shared" si="1216"/>
        <v>0</v>
      </c>
      <c r="DM461" s="106">
        <f t="shared" si="1217"/>
        <v>0</v>
      </c>
      <c r="DN461" s="106">
        <f t="shared" si="1218"/>
        <v>0</v>
      </c>
      <c r="DO461" s="106">
        <f t="shared" si="1219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7">
        <f t="shared" ref="B462:R462" si="1224">3630*$K$1</f>
        <v>3630</v>
      </c>
      <c r="C462" s="747">
        <f t="shared" si="1224"/>
        <v>3630</v>
      </c>
      <c r="D462" s="747">
        <f t="shared" si="1224"/>
        <v>3630</v>
      </c>
      <c r="E462" s="747">
        <f t="shared" si="1224"/>
        <v>3630</v>
      </c>
      <c r="F462" s="747">
        <f t="shared" si="1224"/>
        <v>3630</v>
      </c>
      <c r="G462" s="747">
        <f t="shared" si="1224"/>
        <v>3630</v>
      </c>
      <c r="H462" s="747">
        <f t="shared" si="1224"/>
        <v>3630</v>
      </c>
      <c r="I462" s="747">
        <f t="shared" si="1224"/>
        <v>3630</v>
      </c>
      <c r="J462" s="747">
        <f t="shared" si="1224"/>
        <v>3630</v>
      </c>
      <c r="K462" s="747">
        <f t="shared" si="1224"/>
        <v>3630</v>
      </c>
      <c r="L462" s="747">
        <f t="shared" si="1224"/>
        <v>3630</v>
      </c>
      <c r="M462" s="747">
        <f t="shared" si="1224"/>
        <v>3630</v>
      </c>
      <c r="N462" s="747">
        <f t="shared" si="1224"/>
        <v>3630</v>
      </c>
      <c r="O462" s="747">
        <f t="shared" si="1224"/>
        <v>3630</v>
      </c>
      <c r="P462" s="747">
        <f t="shared" si="1224"/>
        <v>3630</v>
      </c>
      <c r="Q462" s="747">
        <f t="shared" si="1224"/>
        <v>3630</v>
      </c>
      <c r="R462" s="747">
        <f t="shared" si="1224"/>
        <v>3630</v>
      </c>
      <c r="S462" s="741"/>
      <c r="T462" s="747">
        <f t="shared" ref="T462:AJ462" si="1225">3630*$K$1</f>
        <v>3630</v>
      </c>
      <c r="U462" s="747">
        <f t="shared" si="1225"/>
        <v>3630</v>
      </c>
      <c r="V462" s="747">
        <f t="shared" si="1225"/>
        <v>3630</v>
      </c>
      <c r="W462" s="747">
        <f t="shared" si="1225"/>
        <v>3630</v>
      </c>
      <c r="X462" s="747">
        <f t="shared" si="1225"/>
        <v>3630</v>
      </c>
      <c r="Y462" s="747">
        <f t="shared" si="1225"/>
        <v>3630</v>
      </c>
      <c r="Z462" s="747">
        <f t="shared" si="1225"/>
        <v>3630</v>
      </c>
      <c r="AA462" s="747">
        <f t="shared" si="1225"/>
        <v>3630</v>
      </c>
      <c r="AB462" s="747">
        <f t="shared" si="1225"/>
        <v>3630</v>
      </c>
      <c r="AC462" s="747">
        <f t="shared" si="1225"/>
        <v>3630</v>
      </c>
      <c r="AD462" s="747">
        <f t="shared" si="1225"/>
        <v>3630</v>
      </c>
      <c r="AE462" s="747">
        <f t="shared" si="1225"/>
        <v>3630</v>
      </c>
      <c r="AF462" s="747">
        <f t="shared" si="1225"/>
        <v>3630</v>
      </c>
      <c r="AG462" s="747">
        <f t="shared" si="1225"/>
        <v>3630</v>
      </c>
      <c r="AH462" s="747">
        <f t="shared" si="1225"/>
        <v>3630</v>
      </c>
      <c r="AI462" s="747">
        <f t="shared" si="1225"/>
        <v>3630</v>
      </c>
      <c r="AJ462" s="747">
        <f t="shared" si="1225"/>
        <v>3630</v>
      </c>
      <c r="AK462" s="741"/>
      <c r="AL462" s="747">
        <f t="shared" ref="AL462:BB462" si="1226">3630*$K$1</f>
        <v>3630</v>
      </c>
      <c r="AM462" s="747">
        <f t="shared" si="1226"/>
        <v>3630</v>
      </c>
      <c r="AN462" s="747">
        <f t="shared" si="1226"/>
        <v>3630</v>
      </c>
      <c r="AO462" s="747">
        <f t="shared" si="1226"/>
        <v>3630</v>
      </c>
      <c r="AP462" s="747">
        <f t="shared" si="1226"/>
        <v>3630</v>
      </c>
      <c r="AQ462" s="747">
        <f t="shared" si="1226"/>
        <v>3630</v>
      </c>
      <c r="AR462" s="747">
        <f t="shared" si="1226"/>
        <v>3630</v>
      </c>
      <c r="AS462" s="747">
        <f t="shared" si="1226"/>
        <v>3630</v>
      </c>
      <c r="AT462" s="747">
        <f t="shared" si="1226"/>
        <v>3630</v>
      </c>
      <c r="AU462" s="747">
        <f t="shared" si="1226"/>
        <v>3630</v>
      </c>
      <c r="AV462" s="747">
        <f t="shared" si="1226"/>
        <v>3630</v>
      </c>
      <c r="AW462" s="747">
        <f t="shared" si="1226"/>
        <v>3630</v>
      </c>
      <c r="AX462" s="747">
        <f t="shared" si="1226"/>
        <v>3630</v>
      </c>
      <c r="AY462" s="747">
        <f t="shared" si="1226"/>
        <v>3630</v>
      </c>
      <c r="AZ462" s="747">
        <f t="shared" si="1226"/>
        <v>3630</v>
      </c>
      <c r="BA462" s="747">
        <f t="shared" si="1226"/>
        <v>3630</v>
      </c>
      <c r="BB462" s="747">
        <f t="shared" si="1226"/>
        <v>3630</v>
      </c>
      <c r="BC462" s="741"/>
      <c r="BD462" s="747">
        <f t="shared" ref="BD462:BT462" si="1227">3630*$K$1</f>
        <v>3630</v>
      </c>
      <c r="BE462" s="747">
        <f t="shared" si="1227"/>
        <v>3630</v>
      </c>
      <c r="BF462" s="747">
        <f t="shared" si="1227"/>
        <v>3630</v>
      </c>
      <c r="BG462" s="747">
        <f t="shared" si="1227"/>
        <v>3630</v>
      </c>
      <c r="BH462" s="747">
        <f t="shared" si="1227"/>
        <v>3630</v>
      </c>
      <c r="BI462" s="747">
        <f t="shared" si="1227"/>
        <v>3630</v>
      </c>
      <c r="BJ462" s="747">
        <f t="shared" si="1227"/>
        <v>3630</v>
      </c>
      <c r="BK462" s="747">
        <f t="shared" si="1227"/>
        <v>3630</v>
      </c>
      <c r="BL462" s="747">
        <f t="shared" si="1227"/>
        <v>3630</v>
      </c>
      <c r="BM462" s="747">
        <f t="shared" si="1227"/>
        <v>3630</v>
      </c>
      <c r="BN462" s="747">
        <f t="shared" si="1227"/>
        <v>3630</v>
      </c>
      <c r="BO462" s="747">
        <f t="shared" si="1227"/>
        <v>3630</v>
      </c>
      <c r="BP462" s="747">
        <f t="shared" si="1227"/>
        <v>3630</v>
      </c>
      <c r="BQ462" s="747">
        <f t="shared" si="1227"/>
        <v>3630</v>
      </c>
      <c r="BR462" s="747">
        <f t="shared" si="1227"/>
        <v>3630</v>
      </c>
      <c r="BS462" s="747">
        <f t="shared" si="1227"/>
        <v>3630</v>
      </c>
      <c r="BT462" s="747">
        <f t="shared" si="1227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30"/>
        <v>3630</v>
      </c>
      <c r="CA462" s="583">
        <f t="shared" si="1131"/>
        <v>3630</v>
      </c>
      <c r="CB462" s="583">
        <f t="shared" si="1132"/>
        <v>3630</v>
      </c>
      <c r="CC462" s="675">
        <f t="shared" si="1133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8"/>
        <v>3630</v>
      </c>
      <c r="CF462" s="1326">
        <f t="shared" si="1198"/>
        <v>3630</v>
      </c>
      <c r="CG462" s="1326">
        <f t="shared" si="1198"/>
        <v>3630</v>
      </c>
      <c r="CH462" s="1326">
        <f t="shared" si="1198"/>
        <v>3630</v>
      </c>
      <c r="CI462" s="1326">
        <f t="shared" si="1198"/>
        <v>3630</v>
      </c>
      <c r="CJ462" s="1326">
        <f t="shared" si="1198"/>
        <v>3630</v>
      </c>
      <c r="CK462" s="1327">
        <f t="shared" si="1198"/>
        <v>3630</v>
      </c>
      <c r="CL462" s="1327">
        <f t="shared" si="1198"/>
        <v>3630</v>
      </c>
      <c r="CM462" s="1327">
        <f t="shared" si="1198"/>
        <v>3630</v>
      </c>
      <c r="CN462" s="1326">
        <f t="shared" si="1198"/>
        <v>3630</v>
      </c>
      <c r="CO462" s="1326">
        <f t="shared" si="1198"/>
        <v>3630</v>
      </c>
      <c r="CP462" s="1326">
        <f t="shared" si="1198"/>
        <v>3630</v>
      </c>
      <c r="CQ462" s="1326">
        <f t="shared" si="1198"/>
        <v>3630</v>
      </c>
      <c r="CR462" s="1326">
        <f t="shared" si="1198"/>
        <v>3630</v>
      </c>
      <c r="CS462" s="1325">
        <f t="shared" si="1198"/>
        <v>3630</v>
      </c>
      <c r="CT462" s="1328">
        <f t="shared" si="1198"/>
        <v>3630</v>
      </c>
      <c r="CU462" s="534">
        <f t="shared" si="1199"/>
        <v>3630</v>
      </c>
      <c r="CV462" s="535">
        <f t="shared" si="1200"/>
        <v>3630</v>
      </c>
      <c r="CW462" s="536">
        <f t="shared" si="1201"/>
        <v>3630</v>
      </c>
      <c r="CX462" s="536">
        <f t="shared" si="1202"/>
        <v>3630</v>
      </c>
      <c r="CY462" s="536">
        <f t="shared" si="1203"/>
        <v>3630</v>
      </c>
      <c r="CZ462" s="536">
        <f t="shared" si="1204"/>
        <v>3630</v>
      </c>
      <c r="DA462" s="536">
        <f t="shared" si="1205"/>
        <v>3630</v>
      </c>
      <c r="DB462" s="537">
        <f t="shared" si="1206"/>
        <v>3630</v>
      </c>
      <c r="DC462" s="537">
        <f t="shared" si="1207"/>
        <v>3630</v>
      </c>
      <c r="DD462" s="537">
        <f t="shared" si="1208"/>
        <v>3630</v>
      </c>
      <c r="DE462" s="536">
        <f t="shared" si="1209"/>
        <v>3630</v>
      </c>
      <c r="DF462" s="536">
        <f t="shared" si="1210"/>
        <v>3630</v>
      </c>
      <c r="DG462" s="536">
        <f t="shared" si="1211"/>
        <v>3630</v>
      </c>
      <c r="DH462" s="536">
        <f t="shared" si="1212"/>
        <v>3630</v>
      </c>
      <c r="DI462" s="536">
        <f t="shared" si="1213"/>
        <v>3630</v>
      </c>
      <c r="DJ462" s="535">
        <f t="shared" si="1214"/>
        <v>3630</v>
      </c>
      <c r="DK462" s="534">
        <f t="shared" si="1215"/>
        <v>3630</v>
      </c>
      <c r="DL462" s="639">
        <f t="shared" si="1216"/>
        <v>17</v>
      </c>
      <c r="DM462" s="106">
        <f t="shared" si="1217"/>
        <v>17</v>
      </c>
      <c r="DN462" s="106">
        <f t="shared" si="1218"/>
        <v>17</v>
      </c>
      <c r="DO462" s="106">
        <f t="shared" si="1219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31"/>
        <v/>
      </c>
      <c r="CB463" s="608" t="str">
        <f t="shared" si="1132"/>
        <v/>
      </c>
      <c r="CC463" s="608" t="str">
        <f t="shared" si="1133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8"/>
        <v/>
      </c>
      <c r="CF463" s="1331" t="str">
        <f t="shared" si="1198"/>
        <v/>
      </c>
      <c r="CG463" s="1331" t="str">
        <f t="shared" si="1198"/>
        <v/>
      </c>
      <c r="CH463" s="1331" t="str">
        <f t="shared" si="1198"/>
        <v/>
      </c>
      <c r="CI463" s="1331" t="str">
        <f t="shared" si="1198"/>
        <v/>
      </c>
      <c r="CJ463" s="1331" t="str">
        <f t="shared" si="1198"/>
        <v/>
      </c>
      <c r="CK463" s="1332" t="str">
        <f t="shared" si="1198"/>
        <v/>
      </c>
      <c r="CL463" s="1332" t="str">
        <f t="shared" si="1198"/>
        <v/>
      </c>
      <c r="CM463" s="1332" t="str">
        <f t="shared" si="1198"/>
        <v/>
      </c>
      <c r="CN463" s="1331" t="str">
        <f t="shared" si="1198"/>
        <v/>
      </c>
      <c r="CO463" s="1331" t="str">
        <f t="shared" si="1198"/>
        <v/>
      </c>
      <c r="CP463" s="1331" t="str">
        <f t="shared" si="1198"/>
        <v/>
      </c>
      <c r="CQ463" s="1331" t="str">
        <f t="shared" si="1198"/>
        <v/>
      </c>
      <c r="CR463" s="1331" t="str">
        <f t="shared" si="1198"/>
        <v/>
      </c>
      <c r="CS463" s="1330" t="str">
        <f t="shared" si="1198"/>
        <v/>
      </c>
      <c r="CT463" s="1333" t="str">
        <f t="shared" si="1198"/>
        <v/>
      </c>
      <c r="CU463" s="522" t="str">
        <f t="shared" si="1199"/>
        <v/>
      </c>
      <c r="CV463" s="523" t="str">
        <f t="shared" si="1200"/>
        <v/>
      </c>
      <c r="CW463" s="524" t="str">
        <f t="shared" si="1201"/>
        <v/>
      </c>
      <c r="CX463" s="524" t="str">
        <f t="shared" si="1202"/>
        <v/>
      </c>
      <c r="CY463" s="524" t="str">
        <f t="shared" si="1203"/>
        <v/>
      </c>
      <c r="CZ463" s="524" t="str">
        <f t="shared" si="1204"/>
        <v/>
      </c>
      <c r="DA463" s="524" t="str">
        <f t="shared" si="1205"/>
        <v/>
      </c>
      <c r="DB463" s="525" t="str">
        <f t="shared" si="1206"/>
        <v/>
      </c>
      <c r="DC463" s="525" t="str">
        <f t="shared" si="1207"/>
        <v/>
      </c>
      <c r="DD463" s="525" t="str">
        <f t="shared" si="1208"/>
        <v/>
      </c>
      <c r="DE463" s="524" t="str">
        <f t="shared" si="1209"/>
        <v/>
      </c>
      <c r="DF463" s="524" t="str">
        <f t="shared" si="1210"/>
        <v/>
      </c>
      <c r="DG463" s="524" t="str">
        <f t="shared" si="1211"/>
        <v/>
      </c>
      <c r="DH463" s="524" t="str">
        <f t="shared" si="1212"/>
        <v/>
      </c>
      <c r="DI463" s="524" t="str">
        <f t="shared" si="1213"/>
        <v/>
      </c>
      <c r="DJ463" s="523" t="str">
        <f t="shared" si="1214"/>
        <v/>
      </c>
      <c r="DK463" s="522" t="str">
        <f t="shared" si="1215"/>
        <v/>
      </c>
      <c r="DL463" s="639">
        <f t="shared" si="1216"/>
        <v>0</v>
      </c>
      <c r="DM463" s="106">
        <f t="shared" si="1217"/>
        <v>0</v>
      </c>
      <c r="DN463" s="106">
        <f t="shared" si="1218"/>
        <v>0</v>
      </c>
      <c r="DO463" s="106">
        <f t="shared" si="1219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30"/>
        <v/>
      </c>
      <c r="CA464" s="583" t="str">
        <f t="shared" si="1131"/>
        <v/>
      </c>
      <c r="CB464" s="583" t="str">
        <f t="shared" si="1132"/>
        <v/>
      </c>
      <c r="CC464" s="675" t="str">
        <f t="shared" si="1133"/>
        <v/>
      </c>
      <c r="CD464" s="1324" t="str">
        <f t="shared" ref="CD464:CS465" si="122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8"/>
        <v/>
      </c>
      <c r="CF464" s="1326" t="str">
        <f t="shared" si="1228"/>
        <v/>
      </c>
      <c r="CG464" s="1326" t="str">
        <f t="shared" si="1228"/>
        <v/>
      </c>
      <c r="CH464" s="1326" t="str">
        <f t="shared" si="1228"/>
        <v/>
      </c>
      <c r="CI464" s="1326" t="str">
        <f t="shared" si="1228"/>
        <v/>
      </c>
      <c r="CJ464" s="1326" t="str">
        <f t="shared" si="1228"/>
        <v/>
      </c>
      <c r="CK464" s="1327" t="str">
        <f t="shared" si="1228"/>
        <v/>
      </c>
      <c r="CL464" s="1327" t="str">
        <f t="shared" si="1228"/>
        <v/>
      </c>
      <c r="CM464" s="1327" t="str">
        <f t="shared" si="1228"/>
        <v/>
      </c>
      <c r="CN464" s="1326" t="str">
        <f t="shared" si="1228"/>
        <v/>
      </c>
      <c r="CO464" s="1326" t="str">
        <f t="shared" si="1228"/>
        <v/>
      </c>
      <c r="CP464" s="1326" t="str">
        <f t="shared" si="1228"/>
        <v/>
      </c>
      <c r="CQ464" s="1326" t="str">
        <f t="shared" si="1228"/>
        <v/>
      </c>
      <c r="CR464" s="1326" t="str">
        <f t="shared" si="1228"/>
        <v/>
      </c>
      <c r="CS464" s="1325" t="str">
        <f t="shared" si="1228"/>
        <v/>
      </c>
      <c r="CT464" s="1328" t="str">
        <f t="shared" ref="CE464:CT465" si="122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9"/>
        <v/>
      </c>
      <c r="CV464" s="535" t="str">
        <f t="shared" si="1200"/>
        <v/>
      </c>
      <c r="CW464" s="536" t="str">
        <f t="shared" si="1201"/>
        <v/>
      </c>
      <c r="CX464" s="536" t="str">
        <f t="shared" si="1202"/>
        <v/>
      </c>
      <c r="CY464" s="536" t="str">
        <f t="shared" si="1203"/>
        <v/>
      </c>
      <c r="CZ464" s="536" t="str">
        <f t="shared" si="1204"/>
        <v/>
      </c>
      <c r="DA464" s="536" t="str">
        <f t="shared" si="1205"/>
        <v/>
      </c>
      <c r="DB464" s="537" t="str">
        <f t="shared" si="1206"/>
        <v/>
      </c>
      <c r="DC464" s="537" t="str">
        <f t="shared" si="1207"/>
        <v/>
      </c>
      <c r="DD464" s="537" t="str">
        <f t="shared" si="1208"/>
        <v/>
      </c>
      <c r="DE464" s="536" t="str">
        <f t="shared" si="1209"/>
        <v/>
      </c>
      <c r="DF464" s="536" t="str">
        <f t="shared" si="1210"/>
        <v/>
      </c>
      <c r="DG464" s="536" t="str">
        <f t="shared" si="1211"/>
        <v/>
      </c>
      <c r="DH464" s="536" t="str">
        <f t="shared" si="1212"/>
        <v/>
      </c>
      <c r="DI464" s="536" t="str">
        <f t="shared" si="1213"/>
        <v/>
      </c>
      <c r="DJ464" s="535" t="str">
        <f t="shared" si="1214"/>
        <v/>
      </c>
      <c r="DK464" s="534" t="str">
        <f t="shared" si="1215"/>
        <v/>
      </c>
      <c r="DL464" s="639">
        <f t="shared" si="1216"/>
        <v>0</v>
      </c>
      <c r="DM464" s="106">
        <f t="shared" si="1217"/>
        <v>0</v>
      </c>
      <c r="DN464" s="106">
        <f t="shared" si="1218"/>
        <v>0</v>
      </c>
      <c r="DO464" s="106">
        <f t="shared" si="1219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30">IF(B464="","",B459*B464*B460)</f>
        <v/>
      </c>
      <c r="C465" s="615" t="str">
        <f t="shared" si="1230"/>
        <v/>
      </c>
      <c r="D465" s="615" t="str">
        <f t="shared" si="1230"/>
        <v/>
      </c>
      <c r="E465" s="615" t="str">
        <f t="shared" si="1230"/>
        <v/>
      </c>
      <c r="F465" s="615" t="str">
        <f t="shared" si="1230"/>
        <v/>
      </c>
      <c r="G465" s="615" t="str">
        <f t="shared" si="1230"/>
        <v/>
      </c>
      <c r="H465" s="615" t="str">
        <f t="shared" si="1230"/>
        <v/>
      </c>
      <c r="I465" s="615" t="str">
        <f t="shared" si="1230"/>
        <v/>
      </c>
      <c r="J465" s="615" t="str">
        <f t="shared" si="1230"/>
        <v/>
      </c>
      <c r="K465" s="615" t="str">
        <f t="shared" si="1230"/>
        <v/>
      </c>
      <c r="L465" s="615" t="str">
        <f t="shared" si="1230"/>
        <v/>
      </c>
      <c r="M465" s="615" t="str">
        <f t="shared" si="1230"/>
        <v/>
      </c>
      <c r="N465" s="615" t="str">
        <f t="shared" si="1230"/>
        <v/>
      </c>
      <c r="O465" s="615" t="str">
        <f t="shared" si="1230"/>
        <v/>
      </c>
      <c r="P465" s="615" t="str">
        <f t="shared" si="1230"/>
        <v/>
      </c>
      <c r="Q465" s="615" t="str">
        <f t="shared" si="1230"/>
        <v/>
      </c>
      <c r="R465" s="615" t="str">
        <f t="shared" si="1230"/>
        <v/>
      </c>
      <c r="S465" s="648"/>
      <c r="T465" s="615" t="str">
        <f t="shared" ref="T465:AJ465" si="1231">IF(T464="","",T459*T464*T460)</f>
        <v/>
      </c>
      <c r="U465" s="615" t="str">
        <f t="shared" si="1231"/>
        <v/>
      </c>
      <c r="V465" s="615" t="str">
        <f t="shared" si="1231"/>
        <v/>
      </c>
      <c r="W465" s="615" t="str">
        <f t="shared" si="1231"/>
        <v/>
      </c>
      <c r="X465" s="615" t="str">
        <f t="shared" si="1231"/>
        <v/>
      </c>
      <c r="Y465" s="615" t="str">
        <f t="shared" si="1231"/>
        <v/>
      </c>
      <c r="Z465" s="615" t="str">
        <f t="shared" si="1231"/>
        <v/>
      </c>
      <c r="AA465" s="615" t="str">
        <f t="shared" si="1231"/>
        <v/>
      </c>
      <c r="AB465" s="615" t="str">
        <f t="shared" si="1231"/>
        <v/>
      </c>
      <c r="AC465" s="615" t="str">
        <f t="shared" si="1231"/>
        <v/>
      </c>
      <c r="AD465" s="615" t="str">
        <f t="shared" si="1231"/>
        <v/>
      </c>
      <c r="AE465" s="615" t="str">
        <f t="shared" si="1231"/>
        <v/>
      </c>
      <c r="AF465" s="615" t="str">
        <f t="shared" si="1231"/>
        <v/>
      </c>
      <c r="AG465" s="615" t="str">
        <f t="shared" si="1231"/>
        <v/>
      </c>
      <c r="AH465" s="615" t="str">
        <f t="shared" si="1231"/>
        <v/>
      </c>
      <c r="AI465" s="615" t="str">
        <f t="shared" si="1231"/>
        <v/>
      </c>
      <c r="AJ465" s="615" t="str">
        <f t="shared" si="1231"/>
        <v/>
      </c>
      <c r="AK465" s="648"/>
      <c r="AL465" s="615" t="str">
        <f t="shared" ref="AL465:BB465" si="1232">IF(AL464="","",AL459*AL464*AL460)</f>
        <v/>
      </c>
      <c r="AM465" s="615" t="str">
        <f t="shared" si="1232"/>
        <v/>
      </c>
      <c r="AN465" s="615" t="str">
        <f t="shared" si="1232"/>
        <v/>
      </c>
      <c r="AO465" s="615" t="str">
        <f t="shared" si="1232"/>
        <v/>
      </c>
      <c r="AP465" s="615" t="str">
        <f t="shared" si="1232"/>
        <v/>
      </c>
      <c r="AQ465" s="615" t="str">
        <f t="shared" si="1232"/>
        <v/>
      </c>
      <c r="AR465" s="615" t="str">
        <f t="shared" si="1232"/>
        <v/>
      </c>
      <c r="AS465" s="615" t="str">
        <f t="shared" si="1232"/>
        <v/>
      </c>
      <c r="AT465" s="615" t="str">
        <f t="shared" si="1232"/>
        <v/>
      </c>
      <c r="AU465" s="615" t="str">
        <f t="shared" si="1232"/>
        <v/>
      </c>
      <c r="AV465" s="615" t="str">
        <f t="shared" si="1232"/>
        <v/>
      </c>
      <c r="AW465" s="615" t="str">
        <f t="shared" si="1232"/>
        <v/>
      </c>
      <c r="AX465" s="615" t="str">
        <f t="shared" si="1232"/>
        <v/>
      </c>
      <c r="AY465" s="615" t="str">
        <f t="shared" si="1232"/>
        <v/>
      </c>
      <c r="AZ465" s="615" t="str">
        <f t="shared" si="1232"/>
        <v/>
      </c>
      <c r="BA465" s="615" t="str">
        <f t="shared" si="1232"/>
        <v/>
      </c>
      <c r="BB465" s="615" t="str">
        <f t="shared" si="1232"/>
        <v/>
      </c>
      <c r="BC465" s="648"/>
      <c r="BD465" s="615" t="str">
        <f t="shared" ref="BD465:BT465" si="1233">IF(BD464="","",BD459*BD464*BD460)</f>
        <v/>
      </c>
      <c r="BE465" s="615" t="str">
        <f t="shared" si="1233"/>
        <v/>
      </c>
      <c r="BF465" s="615" t="str">
        <f t="shared" si="1233"/>
        <v/>
      </c>
      <c r="BG465" s="615" t="str">
        <f t="shared" si="1233"/>
        <v/>
      </c>
      <c r="BH465" s="615" t="str">
        <f t="shared" si="1233"/>
        <v/>
      </c>
      <c r="BI465" s="615" t="str">
        <f t="shared" si="1233"/>
        <v/>
      </c>
      <c r="BJ465" s="615" t="str">
        <f t="shared" si="1233"/>
        <v/>
      </c>
      <c r="BK465" s="615" t="str">
        <f t="shared" si="1233"/>
        <v/>
      </c>
      <c r="BL465" s="615" t="str">
        <f t="shared" si="1233"/>
        <v/>
      </c>
      <c r="BM465" s="615" t="str">
        <f t="shared" si="1233"/>
        <v/>
      </c>
      <c r="BN465" s="615" t="str">
        <f t="shared" si="1233"/>
        <v/>
      </c>
      <c r="BO465" s="615" t="str">
        <f t="shared" si="1233"/>
        <v/>
      </c>
      <c r="BP465" s="615" t="str">
        <f t="shared" si="1233"/>
        <v/>
      </c>
      <c r="BQ465" s="615" t="str">
        <f t="shared" si="1233"/>
        <v/>
      </c>
      <c r="BR465" s="615" t="str">
        <f t="shared" si="1233"/>
        <v/>
      </c>
      <c r="BS465" s="615" t="str">
        <f t="shared" si="1233"/>
        <v/>
      </c>
      <c r="BT465" s="615" t="str">
        <f t="shared" si="123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30"/>
        <v/>
      </c>
      <c r="CA465" s="583" t="str">
        <f t="shared" si="1131"/>
        <v/>
      </c>
      <c r="CB465" s="583" t="str">
        <f t="shared" si="1132"/>
        <v/>
      </c>
      <c r="CC465" s="675" t="str">
        <f t="shared" si="1133"/>
        <v/>
      </c>
      <c r="CD465" s="1324" t="str">
        <f t="shared" si="1228"/>
        <v/>
      </c>
      <c r="CE465" s="1325" t="str">
        <f t="shared" si="1229"/>
        <v/>
      </c>
      <c r="CF465" s="1326" t="str">
        <f t="shared" si="1229"/>
        <v/>
      </c>
      <c r="CG465" s="1326" t="str">
        <f t="shared" si="1229"/>
        <v/>
      </c>
      <c r="CH465" s="1326" t="str">
        <f t="shared" si="1229"/>
        <v/>
      </c>
      <c r="CI465" s="1326" t="str">
        <f t="shared" si="1229"/>
        <v/>
      </c>
      <c r="CJ465" s="1326" t="str">
        <f t="shared" si="1229"/>
        <v/>
      </c>
      <c r="CK465" s="1327" t="str">
        <f t="shared" si="1229"/>
        <v/>
      </c>
      <c r="CL465" s="1327" t="str">
        <f t="shared" si="1229"/>
        <v/>
      </c>
      <c r="CM465" s="1327" t="str">
        <f t="shared" si="1229"/>
        <v/>
      </c>
      <c r="CN465" s="1326" t="str">
        <f t="shared" si="1229"/>
        <v/>
      </c>
      <c r="CO465" s="1326" t="str">
        <f t="shared" si="1229"/>
        <v/>
      </c>
      <c r="CP465" s="1326" t="str">
        <f t="shared" si="1229"/>
        <v/>
      </c>
      <c r="CQ465" s="1326" t="str">
        <f t="shared" si="1229"/>
        <v/>
      </c>
      <c r="CR465" s="1326" t="str">
        <f t="shared" si="1229"/>
        <v/>
      </c>
      <c r="CS465" s="1325" t="str">
        <f t="shared" si="1229"/>
        <v/>
      </c>
      <c r="CT465" s="1328" t="str">
        <f t="shared" si="1229"/>
        <v/>
      </c>
      <c r="CU465" s="534" t="str">
        <f t="shared" si="1199"/>
        <v/>
      </c>
      <c r="CV465" s="535" t="str">
        <f t="shared" si="1200"/>
        <v/>
      </c>
      <c r="CW465" s="536" t="str">
        <f t="shared" si="1201"/>
        <v/>
      </c>
      <c r="CX465" s="536" t="str">
        <f t="shared" si="1202"/>
        <v/>
      </c>
      <c r="CY465" s="536" t="str">
        <f t="shared" si="1203"/>
        <v/>
      </c>
      <c r="CZ465" s="536" t="str">
        <f t="shared" si="1204"/>
        <v/>
      </c>
      <c r="DA465" s="536" t="str">
        <f t="shared" si="1205"/>
        <v/>
      </c>
      <c r="DB465" s="537" t="str">
        <f t="shared" si="1206"/>
        <v/>
      </c>
      <c r="DC465" s="537" t="str">
        <f t="shared" si="1207"/>
        <v/>
      </c>
      <c r="DD465" s="537" t="str">
        <f t="shared" si="1208"/>
        <v/>
      </c>
      <c r="DE465" s="536" t="str">
        <f t="shared" si="1209"/>
        <v/>
      </c>
      <c r="DF465" s="536" t="str">
        <f t="shared" si="1210"/>
        <v/>
      </c>
      <c r="DG465" s="536" t="str">
        <f t="shared" si="1211"/>
        <v/>
      </c>
      <c r="DH465" s="536" t="str">
        <f t="shared" si="1212"/>
        <v/>
      </c>
      <c r="DI465" s="536" t="str">
        <f t="shared" si="1213"/>
        <v/>
      </c>
      <c r="DJ465" s="535" t="str">
        <f t="shared" si="1214"/>
        <v/>
      </c>
      <c r="DK465" s="534" t="str">
        <f t="shared" si="1215"/>
        <v/>
      </c>
      <c r="DL465" s="639">
        <f t="shared" si="1216"/>
        <v>0</v>
      </c>
      <c r="DM465" s="106">
        <f t="shared" si="1217"/>
        <v>0</v>
      </c>
      <c r="DN465" s="106">
        <f t="shared" si="1218"/>
        <v>0</v>
      </c>
      <c r="DO465" s="106">
        <f t="shared" si="1219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3" t="s">
        <v>714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4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831</v>
      </c>
      <c r="AC466" s="629"/>
      <c r="AD466" s="629"/>
      <c r="AE466" s="629"/>
      <c r="AF466" s="629"/>
      <c r="AG466" s="629"/>
      <c r="AH466" s="629"/>
      <c r="AI466" s="629"/>
      <c r="AJ466" s="629"/>
      <c r="AK466" s="1004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4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4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30"/>
        <v/>
      </c>
      <c r="CA466" s="575" t="str">
        <f t="shared" si="1131"/>
        <v/>
      </c>
      <c r="CB466" s="575" t="str">
        <f t="shared" si="1132"/>
        <v/>
      </c>
      <c r="CC466" s="673" t="str">
        <f t="shared" si="1133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8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4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4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4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4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30"/>
        <v/>
      </c>
      <c r="CA467" s="583">
        <f t="shared" si="1131"/>
        <v>2</v>
      </c>
      <c r="CB467" s="583" t="str">
        <f t="shared" si="1132"/>
        <v/>
      </c>
      <c r="CC467" s="675" t="str">
        <f t="shared" si="1133"/>
        <v/>
      </c>
      <c r="CD467" s="1324" t="str">
        <f t="shared" ref="CD467:CS467" si="123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4"/>
        <v/>
      </c>
      <c r="CF467" s="1326" t="str">
        <f t="shared" si="1234"/>
        <v/>
      </c>
      <c r="CG467" s="1326" t="str">
        <f t="shared" si="1234"/>
        <v/>
      </c>
      <c r="CH467" s="1326" t="str">
        <f t="shared" si="1234"/>
        <v/>
      </c>
      <c r="CI467" s="1326" t="str">
        <f t="shared" si="1234"/>
        <v/>
      </c>
      <c r="CJ467" s="1326" t="str">
        <f t="shared" si="1234"/>
        <v/>
      </c>
      <c r="CK467" s="1327" t="str">
        <f t="shared" si="1234"/>
        <v/>
      </c>
      <c r="CL467" s="1327">
        <f t="shared" si="1234"/>
        <v>1</v>
      </c>
      <c r="CM467" s="1327" t="str">
        <f t="shared" si="1234"/>
        <v/>
      </c>
      <c r="CN467" s="1326" t="str">
        <f t="shared" si="1234"/>
        <v/>
      </c>
      <c r="CO467" s="1326" t="str">
        <f t="shared" si="1234"/>
        <v/>
      </c>
      <c r="CP467" s="1326" t="str">
        <f t="shared" si="1234"/>
        <v/>
      </c>
      <c r="CQ467" s="1326" t="str">
        <f t="shared" si="1234"/>
        <v/>
      </c>
      <c r="CR467" s="1326" t="str">
        <f t="shared" si="1234"/>
        <v/>
      </c>
      <c r="CS467" s="1325" t="str">
        <f t="shared" si="1234"/>
        <v/>
      </c>
      <c r="CT467" s="1328" t="str">
        <f t="shared" ref="CE467:CT472" si="123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4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4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4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4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4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3">COUNT(B467:R467)</f>
        <v>0</v>
      </c>
      <c r="DM467" s="106">
        <f t="shared" ref="DM467:DM474" si="1254">COUNT(T467:AJ467)</f>
        <v>6</v>
      </c>
      <c r="DN467" s="106">
        <f t="shared" ref="DN467:DN474" si="1255">COUNT(AL467:BB467)</f>
        <v>0</v>
      </c>
      <c r="DO467" s="106">
        <f t="shared" ref="DO467:DO474" si="1256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8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4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4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4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4"/>
      <c r="BV468" s="629"/>
      <c r="BW468" s="629"/>
      <c r="BX468" s="629"/>
      <c r="BY468" s="629"/>
      <c r="BZ468" s="583" t="str">
        <f t="shared" si="1130"/>
        <v/>
      </c>
      <c r="CA468" s="583">
        <f t="shared" si="1131"/>
        <v>3.25</v>
      </c>
      <c r="CB468" s="583" t="str">
        <f t="shared" si="1132"/>
        <v/>
      </c>
      <c r="CC468" s="675" t="str">
        <f t="shared" si="1133"/>
        <v/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5"/>
        <v/>
      </c>
      <c r="CF468" s="1326" t="str">
        <f t="shared" si="1235"/>
        <v/>
      </c>
      <c r="CG468" s="1326" t="str">
        <f t="shared" si="1235"/>
        <v/>
      </c>
      <c r="CH468" s="1326" t="str">
        <f t="shared" si="1235"/>
        <v/>
      </c>
      <c r="CI468" s="1326" t="str">
        <f t="shared" si="1235"/>
        <v/>
      </c>
      <c r="CJ468" s="1326" t="str">
        <f t="shared" si="1235"/>
        <v/>
      </c>
      <c r="CK468" s="1327" t="str">
        <f t="shared" si="1235"/>
        <v/>
      </c>
      <c r="CL468" s="1327">
        <f t="shared" si="1235"/>
        <v>2</v>
      </c>
      <c r="CM468" s="1327" t="str">
        <f t="shared" si="1235"/>
        <v/>
      </c>
      <c r="CN468" s="1326" t="str">
        <f t="shared" si="1235"/>
        <v/>
      </c>
      <c r="CO468" s="1326" t="str">
        <f t="shared" si="1235"/>
        <v/>
      </c>
      <c r="CP468" s="1326" t="str">
        <f t="shared" si="1235"/>
        <v/>
      </c>
      <c r="CQ468" s="1326" t="str">
        <f t="shared" si="1235"/>
        <v/>
      </c>
      <c r="CR468" s="1326" t="str">
        <f t="shared" si="1235"/>
        <v/>
      </c>
      <c r="CS468" s="1325" t="str">
        <f t="shared" si="1235"/>
        <v/>
      </c>
      <c r="CT468" s="1328" t="str">
        <f t="shared" si="1235"/>
        <v/>
      </c>
      <c r="CU468" s="534" t="str">
        <f t="shared" si="1236"/>
        <v/>
      </c>
      <c r="CV468" s="535" t="str">
        <f t="shared" si="1237"/>
        <v/>
      </c>
      <c r="CW468" s="536" t="str">
        <f t="shared" si="1238"/>
        <v/>
      </c>
      <c r="CX468" s="536" t="str">
        <f t="shared" si="1239"/>
        <v/>
      </c>
      <c r="CY468" s="536" t="str">
        <f t="shared" si="1240"/>
        <v/>
      </c>
      <c r="CZ468" s="536" t="str">
        <f t="shared" si="1241"/>
        <v/>
      </c>
      <c r="DA468" s="536" t="str">
        <f t="shared" si="1242"/>
        <v/>
      </c>
      <c r="DB468" s="537" t="str">
        <f t="shared" si="1243"/>
        <v/>
      </c>
      <c r="DC468" s="537">
        <f t="shared" si="1244"/>
        <v>2</v>
      </c>
      <c r="DD468" s="537" t="str">
        <f t="shared" si="1245"/>
        <v/>
      </c>
      <c r="DE468" s="536" t="str">
        <f t="shared" si="1246"/>
        <v/>
      </c>
      <c r="DF468" s="536" t="str">
        <f t="shared" si="1247"/>
        <v/>
      </c>
      <c r="DG468" s="536" t="str">
        <f t="shared" si="1248"/>
        <v/>
      </c>
      <c r="DH468" s="536" t="str">
        <f t="shared" si="1249"/>
        <v/>
      </c>
      <c r="DI468" s="536" t="str">
        <f t="shared" si="1250"/>
        <v/>
      </c>
      <c r="DJ468" s="535" t="str">
        <f t="shared" si="1251"/>
        <v/>
      </c>
      <c r="DK468" s="534" t="str">
        <f t="shared" si="1252"/>
        <v/>
      </c>
      <c r="DL468" s="639">
        <f t="shared" si="1253"/>
        <v>0</v>
      </c>
      <c r="DM468" s="106">
        <f t="shared" si="1254"/>
        <v>6</v>
      </c>
      <c r="DN468" s="106">
        <f t="shared" si="1255"/>
        <v>0</v>
      </c>
      <c r="DO468" s="106">
        <f t="shared" si="1256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5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4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4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4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4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30"/>
        <v/>
      </c>
      <c r="CA469" s="583">
        <f t="shared" si="1131"/>
        <v>10.5</v>
      </c>
      <c r="CB469" s="583" t="str">
        <f t="shared" si="1132"/>
        <v/>
      </c>
      <c r="CC469" s="675" t="str">
        <f t="shared" si="1133"/>
        <v/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5"/>
        <v/>
      </c>
      <c r="CF469" s="1326" t="str">
        <f t="shared" si="1235"/>
        <v/>
      </c>
      <c r="CG469" s="1326" t="str">
        <f t="shared" si="1235"/>
        <v/>
      </c>
      <c r="CH469" s="1326" t="str">
        <f t="shared" si="1235"/>
        <v/>
      </c>
      <c r="CI469" s="1326" t="str">
        <f t="shared" si="1235"/>
        <v/>
      </c>
      <c r="CJ469" s="1326" t="str">
        <f t="shared" si="1235"/>
        <v/>
      </c>
      <c r="CK469" s="1327" t="str">
        <f t="shared" si="1235"/>
        <v/>
      </c>
      <c r="CL469" s="1327">
        <f t="shared" si="1235"/>
        <v>12</v>
      </c>
      <c r="CM469" s="1327" t="str">
        <f t="shared" si="1235"/>
        <v/>
      </c>
      <c r="CN469" s="1326" t="str">
        <f t="shared" si="1235"/>
        <v/>
      </c>
      <c r="CO469" s="1326" t="str">
        <f t="shared" si="1235"/>
        <v/>
      </c>
      <c r="CP469" s="1326" t="str">
        <f t="shared" si="1235"/>
        <v/>
      </c>
      <c r="CQ469" s="1326" t="str">
        <f t="shared" si="1235"/>
        <v/>
      </c>
      <c r="CR469" s="1326" t="str">
        <f t="shared" si="1235"/>
        <v/>
      </c>
      <c r="CS469" s="1325" t="str">
        <f t="shared" si="1235"/>
        <v/>
      </c>
      <c r="CT469" s="1328" t="str">
        <f t="shared" si="1235"/>
        <v/>
      </c>
      <c r="CU469" s="534" t="str">
        <f t="shared" si="1236"/>
        <v/>
      </c>
      <c r="CV469" s="535" t="str">
        <f t="shared" si="1237"/>
        <v/>
      </c>
      <c r="CW469" s="536" t="str">
        <f t="shared" si="1238"/>
        <v/>
      </c>
      <c r="CX469" s="536" t="str">
        <f t="shared" si="1239"/>
        <v/>
      </c>
      <c r="CY469" s="536" t="str">
        <f t="shared" si="1240"/>
        <v/>
      </c>
      <c r="CZ469" s="536" t="str">
        <f t="shared" si="1241"/>
        <v/>
      </c>
      <c r="DA469" s="536" t="str">
        <f t="shared" si="1242"/>
        <v/>
      </c>
      <c r="DB469" s="537" t="str">
        <f t="shared" si="1243"/>
        <v/>
      </c>
      <c r="DC469" s="537">
        <f t="shared" si="1244"/>
        <v>12</v>
      </c>
      <c r="DD469" s="537" t="str">
        <f t="shared" si="1245"/>
        <v/>
      </c>
      <c r="DE469" s="536" t="str">
        <f t="shared" si="1246"/>
        <v/>
      </c>
      <c r="DF469" s="536" t="str">
        <f t="shared" si="1247"/>
        <v/>
      </c>
      <c r="DG469" s="536" t="str">
        <f t="shared" si="1248"/>
        <v/>
      </c>
      <c r="DH469" s="536" t="str">
        <f t="shared" si="1249"/>
        <v/>
      </c>
      <c r="DI469" s="536" t="str">
        <f t="shared" si="1250"/>
        <v/>
      </c>
      <c r="DJ469" s="535" t="str">
        <f t="shared" si="1251"/>
        <v/>
      </c>
      <c r="DK469" s="534" t="str">
        <f t="shared" si="1252"/>
        <v/>
      </c>
      <c r="DL469" s="639">
        <f t="shared" si="1253"/>
        <v>0</v>
      </c>
      <c r="DM469" s="106">
        <f t="shared" si="1254"/>
        <v>6</v>
      </c>
      <c r="DN469" s="106">
        <f t="shared" si="1255"/>
        <v>0</v>
      </c>
      <c r="DO469" s="106">
        <f t="shared" si="1256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999" t="s">
        <v>250</v>
      </c>
      <c r="B470" s="1000" t="str">
        <f t="shared" ref="B470:R470" si="1257">IF(B468="","",B467*B468*B469)</f>
        <v/>
      </c>
      <c r="C470" s="746" t="str">
        <f t="shared" si="1257"/>
        <v/>
      </c>
      <c r="D470" s="1000" t="str">
        <f t="shared" si="1257"/>
        <v/>
      </c>
      <c r="E470" s="746" t="str">
        <f t="shared" si="1257"/>
        <v/>
      </c>
      <c r="F470" s="1000" t="str">
        <f t="shared" si="1257"/>
        <v/>
      </c>
      <c r="G470" s="746" t="str">
        <f t="shared" si="1257"/>
        <v/>
      </c>
      <c r="H470" s="1000" t="str">
        <f t="shared" si="1257"/>
        <v/>
      </c>
      <c r="I470" s="746" t="str">
        <f t="shared" si="1257"/>
        <v/>
      </c>
      <c r="J470" s="1000" t="str">
        <f t="shared" si="1257"/>
        <v/>
      </c>
      <c r="K470" s="746" t="str">
        <f t="shared" si="1257"/>
        <v/>
      </c>
      <c r="L470" s="1000" t="str">
        <f t="shared" si="1257"/>
        <v/>
      </c>
      <c r="M470" s="746" t="str">
        <f t="shared" si="1257"/>
        <v/>
      </c>
      <c r="N470" s="1000" t="str">
        <f t="shared" si="1257"/>
        <v/>
      </c>
      <c r="O470" s="746" t="str">
        <f t="shared" si="1257"/>
        <v/>
      </c>
      <c r="P470" s="1000" t="str">
        <f t="shared" si="1257"/>
        <v/>
      </c>
      <c r="Q470" s="746" t="str">
        <f t="shared" si="1257"/>
        <v/>
      </c>
      <c r="R470" s="1000" t="str">
        <f t="shared" si="1257"/>
        <v/>
      </c>
      <c r="S470" s="1005"/>
      <c r="T470" s="746">
        <f t="shared" ref="T470:AJ470" si="1258">IF(T468="","",T467*T468*T469)</f>
        <v>24</v>
      </c>
      <c r="U470" s="1000" t="str">
        <f t="shared" si="1258"/>
        <v/>
      </c>
      <c r="V470" s="746" t="str">
        <f t="shared" si="1258"/>
        <v/>
      </c>
      <c r="W470" s="1000">
        <f t="shared" si="1258"/>
        <v>60</v>
      </c>
      <c r="X470" s="746" t="str">
        <f t="shared" si="1258"/>
        <v/>
      </c>
      <c r="Y470" s="1000">
        <f t="shared" si="1258"/>
        <v>60</v>
      </c>
      <c r="Z470" s="746">
        <f t="shared" si="1258"/>
        <v>30</v>
      </c>
      <c r="AA470" s="1000">
        <f t="shared" si="1258"/>
        <v>30</v>
      </c>
      <c r="AB470" s="746">
        <f t="shared" si="1258"/>
        <v>60</v>
      </c>
      <c r="AC470" s="1000" t="str">
        <f t="shared" si="1258"/>
        <v/>
      </c>
      <c r="AD470" s="746" t="str">
        <f t="shared" si="1258"/>
        <v/>
      </c>
      <c r="AE470" s="1000" t="str">
        <f t="shared" si="1258"/>
        <v/>
      </c>
      <c r="AF470" s="746" t="str">
        <f t="shared" si="1258"/>
        <v/>
      </c>
      <c r="AG470" s="1000" t="str">
        <f t="shared" si="1258"/>
        <v/>
      </c>
      <c r="AH470" s="746" t="str">
        <f t="shared" si="1258"/>
        <v/>
      </c>
      <c r="AI470" s="1000" t="str">
        <f t="shared" si="1258"/>
        <v/>
      </c>
      <c r="AJ470" s="746" t="str">
        <f t="shared" si="1258"/>
        <v/>
      </c>
      <c r="AK470" s="1005"/>
      <c r="AL470" s="746" t="str">
        <f t="shared" ref="AL470:BB470" si="1259">IF(AL468="","",AL467*AL468*AL469)</f>
        <v/>
      </c>
      <c r="AM470" s="1000" t="str">
        <f t="shared" si="1259"/>
        <v/>
      </c>
      <c r="AN470" s="746" t="str">
        <f t="shared" si="1259"/>
        <v/>
      </c>
      <c r="AO470" s="1000" t="str">
        <f t="shared" si="1259"/>
        <v/>
      </c>
      <c r="AP470" s="746" t="str">
        <f t="shared" si="1259"/>
        <v/>
      </c>
      <c r="AQ470" s="1000" t="str">
        <f t="shared" si="1259"/>
        <v/>
      </c>
      <c r="AR470" s="746" t="str">
        <f t="shared" si="1259"/>
        <v/>
      </c>
      <c r="AS470" s="1000" t="str">
        <f t="shared" si="1259"/>
        <v/>
      </c>
      <c r="AT470" s="746" t="str">
        <f t="shared" si="1259"/>
        <v/>
      </c>
      <c r="AU470" s="1000" t="str">
        <f t="shared" si="1259"/>
        <v/>
      </c>
      <c r="AV470" s="746" t="str">
        <f t="shared" si="1259"/>
        <v/>
      </c>
      <c r="AW470" s="1000" t="str">
        <f t="shared" si="1259"/>
        <v/>
      </c>
      <c r="AX470" s="746" t="str">
        <f t="shared" si="1259"/>
        <v/>
      </c>
      <c r="AY470" s="1000" t="str">
        <f t="shared" si="1259"/>
        <v/>
      </c>
      <c r="AZ470" s="746" t="str">
        <f t="shared" si="1259"/>
        <v/>
      </c>
      <c r="BA470" s="1000" t="str">
        <f t="shared" si="1259"/>
        <v/>
      </c>
      <c r="BB470" s="746" t="str">
        <f t="shared" si="1259"/>
        <v/>
      </c>
      <c r="BC470" s="1005"/>
      <c r="BD470" s="746">
        <f t="shared" ref="BD470:BT470" si="1260">IF(BD468="","",BD467*BD468*BD469)</f>
        <v>24</v>
      </c>
      <c r="BE470" s="746" t="str">
        <f t="shared" si="1260"/>
        <v/>
      </c>
      <c r="BF470" s="1000" t="str">
        <f t="shared" si="1260"/>
        <v/>
      </c>
      <c r="BG470" s="746" t="str">
        <f t="shared" si="1260"/>
        <v/>
      </c>
      <c r="BH470" s="1000" t="str">
        <f t="shared" si="1260"/>
        <v/>
      </c>
      <c r="BI470" s="746" t="str">
        <f t="shared" si="1260"/>
        <v/>
      </c>
      <c r="BJ470" s="1000" t="str">
        <f t="shared" si="1260"/>
        <v/>
      </c>
      <c r="BK470" s="746" t="str">
        <f t="shared" si="1260"/>
        <v/>
      </c>
      <c r="BL470" s="1000" t="str">
        <f t="shared" si="1260"/>
        <v/>
      </c>
      <c r="BM470" s="746" t="str">
        <f t="shared" si="1260"/>
        <v/>
      </c>
      <c r="BN470" s="1000" t="str">
        <f t="shared" si="1260"/>
        <v/>
      </c>
      <c r="BO470" s="746" t="str">
        <f t="shared" si="1260"/>
        <v/>
      </c>
      <c r="BP470" s="1000" t="str">
        <f t="shared" si="1260"/>
        <v/>
      </c>
      <c r="BQ470" s="746" t="str">
        <f t="shared" si="1260"/>
        <v/>
      </c>
      <c r="BR470" s="1000" t="str">
        <f t="shared" si="1260"/>
        <v/>
      </c>
      <c r="BS470" s="746" t="str">
        <f t="shared" si="1260"/>
        <v/>
      </c>
      <c r="BT470" s="1000" t="str">
        <f t="shared" si="1260"/>
        <v/>
      </c>
      <c r="BU470" s="1005"/>
      <c r="BV470" s="746" t="str">
        <f>IF(BV468="","",BV467*BV468*BV469)</f>
        <v/>
      </c>
      <c r="BW470" s="1000" t="str">
        <f>IF(BW468="","",BW467*BW468*BW469)</f>
        <v/>
      </c>
      <c r="BX470" s="746" t="str">
        <f>IF(BX468="","",BX467*BX468*BX469)</f>
        <v/>
      </c>
      <c r="BY470" s="1000" t="str">
        <f>IF(BY468="","",BY467*BY468*BY469)</f>
        <v/>
      </c>
      <c r="BZ470" s="583" t="str">
        <f t="shared" si="1130"/>
        <v/>
      </c>
      <c r="CA470" s="583">
        <f t="shared" si="1131"/>
        <v>45</v>
      </c>
      <c r="CB470" s="583" t="str">
        <f t="shared" si="1132"/>
        <v/>
      </c>
      <c r="CC470" s="675" t="str">
        <f t="shared" si="1133"/>
        <v/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5"/>
        <v/>
      </c>
      <c r="CF470" s="1326" t="str">
        <f t="shared" si="1235"/>
        <v/>
      </c>
      <c r="CG470" s="1326" t="str">
        <f t="shared" si="1235"/>
        <v/>
      </c>
      <c r="CH470" s="1326" t="str">
        <f t="shared" si="1235"/>
        <v/>
      </c>
      <c r="CI470" s="1326" t="str">
        <f t="shared" si="1235"/>
        <v/>
      </c>
      <c r="CJ470" s="1326" t="str">
        <f t="shared" si="1235"/>
        <v/>
      </c>
      <c r="CK470" s="1327" t="str">
        <f t="shared" si="1235"/>
        <v/>
      </c>
      <c r="CL470" s="1327">
        <f t="shared" si="1235"/>
        <v>24</v>
      </c>
      <c r="CM470" s="1327" t="str">
        <f t="shared" si="1235"/>
        <v/>
      </c>
      <c r="CN470" s="1326" t="str">
        <f t="shared" si="1235"/>
        <v/>
      </c>
      <c r="CO470" s="1326" t="str">
        <f t="shared" si="1235"/>
        <v/>
      </c>
      <c r="CP470" s="1326" t="str">
        <f t="shared" si="1235"/>
        <v/>
      </c>
      <c r="CQ470" s="1326" t="str">
        <f t="shared" si="1235"/>
        <v/>
      </c>
      <c r="CR470" s="1326" t="str">
        <f t="shared" si="1235"/>
        <v/>
      </c>
      <c r="CS470" s="1325" t="str">
        <f t="shared" si="1235"/>
        <v/>
      </c>
      <c r="CT470" s="1328" t="str">
        <f t="shared" si="1235"/>
        <v/>
      </c>
      <c r="CU470" s="534" t="str">
        <f t="shared" si="1236"/>
        <v/>
      </c>
      <c r="CV470" s="535" t="str">
        <f t="shared" si="1237"/>
        <v/>
      </c>
      <c r="CW470" s="536" t="str">
        <f t="shared" si="1238"/>
        <v/>
      </c>
      <c r="CX470" s="536" t="str">
        <f t="shared" si="1239"/>
        <v/>
      </c>
      <c r="CY470" s="536" t="str">
        <f t="shared" si="1240"/>
        <v/>
      </c>
      <c r="CZ470" s="536" t="str">
        <f t="shared" si="1241"/>
        <v/>
      </c>
      <c r="DA470" s="536" t="str">
        <f t="shared" si="1242"/>
        <v/>
      </c>
      <c r="DB470" s="537" t="str">
        <f t="shared" si="1243"/>
        <v/>
      </c>
      <c r="DC470" s="537">
        <f t="shared" si="1244"/>
        <v>24</v>
      </c>
      <c r="DD470" s="537" t="str">
        <f t="shared" si="1245"/>
        <v/>
      </c>
      <c r="DE470" s="536" t="str">
        <f t="shared" si="1246"/>
        <v/>
      </c>
      <c r="DF470" s="536" t="str">
        <f t="shared" si="1247"/>
        <v/>
      </c>
      <c r="DG470" s="536" t="str">
        <f t="shared" si="1248"/>
        <v/>
      </c>
      <c r="DH470" s="536" t="str">
        <f t="shared" si="1249"/>
        <v/>
      </c>
      <c r="DI470" s="536" t="str">
        <f t="shared" si="1250"/>
        <v/>
      </c>
      <c r="DJ470" s="535" t="str">
        <f t="shared" si="1251"/>
        <v/>
      </c>
      <c r="DK470" s="534" t="str">
        <f t="shared" si="1252"/>
        <v/>
      </c>
      <c r="DL470" s="639">
        <f t="shared" si="1253"/>
        <v>0</v>
      </c>
      <c r="DM470" s="106">
        <f t="shared" si="1254"/>
        <v>6</v>
      </c>
      <c r="DN470" s="106">
        <f t="shared" si="1255"/>
        <v>0</v>
      </c>
      <c r="DO470" s="106">
        <f t="shared" si="1256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999" t="str">
        <f>$G$1 &amp; "/kg"</f>
        <v>kcal/kg</v>
      </c>
      <c r="B471" s="1001">
        <f t="shared" ref="B471:R471" si="1261">3540*$K$1</f>
        <v>3540</v>
      </c>
      <c r="C471" s="772">
        <f t="shared" si="1261"/>
        <v>3540</v>
      </c>
      <c r="D471" s="772">
        <f t="shared" si="1261"/>
        <v>3540</v>
      </c>
      <c r="E471" s="772">
        <f t="shared" si="1261"/>
        <v>3540</v>
      </c>
      <c r="F471" s="772">
        <f t="shared" si="1261"/>
        <v>3540</v>
      </c>
      <c r="G471" s="772">
        <f t="shared" si="1261"/>
        <v>3540</v>
      </c>
      <c r="H471" s="772">
        <f t="shared" si="1261"/>
        <v>3540</v>
      </c>
      <c r="I471" s="772">
        <f t="shared" si="1261"/>
        <v>3540</v>
      </c>
      <c r="J471" s="772">
        <f t="shared" si="1261"/>
        <v>3540</v>
      </c>
      <c r="K471" s="772">
        <f t="shared" si="1261"/>
        <v>3540</v>
      </c>
      <c r="L471" s="772">
        <f t="shared" si="1261"/>
        <v>3540</v>
      </c>
      <c r="M471" s="772">
        <f t="shared" si="1261"/>
        <v>3540</v>
      </c>
      <c r="N471" s="772">
        <f t="shared" si="1261"/>
        <v>3540</v>
      </c>
      <c r="O471" s="772">
        <f t="shared" si="1261"/>
        <v>3540</v>
      </c>
      <c r="P471" s="772">
        <f t="shared" si="1261"/>
        <v>3540</v>
      </c>
      <c r="Q471" s="772">
        <f t="shared" si="1261"/>
        <v>3540</v>
      </c>
      <c r="R471" s="772">
        <f t="shared" si="1261"/>
        <v>3540</v>
      </c>
      <c r="S471" s="1004"/>
      <c r="T471" s="1001">
        <f t="shared" ref="T471:AJ471" si="1262">3540*$K$1</f>
        <v>3540</v>
      </c>
      <c r="U471" s="772">
        <f t="shared" si="1262"/>
        <v>3540</v>
      </c>
      <c r="V471" s="772">
        <f t="shared" si="1262"/>
        <v>3540</v>
      </c>
      <c r="W471" s="772">
        <f t="shared" si="1262"/>
        <v>3540</v>
      </c>
      <c r="X471" s="772">
        <f t="shared" si="1262"/>
        <v>3540</v>
      </c>
      <c r="Y471" s="772">
        <f t="shared" si="1262"/>
        <v>3540</v>
      </c>
      <c r="Z471" s="772">
        <f t="shared" si="1262"/>
        <v>3540</v>
      </c>
      <c r="AA471" s="772">
        <f t="shared" si="1262"/>
        <v>3540</v>
      </c>
      <c r="AB471" s="772">
        <f t="shared" si="1262"/>
        <v>3540</v>
      </c>
      <c r="AC471" s="772">
        <f t="shared" si="1262"/>
        <v>3540</v>
      </c>
      <c r="AD471" s="772">
        <f t="shared" si="1262"/>
        <v>3540</v>
      </c>
      <c r="AE471" s="772">
        <f t="shared" si="1262"/>
        <v>3540</v>
      </c>
      <c r="AF471" s="772">
        <f t="shared" si="1262"/>
        <v>3540</v>
      </c>
      <c r="AG471" s="772">
        <f t="shared" si="1262"/>
        <v>3540</v>
      </c>
      <c r="AH471" s="772">
        <f t="shared" si="1262"/>
        <v>3540</v>
      </c>
      <c r="AI471" s="772">
        <f t="shared" si="1262"/>
        <v>3540</v>
      </c>
      <c r="AJ471" s="772">
        <f t="shared" si="1262"/>
        <v>3540</v>
      </c>
      <c r="AK471" s="1004"/>
      <c r="AL471" s="1001">
        <f t="shared" ref="AL471:BB471" si="1263">3540*$K$1</f>
        <v>3540</v>
      </c>
      <c r="AM471" s="772">
        <f t="shared" si="1263"/>
        <v>3540</v>
      </c>
      <c r="AN471" s="772">
        <f t="shared" si="1263"/>
        <v>3540</v>
      </c>
      <c r="AO471" s="772">
        <f t="shared" si="1263"/>
        <v>3540</v>
      </c>
      <c r="AP471" s="772">
        <f t="shared" si="1263"/>
        <v>3540</v>
      </c>
      <c r="AQ471" s="772">
        <f t="shared" si="1263"/>
        <v>3540</v>
      </c>
      <c r="AR471" s="772">
        <f t="shared" si="1263"/>
        <v>3540</v>
      </c>
      <c r="AS471" s="772">
        <f t="shared" si="1263"/>
        <v>3540</v>
      </c>
      <c r="AT471" s="772">
        <f t="shared" si="1263"/>
        <v>3540</v>
      </c>
      <c r="AU471" s="772">
        <f t="shared" si="1263"/>
        <v>3540</v>
      </c>
      <c r="AV471" s="772">
        <f t="shared" si="1263"/>
        <v>3540</v>
      </c>
      <c r="AW471" s="772">
        <f t="shared" si="1263"/>
        <v>3540</v>
      </c>
      <c r="AX471" s="772">
        <f t="shared" si="1263"/>
        <v>3540</v>
      </c>
      <c r="AY471" s="772">
        <f t="shared" si="1263"/>
        <v>3540</v>
      </c>
      <c r="AZ471" s="772">
        <f t="shared" si="1263"/>
        <v>3540</v>
      </c>
      <c r="BA471" s="772">
        <f t="shared" si="1263"/>
        <v>3540</v>
      </c>
      <c r="BB471" s="772">
        <f t="shared" si="1263"/>
        <v>3540</v>
      </c>
      <c r="BC471" s="1004"/>
      <c r="BD471" s="1001">
        <f t="shared" ref="BD471:BT471" si="1264">3540*$K$1</f>
        <v>3540</v>
      </c>
      <c r="BE471" s="772">
        <f t="shared" si="1264"/>
        <v>3540</v>
      </c>
      <c r="BF471" s="772">
        <f t="shared" si="1264"/>
        <v>3540</v>
      </c>
      <c r="BG471" s="772">
        <f t="shared" si="1264"/>
        <v>3540</v>
      </c>
      <c r="BH471" s="772">
        <f t="shared" si="1264"/>
        <v>3540</v>
      </c>
      <c r="BI471" s="772">
        <f t="shared" si="1264"/>
        <v>3540</v>
      </c>
      <c r="BJ471" s="772">
        <f t="shared" si="1264"/>
        <v>3540</v>
      </c>
      <c r="BK471" s="772">
        <f t="shared" si="1264"/>
        <v>3540</v>
      </c>
      <c r="BL471" s="772">
        <f t="shared" si="1264"/>
        <v>3540</v>
      </c>
      <c r="BM471" s="772">
        <f t="shared" si="1264"/>
        <v>3540</v>
      </c>
      <c r="BN471" s="772">
        <f t="shared" si="1264"/>
        <v>3540</v>
      </c>
      <c r="BO471" s="772">
        <f t="shared" si="1264"/>
        <v>3540</v>
      </c>
      <c r="BP471" s="772">
        <f t="shared" si="1264"/>
        <v>3540</v>
      </c>
      <c r="BQ471" s="772">
        <f t="shared" si="1264"/>
        <v>3540</v>
      </c>
      <c r="BR471" s="772">
        <f t="shared" si="1264"/>
        <v>3540</v>
      </c>
      <c r="BS471" s="772">
        <f t="shared" si="1264"/>
        <v>3540</v>
      </c>
      <c r="BT471" s="772">
        <f t="shared" si="1264"/>
        <v>3540</v>
      </c>
      <c r="BU471" s="1004"/>
      <c r="BV471" s="1001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130"/>
        <v>3540</v>
      </c>
      <c r="CA471" s="583">
        <f t="shared" si="1131"/>
        <v>3540</v>
      </c>
      <c r="CB471" s="583">
        <f t="shared" si="1132"/>
        <v>3540</v>
      </c>
      <c r="CC471" s="675">
        <f t="shared" si="1133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5"/>
        <v>3540</v>
      </c>
      <c r="CF471" s="1326">
        <f t="shared" si="1235"/>
        <v>3540</v>
      </c>
      <c r="CG471" s="1326">
        <f t="shared" si="1235"/>
        <v>3540</v>
      </c>
      <c r="CH471" s="1326">
        <f t="shared" si="1235"/>
        <v>3540</v>
      </c>
      <c r="CI471" s="1326">
        <f t="shared" si="1235"/>
        <v>3540</v>
      </c>
      <c r="CJ471" s="1326">
        <f t="shared" si="1235"/>
        <v>3540</v>
      </c>
      <c r="CK471" s="1327">
        <f t="shared" si="1235"/>
        <v>3540</v>
      </c>
      <c r="CL471" s="1327">
        <f t="shared" si="1235"/>
        <v>3540</v>
      </c>
      <c r="CM471" s="1327">
        <f t="shared" si="1235"/>
        <v>3540</v>
      </c>
      <c r="CN471" s="1326">
        <f t="shared" si="1235"/>
        <v>3540</v>
      </c>
      <c r="CO471" s="1326">
        <f t="shared" si="1235"/>
        <v>3540</v>
      </c>
      <c r="CP471" s="1326">
        <f t="shared" si="1235"/>
        <v>3540</v>
      </c>
      <c r="CQ471" s="1326">
        <f t="shared" si="1235"/>
        <v>3540</v>
      </c>
      <c r="CR471" s="1326">
        <f t="shared" si="1235"/>
        <v>3540</v>
      </c>
      <c r="CS471" s="1325">
        <f t="shared" si="1235"/>
        <v>3540</v>
      </c>
      <c r="CT471" s="1328">
        <f t="shared" si="1235"/>
        <v>3540</v>
      </c>
      <c r="CU471" s="534">
        <f t="shared" si="1236"/>
        <v>3540</v>
      </c>
      <c r="CV471" s="535">
        <f t="shared" si="1237"/>
        <v>3540</v>
      </c>
      <c r="CW471" s="536">
        <f t="shared" si="1238"/>
        <v>3540</v>
      </c>
      <c r="CX471" s="536">
        <f t="shared" si="1239"/>
        <v>3540</v>
      </c>
      <c r="CY471" s="536">
        <f t="shared" si="1240"/>
        <v>3540</v>
      </c>
      <c r="CZ471" s="536">
        <f t="shared" si="1241"/>
        <v>3540</v>
      </c>
      <c r="DA471" s="536">
        <f t="shared" si="1242"/>
        <v>3540</v>
      </c>
      <c r="DB471" s="537">
        <f t="shared" si="1243"/>
        <v>3540</v>
      </c>
      <c r="DC471" s="537">
        <f t="shared" si="1244"/>
        <v>3540</v>
      </c>
      <c r="DD471" s="537">
        <f t="shared" si="1245"/>
        <v>3540</v>
      </c>
      <c r="DE471" s="536">
        <f t="shared" si="1246"/>
        <v>3540</v>
      </c>
      <c r="DF471" s="536">
        <f t="shared" si="1247"/>
        <v>3540</v>
      </c>
      <c r="DG471" s="536">
        <f t="shared" si="1248"/>
        <v>3540</v>
      </c>
      <c r="DH471" s="536">
        <f t="shared" si="1249"/>
        <v>3540</v>
      </c>
      <c r="DI471" s="536">
        <f t="shared" si="1250"/>
        <v>3540</v>
      </c>
      <c r="DJ471" s="535">
        <f t="shared" si="1251"/>
        <v>3540</v>
      </c>
      <c r="DK471" s="534">
        <f t="shared" si="1252"/>
        <v>3540</v>
      </c>
      <c r="DL471" s="639">
        <f t="shared" si="1253"/>
        <v>17</v>
      </c>
      <c r="DM471" s="106">
        <f t="shared" si="1254"/>
        <v>17</v>
      </c>
      <c r="DN471" s="106">
        <f t="shared" si="1255"/>
        <v>17</v>
      </c>
      <c r="DO471" s="106">
        <f t="shared" si="125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5" t="str">
        <f>$G$1 &amp; " (%)"</f>
        <v>kcal (%)</v>
      </c>
      <c r="B472" s="1006" t="str">
        <f>IF(B470="","",B470*B471/B$46/365/$F$1)</f>
        <v/>
      </c>
      <c r="C472" s="1006" t="str">
        <f>IF(C470="","",C470*C471/C$46/365/$F$1)</f>
        <v/>
      </c>
      <c r="D472" s="1006" t="str">
        <f>IF(D470="","",D470*D471/D$46/365/$F$1)</f>
        <v/>
      </c>
      <c r="E472" s="1006" t="str">
        <f>IF(E470="","",E470*E471/E$46/365/$F$1)</f>
        <v/>
      </c>
      <c r="F472" s="1006" t="str">
        <f>IF(F470="","",F470*F471/F$46/365/$F$1)</f>
        <v/>
      </c>
      <c r="G472" s="1006" t="str">
        <f>IF(G470="","",G470*G471/G$46/365/$F$1)</f>
        <v/>
      </c>
      <c r="H472" s="1006" t="str">
        <f>IF(H470="","",H470*H471/H$46/365/$F$1)</f>
        <v/>
      </c>
      <c r="I472" s="1006" t="str">
        <f>IF(I470="","",I470*I471/I$46/365/$F$1)</f>
        <v/>
      </c>
      <c r="J472" s="1006" t="str">
        <f>IF(J470="","",J470*J471/J$46/365/$F$1)</f>
        <v/>
      </c>
      <c r="K472" s="1006" t="str">
        <f>IF(K470="","",K470*K471/K$46/365/$F$1)</f>
        <v/>
      </c>
      <c r="L472" s="1006" t="str">
        <f>IF(L470="","",L470*L471/L$46/365/$F$1)</f>
        <v/>
      </c>
      <c r="M472" s="1006" t="str">
        <f>IF(M470="","",M470*M471/M$46/365/$F$1)</f>
        <v/>
      </c>
      <c r="N472" s="1006" t="str">
        <f>IF(N470="","",N470*N471/N$46/365/$F$1)</f>
        <v/>
      </c>
      <c r="O472" s="1006" t="str">
        <f>IF(O470="","",O470*O471/O$46/365/$F$1)</f>
        <v/>
      </c>
      <c r="P472" s="1006" t="str">
        <f>IF(P470="","",P470*P471/P$46/365/$F$1)</f>
        <v/>
      </c>
      <c r="Q472" s="1006" t="str">
        <f>IF(Q470="","",Q470*Q471/Q$46/365/$F$1)</f>
        <v/>
      </c>
      <c r="R472" s="1006" t="str">
        <f>IF(R470="","",R470*R471/R$46/365/$F$1)</f>
        <v/>
      </c>
      <c r="S472" s="944"/>
      <c r="T472" s="1006">
        <f>IF(T470="","",T470*T471/T$46/365/$F$1)</f>
        <v>1.2315720808871495E-2</v>
      </c>
      <c r="U472" s="1006" t="str">
        <f>IF(U470="","",U470*U471/U$46/365/$F$1)</f>
        <v/>
      </c>
      <c r="V472" s="1006" t="str">
        <f>IF(V470="","",V470*V471/V$46/365/$F$1)</f>
        <v/>
      </c>
      <c r="W472" s="1006">
        <f>IF(W470="","",W470*W471/W$46/365/$F$1)</f>
        <v>2.3091976516634052E-2</v>
      </c>
      <c r="X472" s="1006" t="str">
        <f>IF(X470="","",X470*X471/X$46/365/$F$1)</f>
        <v/>
      </c>
      <c r="Y472" s="1006">
        <f>IF(Y470="","",Y470*Y471/Y$46/365/$F$1)</f>
        <v>2.3091976516634052E-2</v>
      </c>
      <c r="Z472" s="1006">
        <f>IF(Z470="","",Z470*Z471/Z$46/365/$F$1)</f>
        <v>1.9793122728543472E-2</v>
      </c>
      <c r="AA472" s="1006">
        <f>IF(AA470="","",AA470*AA471/AA$46/365/$F$1)</f>
        <v>1.9793122728543472E-2</v>
      </c>
      <c r="AB472" s="1006">
        <f>IF(AB470="","",AB470*AB471/AB$46/365/$F$1)</f>
        <v>3.0789302022178732E-2</v>
      </c>
      <c r="AC472" s="1006" t="str">
        <f>IF(AC470="","",AC470*AC471/AC$46/365/$F$1)</f>
        <v/>
      </c>
      <c r="AD472" s="1006" t="str">
        <f>IF(AD470="","",AD470*AD471/AD$46/365/$F$1)</f>
        <v/>
      </c>
      <c r="AE472" s="1006" t="str">
        <f>IF(AE470="","",AE470*AE471/AE$46/365/$F$1)</f>
        <v/>
      </c>
      <c r="AF472" s="1006" t="str">
        <f>IF(AF470="","",AF470*AF471/AF$46/365/$F$1)</f>
        <v/>
      </c>
      <c r="AG472" s="1006" t="str">
        <f>IF(AG470="","",AG470*AG471/AG$46/365/$F$1)</f>
        <v/>
      </c>
      <c r="AH472" s="1006" t="str">
        <f>IF(AH470="","",AH470*AH471/AH$46/365/$F$1)</f>
        <v/>
      </c>
      <c r="AI472" s="1006" t="str">
        <f>IF(AI470="","",AI470*AI471/AI$46/365/$F$1)</f>
        <v/>
      </c>
      <c r="AJ472" s="1006" t="str">
        <f>IF(AJ470="","",AJ470*AJ471/AJ$46/365/$F$1)</f>
        <v/>
      </c>
      <c r="AK472" s="944"/>
      <c r="AL472" s="1006" t="str">
        <f>IF(AL470="","",AL470*AL471/AL$46/365/$F$1)</f>
        <v/>
      </c>
      <c r="AM472" s="1006" t="str">
        <f>IF(AM470="","",AM470*AM471/AM$46/365/$F$1)</f>
        <v/>
      </c>
      <c r="AN472" s="1006" t="str">
        <f>IF(AN470="","",AN470*AN471/AN$46/365/$F$1)</f>
        <v/>
      </c>
      <c r="AO472" s="1006" t="str">
        <f>IF(AO470="","",AO470*AO471/AO$46/365/$F$1)</f>
        <v/>
      </c>
      <c r="AP472" s="1006" t="str">
        <f>IF(AP470="","",AP470*AP471/AP$46/365/$F$1)</f>
        <v/>
      </c>
      <c r="AQ472" s="1006" t="str">
        <f>IF(AQ470="","",AQ470*AQ471/AQ$46/365/$F$1)</f>
        <v/>
      </c>
      <c r="AR472" s="1006" t="str">
        <f>IF(AR470="","",AR470*AR471/AR$46/365/$F$1)</f>
        <v/>
      </c>
      <c r="AS472" s="1006" t="str">
        <f>IF(AS470="","",AS470*AS471/AS$46/365/$F$1)</f>
        <v/>
      </c>
      <c r="AT472" s="1006" t="str">
        <f>IF(AT470="","",AT470*AT471/AT$46/365/$F$1)</f>
        <v/>
      </c>
      <c r="AU472" s="1006" t="str">
        <f>IF(AU470="","",AU470*AU471/AU$46/365/$F$1)</f>
        <v/>
      </c>
      <c r="AV472" s="1006" t="str">
        <f>IF(AV470="","",AV470*AV471/AV$46/365/$F$1)</f>
        <v/>
      </c>
      <c r="AW472" s="1006" t="str">
        <f>IF(AW470="","",AW470*AW471/AW$46/365/$F$1)</f>
        <v/>
      </c>
      <c r="AX472" s="1006" t="str">
        <f>IF(AX470="","",AX470*AX471/AX$46/365/$F$1)</f>
        <v/>
      </c>
      <c r="AY472" s="1006" t="str">
        <f>IF(AY470="","",AY470*AY471/AY$46/365/$F$1)</f>
        <v/>
      </c>
      <c r="AZ472" s="1006" t="str">
        <f>IF(AZ470="","",AZ470*AZ471/AZ$46/365/$F$1)</f>
        <v/>
      </c>
      <c r="BA472" s="1006" t="str">
        <f>IF(BA470="","",BA470*BA471/BA$46/365/$F$1)</f>
        <v/>
      </c>
      <c r="BB472" s="1006" t="str">
        <f>IF(BB470="","",BB470*BB471/BB$46/365/$F$1)</f>
        <v/>
      </c>
      <c r="BC472" s="944"/>
      <c r="BD472" s="1006">
        <f>IF(BD470="","",BD470*BD471/BD$46/365/$F$1)</f>
        <v>2.7710371819960861E-2</v>
      </c>
      <c r="BE472" s="1006" t="str">
        <f>IF(BE470="","",BE470*BE471/BE$46/365/$F$1)</f>
        <v/>
      </c>
      <c r="BF472" s="1006" t="str">
        <f>IF(BF470="","",BF470*BF471/BF$46/365/$F$1)</f>
        <v/>
      </c>
      <c r="BG472" s="1006" t="str">
        <f>IF(BG470="","",BG470*BG471/BG$46/365/$F$1)</f>
        <v/>
      </c>
      <c r="BH472" s="1006" t="str">
        <f>IF(BH470="","",BH470*BH471/BH$46/365/$F$1)</f>
        <v/>
      </c>
      <c r="BI472" s="1006" t="str">
        <f>IF(BI470="","",BI470*BI471/BI$46/365/$F$1)</f>
        <v/>
      </c>
      <c r="BJ472" s="1006" t="str">
        <f>IF(BJ470="","",BJ470*BJ471/BJ$46/365/$F$1)</f>
        <v/>
      </c>
      <c r="BK472" s="1006" t="str">
        <f>IF(BK470="","",BK470*BK471/BK$46/365/$F$1)</f>
        <v/>
      </c>
      <c r="BL472" s="1006" t="str">
        <f>IF(BL470="","",BL470*BL471/BL$46/365/$F$1)</f>
        <v/>
      </c>
      <c r="BM472" s="1006" t="str">
        <f>IF(BM470="","",BM470*BM471/BM$46/365/$F$1)</f>
        <v/>
      </c>
      <c r="BN472" s="1006" t="str">
        <f>IF(BN470="","",BN470*BN471/BN$46/365/$F$1)</f>
        <v/>
      </c>
      <c r="BO472" s="1006" t="str">
        <f>IF(BO470="","",BO470*BO471/BO$46/365/$F$1)</f>
        <v/>
      </c>
      <c r="BP472" s="1006" t="str">
        <f>IF(BP470="","",BP470*BP471/BP$46/365/$F$1)</f>
        <v/>
      </c>
      <c r="BQ472" s="1006" t="str">
        <f>IF(BQ470="","",BQ470*BQ471/BQ$46/365/$F$1)</f>
        <v/>
      </c>
      <c r="BR472" s="1006" t="str">
        <f>IF(BR470="","",BR470*BR471/BR$46/365/$F$1)</f>
        <v/>
      </c>
      <c r="BS472" s="1006" t="str">
        <f>IF(BS470="","",BS470*BS471/BS$46/365/$F$1)</f>
        <v/>
      </c>
      <c r="BT472" s="1006" t="str">
        <f>IF(BT470="","",BT470*BT471/BT$46/365/$F$1)</f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 t="str">
        <f>IF(BX470="","",BX470*BX471/BX$46/365/$F$1)</f>
        <v/>
      </c>
      <c r="BY472" s="1006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31"/>
        <v>2.144254962258876E-2</v>
      </c>
      <c r="CB472" s="608" t="str">
        <f t="shared" si="1132"/>
        <v/>
      </c>
      <c r="CC472" s="608" t="str">
        <f t="shared" si="1133"/>
        <v/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5"/>
        <v/>
      </c>
      <c r="CF472" s="1331" t="str">
        <f t="shared" si="1235"/>
        <v/>
      </c>
      <c r="CG472" s="1331" t="str">
        <f t="shared" si="1235"/>
        <v/>
      </c>
      <c r="CH472" s="1331" t="str">
        <f t="shared" si="1235"/>
        <v/>
      </c>
      <c r="CI472" s="1331" t="str">
        <f t="shared" si="1235"/>
        <v/>
      </c>
      <c r="CJ472" s="1331" t="str">
        <f t="shared" si="1235"/>
        <v/>
      </c>
      <c r="CK472" s="1332" t="str">
        <f t="shared" si="1235"/>
        <v/>
      </c>
      <c r="CL472" s="1332">
        <f t="shared" si="1235"/>
        <v>2.7710371819960861E-2</v>
      </c>
      <c r="CM472" s="1332" t="str">
        <f t="shared" si="1235"/>
        <v/>
      </c>
      <c r="CN472" s="1331" t="str">
        <f t="shared" si="1235"/>
        <v/>
      </c>
      <c r="CO472" s="1331" t="str">
        <f t="shared" si="1235"/>
        <v/>
      </c>
      <c r="CP472" s="1331" t="str">
        <f t="shared" si="1235"/>
        <v/>
      </c>
      <c r="CQ472" s="1331" t="str">
        <f t="shared" si="1235"/>
        <v/>
      </c>
      <c r="CR472" s="1331" t="str">
        <f t="shared" si="1235"/>
        <v/>
      </c>
      <c r="CS472" s="1330" t="str">
        <f t="shared" si="1235"/>
        <v/>
      </c>
      <c r="CT472" s="1333" t="str">
        <f t="shared" si="1235"/>
        <v/>
      </c>
      <c r="CU472" s="522" t="str">
        <f t="shared" si="1236"/>
        <v/>
      </c>
      <c r="CV472" s="523" t="str">
        <f t="shared" si="1237"/>
        <v/>
      </c>
      <c r="CW472" s="524" t="str">
        <f t="shared" si="1238"/>
        <v/>
      </c>
      <c r="CX472" s="524" t="str">
        <f t="shared" si="1239"/>
        <v/>
      </c>
      <c r="CY472" s="524" t="str">
        <f t="shared" si="1240"/>
        <v/>
      </c>
      <c r="CZ472" s="524" t="str">
        <f t="shared" si="1241"/>
        <v/>
      </c>
      <c r="DA472" s="524" t="str">
        <f t="shared" si="1242"/>
        <v/>
      </c>
      <c r="DB472" s="525" t="str">
        <f t="shared" si="1243"/>
        <v/>
      </c>
      <c r="DC472" s="525">
        <f t="shared" si="1244"/>
        <v>2.7710371819960861E-2</v>
      </c>
      <c r="DD472" s="525" t="str">
        <f t="shared" si="1245"/>
        <v/>
      </c>
      <c r="DE472" s="524" t="str">
        <f t="shared" si="1246"/>
        <v/>
      </c>
      <c r="DF472" s="524" t="str">
        <f t="shared" si="1247"/>
        <v/>
      </c>
      <c r="DG472" s="524" t="str">
        <f t="shared" si="1248"/>
        <v/>
      </c>
      <c r="DH472" s="524" t="str">
        <f t="shared" si="1249"/>
        <v/>
      </c>
      <c r="DI472" s="524" t="str">
        <f t="shared" si="1250"/>
        <v/>
      </c>
      <c r="DJ472" s="523" t="str">
        <f t="shared" si="1251"/>
        <v/>
      </c>
      <c r="DK472" s="522" t="str">
        <f t="shared" si="1252"/>
        <v/>
      </c>
      <c r="DL472" s="639">
        <f t="shared" si="1253"/>
        <v>0</v>
      </c>
      <c r="DM472" s="106">
        <f t="shared" si="1254"/>
        <v>6</v>
      </c>
      <c r="DN472" s="106">
        <f t="shared" si="1255"/>
        <v>0</v>
      </c>
      <c r="DO472" s="106">
        <f t="shared" si="1256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7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3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3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3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3"/>
      <c r="BV473" s="664"/>
      <c r="BW473" s="664"/>
      <c r="BX473" s="664"/>
      <c r="BY473" s="664"/>
      <c r="BZ473" s="583" t="str">
        <f t="shared" si="1130"/>
        <v/>
      </c>
      <c r="CA473" s="583">
        <f t="shared" si="1131"/>
        <v>5.375</v>
      </c>
      <c r="CB473" s="583" t="str">
        <f t="shared" si="1132"/>
        <v/>
      </c>
      <c r="CC473" s="675" t="str">
        <f t="shared" si="1133"/>
        <v/>
      </c>
      <c r="CD473" s="1324" t="str">
        <f t="shared" ref="CD473:CS474" si="126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5"/>
        <v/>
      </c>
      <c r="CF473" s="1326" t="str">
        <f t="shared" si="1265"/>
        <v/>
      </c>
      <c r="CG473" s="1326" t="str">
        <f t="shared" si="1265"/>
        <v/>
      </c>
      <c r="CH473" s="1326" t="str">
        <f t="shared" si="1265"/>
        <v/>
      </c>
      <c r="CI473" s="1326" t="str">
        <f t="shared" si="1265"/>
        <v/>
      </c>
      <c r="CJ473" s="1326" t="str">
        <f t="shared" si="1265"/>
        <v/>
      </c>
      <c r="CK473" s="1327" t="str">
        <f t="shared" si="1265"/>
        <v/>
      </c>
      <c r="CL473" s="1327">
        <f t="shared" si="1265"/>
        <v>17.5</v>
      </c>
      <c r="CM473" s="1327" t="str">
        <f t="shared" si="1265"/>
        <v/>
      </c>
      <c r="CN473" s="1326" t="str">
        <f t="shared" si="1265"/>
        <v/>
      </c>
      <c r="CO473" s="1326" t="str">
        <f t="shared" si="1265"/>
        <v/>
      </c>
      <c r="CP473" s="1326" t="str">
        <f t="shared" si="1265"/>
        <v/>
      </c>
      <c r="CQ473" s="1326" t="str">
        <f t="shared" si="1265"/>
        <v/>
      </c>
      <c r="CR473" s="1326" t="str">
        <f t="shared" si="1265"/>
        <v/>
      </c>
      <c r="CS473" s="1325" t="str">
        <f t="shared" si="1265"/>
        <v/>
      </c>
      <c r="CT473" s="1328" t="str">
        <f t="shared" ref="CE473:CT474" si="126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6"/>
        <v/>
      </c>
      <c r="CV473" s="535" t="str">
        <f t="shared" si="1237"/>
        <v/>
      </c>
      <c r="CW473" s="536" t="str">
        <f t="shared" si="1238"/>
        <v/>
      </c>
      <c r="CX473" s="536" t="str">
        <f t="shared" si="1239"/>
        <v/>
      </c>
      <c r="CY473" s="536" t="str">
        <f t="shared" si="1240"/>
        <v/>
      </c>
      <c r="CZ473" s="536" t="str">
        <f t="shared" si="1241"/>
        <v/>
      </c>
      <c r="DA473" s="536" t="str">
        <f t="shared" si="1242"/>
        <v/>
      </c>
      <c r="DB473" s="537" t="str">
        <f t="shared" si="1243"/>
        <v/>
      </c>
      <c r="DC473" s="537">
        <f t="shared" si="1244"/>
        <v>17.5</v>
      </c>
      <c r="DD473" s="537" t="str">
        <f t="shared" si="1245"/>
        <v/>
      </c>
      <c r="DE473" s="536" t="str">
        <f t="shared" si="1246"/>
        <v/>
      </c>
      <c r="DF473" s="536" t="str">
        <f t="shared" si="1247"/>
        <v/>
      </c>
      <c r="DG473" s="536" t="str">
        <f t="shared" si="1248"/>
        <v/>
      </c>
      <c r="DH473" s="536" t="str">
        <f t="shared" si="1249"/>
        <v/>
      </c>
      <c r="DI473" s="536" t="str">
        <f t="shared" si="1250"/>
        <v/>
      </c>
      <c r="DJ473" s="535" t="str">
        <f t="shared" si="1251"/>
        <v/>
      </c>
      <c r="DK473" s="534" t="str">
        <f t="shared" si="1252"/>
        <v/>
      </c>
      <c r="DL473" s="639">
        <f t="shared" si="1253"/>
        <v>0</v>
      </c>
      <c r="DM473" s="106">
        <f t="shared" si="1254"/>
        <v>6</v>
      </c>
      <c r="DN473" s="106">
        <f t="shared" si="1255"/>
        <v>0</v>
      </c>
      <c r="DO473" s="106">
        <f t="shared" si="1256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5" t="s">
        <v>269</v>
      </c>
      <c r="B474" s="1000" t="str">
        <f t="shared" ref="B474:R474" si="1267">IF(B473="","",B470*B473)</f>
        <v/>
      </c>
      <c r="C474" s="746" t="str">
        <f t="shared" si="1267"/>
        <v/>
      </c>
      <c r="D474" s="1000" t="str">
        <f t="shared" si="1267"/>
        <v/>
      </c>
      <c r="E474" s="746" t="str">
        <f t="shared" si="1267"/>
        <v/>
      </c>
      <c r="F474" s="1000" t="str">
        <f t="shared" si="1267"/>
        <v/>
      </c>
      <c r="G474" s="746" t="str">
        <f t="shared" si="1267"/>
        <v/>
      </c>
      <c r="H474" s="1000" t="str">
        <f t="shared" si="1267"/>
        <v/>
      </c>
      <c r="I474" s="746" t="str">
        <f t="shared" si="1267"/>
        <v/>
      </c>
      <c r="J474" s="1000" t="str">
        <f t="shared" si="1267"/>
        <v/>
      </c>
      <c r="K474" s="1000" t="str">
        <f t="shared" si="1267"/>
        <v/>
      </c>
      <c r="L474" s="1000" t="str">
        <f t="shared" si="1267"/>
        <v/>
      </c>
      <c r="M474" s="1000" t="str">
        <f t="shared" si="1267"/>
        <v/>
      </c>
      <c r="N474" s="1000" t="str">
        <f t="shared" si="1267"/>
        <v/>
      </c>
      <c r="O474" s="1000" t="str">
        <f t="shared" si="1267"/>
        <v/>
      </c>
      <c r="P474" s="1000" t="str">
        <f t="shared" si="1267"/>
        <v/>
      </c>
      <c r="Q474" s="1000" t="str">
        <f t="shared" si="1267"/>
        <v/>
      </c>
      <c r="R474" s="1000" t="str">
        <f t="shared" si="1267"/>
        <v/>
      </c>
      <c r="S474" s="1005"/>
      <c r="T474" s="746">
        <f t="shared" ref="T474:AJ474" si="1268">IF(T473="","",T470*T473)</f>
        <v>0</v>
      </c>
      <c r="U474" s="1000" t="str">
        <f t="shared" si="1268"/>
        <v/>
      </c>
      <c r="V474" s="746" t="str">
        <f t="shared" si="1268"/>
        <v/>
      </c>
      <c r="W474" s="1000">
        <f t="shared" si="1268"/>
        <v>240</v>
      </c>
      <c r="X474" s="746" t="str">
        <f t="shared" si="1268"/>
        <v/>
      </c>
      <c r="Y474" s="1000">
        <f t="shared" si="1268"/>
        <v>600</v>
      </c>
      <c r="Z474" s="746">
        <f t="shared" si="1268"/>
        <v>210</v>
      </c>
      <c r="AA474" s="1000">
        <f t="shared" si="1268"/>
        <v>210</v>
      </c>
      <c r="AB474" s="746">
        <f t="shared" si="1268"/>
        <v>210</v>
      </c>
      <c r="AC474" s="1000" t="str">
        <f t="shared" si="1268"/>
        <v/>
      </c>
      <c r="AD474" s="746" t="str">
        <f t="shared" si="1268"/>
        <v/>
      </c>
      <c r="AE474" s="1000" t="str">
        <f t="shared" si="1268"/>
        <v/>
      </c>
      <c r="AF474" s="746" t="str">
        <f t="shared" si="1268"/>
        <v/>
      </c>
      <c r="AG474" s="1000" t="str">
        <f t="shared" si="1268"/>
        <v/>
      </c>
      <c r="AH474" s="746" t="str">
        <f t="shared" si="1268"/>
        <v/>
      </c>
      <c r="AI474" s="1000" t="str">
        <f t="shared" si="1268"/>
        <v/>
      </c>
      <c r="AJ474" s="746" t="str">
        <f t="shared" si="1268"/>
        <v/>
      </c>
      <c r="AK474" s="1005"/>
      <c r="AL474" s="746" t="str">
        <f t="shared" ref="AL474:BB474" si="1269">IF(AL473="","",AL470*AL473)</f>
        <v/>
      </c>
      <c r="AM474" s="1000" t="str">
        <f t="shared" si="1269"/>
        <v/>
      </c>
      <c r="AN474" s="746" t="str">
        <f t="shared" si="1269"/>
        <v/>
      </c>
      <c r="AO474" s="1000" t="str">
        <f t="shared" si="1269"/>
        <v/>
      </c>
      <c r="AP474" s="746" t="str">
        <f t="shared" si="1269"/>
        <v/>
      </c>
      <c r="AQ474" s="1000" t="str">
        <f t="shared" si="1269"/>
        <v/>
      </c>
      <c r="AR474" s="746" t="str">
        <f t="shared" si="1269"/>
        <v/>
      </c>
      <c r="AS474" s="1000" t="str">
        <f t="shared" si="1269"/>
        <v/>
      </c>
      <c r="AT474" s="746" t="str">
        <f t="shared" si="1269"/>
        <v/>
      </c>
      <c r="AU474" s="1000" t="str">
        <f t="shared" si="1269"/>
        <v/>
      </c>
      <c r="AV474" s="746" t="str">
        <f t="shared" si="1269"/>
        <v/>
      </c>
      <c r="AW474" s="1000" t="str">
        <f t="shared" si="1269"/>
        <v/>
      </c>
      <c r="AX474" s="746" t="str">
        <f t="shared" si="1269"/>
        <v/>
      </c>
      <c r="AY474" s="1000" t="str">
        <f t="shared" si="1269"/>
        <v/>
      </c>
      <c r="AZ474" s="746" t="str">
        <f t="shared" si="1269"/>
        <v/>
      </c>
      <c r="BA474" s="1000" t="str">
        <f t="shared" si="1269"/>
        <v/>
      </c>
      <c r="BB474" s="746" t="str">
        <f t="shared" si="1269"/>
        <v/>
      </c>
      <c r="BC474" s="1005"/>
      <c r="BD474" s="746">
        <f t="shared" ref="BD474:BT474" si="1270">IF(BD473="","",BD470*BD473)</f>
        <v>420</v>
      </c>
      <c r="BE474" s="746" t="str">
        <f t="shared" si="1270"/>
        <v/>
      </c>
      <c r="BF474" s="1000" t="str">
        <f t="shared" si="1270"/>
        <v/>
      </c>
      <c r="BG474" s="746" t="str">
        <f t="shared" si="1270"/>
        <v/>
      </c>
      <c r="BH474" s="1000" t="str">
        <f t="shared" si="1270"/>
        <v/>
      </c>
      <c r="BI474" s="746" t="str">
        <f t="shared" si="1270"/>
        <v/>
      </c>
      <c r="BJ474" s="1000" t="str">
        <f t="shared" si="1270"/>
        <v/>
      </c>
      <c r="BK474" s="746" t="str">
        <f t="shared" si="1270"/>
        <v/>
      </c>
      <c r="BL474" s="1000" t="str">
        <f t="shared" si="1270"/>
        <v/>
      </c>
      <c r="BM474" s="746" t="str">
        <f t="shared" si="1270"/>
        <v/>
      </c>
      <c r="BN474" s="1000" t="str">
        <f t="shared" si="1270"/>
        <v/>
      </c>
      <c r="BO474" s="746" t="str">
        <f t="shared" si="1270"/>
        <v/>
      </c>
      <c r="BP474" s="1000" t="str">
        <f t="shared" si="1270"/>
        <v/>
      </c>
      <c r="BQ474" s="746" t="str">
        <f t="shared" si="1270"/>
        <v/>
      </c>
      <c r="BR474" s="1000" t="str">
        <f t="shared" si="1270"/>
        <v/>
      </c>
      <c r="BS474" s="746" t="str">
        <f t="shared" si="1270"/>
        <v/>
      </c>
      <c r="BT474" s="1000" t="str">
        <f t="shared" si="1270"/>
        <v/>
      </c>
      <c r="BU474" s="1005"/>
      <c r="BV474" s="746" t="str">
        <f>IF(BV473="","",BV470*BV473)</f>
        <v/>
      </c>
      <c r="BW474" s="1000" t="str">
        <f>IF(BW473="","",BW470*BW473)</f>
        <v/>
      </c>
      <c r="BX474" s="1000" t="str">
        <f>IF(BX473="","",BX470*BX473)</f>
        <v/>
      </c>
      <c r="BY474" s="1000" t="str">
        <f>IF(BY473="","",BY470*BY473)</f>
        <v/>
      </c>
      <c r="BZ474" s="583" t="str">
        <f t="shared" si="1130"/>
        <v/>
      </c>
      <c r="CA474" s="583">
        <f t="shared" si="1131"/>
        <v>217.5</v>
      </c>
      <c r="CB474" s="583" t="str">
        <f t="shared" si="1132"/>
        <v/>
      </c>
      <c r="CC474" s="675" t="str">
        <f t="shared" si="1133"/>
        <v/>
      </c>
      <c r="CD474" s="1324" t="str">
        <f t="shared" si="1265"/>
        <v/>
      </c>
      <c r="CE474" s="1325" t="str">
        <f t="shared" si="1266"/>
        <v/>
      </c>
      <c r="CF474" s="1326" t="str">
        <f t="shared" si="1266"/>
        <v/>
      </c>
      <c r="CG474" s="1326" t="str">
        <f t="shared" si="1266"/>
        <v/>
      </c>
      <c r="CH474" s="1326" t="str">
        <f t="shared" si="1266"/>
        <v/>
      </c>
      <c r="CI474" s="1326" t="str">
        <f t="shared" si="1266"/>
        <v/>
      </c>
      <c r="CJ474" s="1326" t="str">
        <f t="shared" si="1266"/>
        <v/>
      </c>
      <c r="CK474" s="1327" t="str">
        <f t="shared" si="1266"/>
        <v/>
      </c>
      <c r="CL474" s="1327">
        <f t="shared" si="1266"/>
        <v>420</v>
      </c>
      <c r="CM474" s="1327" t="str">
        <f t="shared" si="1266"/>
        <v/>
      </c>
      <c r="CN474" s="1326" t="str">
        <f t="shared" si="1266"/>
        <v/>
      </c>
      <c r="CO474" s="1326" t="str">
        <f t="shared" si="1266"/>
        <v/>
      </c>
      <c r="CP474" s="1326" t="str">
        <f t="shared" si="1266"/>
        <v/>
      </c>
      <c r="CQ474" s="1326" t="str">
        <f t="shared" si="1266"/>
        <v/>
      </c>
      <c r="CR474" s="1326" t="str">
        <f t="shared" si="1266"/>
        <v/>
      </c>
      <c r="CS474" s="1325" t="str">
        <f t="shared" si="1266"/>
        <v/>
      </c>
      <c r="CT474" s="1328" t="str">
        <f t="shared" si="1266"/>
        <v/>
      </c>
      <c r="CU474" s="534" t="str">
        <f t="shared" si="1236"/>
        <v/>
      </c>
      <c r="CV474" s="535" t="str">
        <f t="shared" si="1237"/>
        <v/>
      </c>
      <c r="CW474" s="536" t="str">
        <f t="shared" si="1238"/>
        <v/>
      </c>
      <c r="CX474" s="536" t="str">
        <f t="shared" si="1239"/>
        <v/>
      </c>
      <c r="CY474" s="536" t="str">
        <f t="shared" si="1240"/>
        <v/>
      </c>
      <c r="CZ474" s="536" t="str">
        <f t="shared" si="1241"/>
        <v/>
      </c>
      <c r="DA474" s="536" t="str">
        <f t="shared" si="1242"/>
        <v/>
      </c>
      <c r="DB474" s="537" t="str">
        <f t="shared" si="1243"/>
        <v/>
      </c>
      <c r="DC474" s="537">
        <f t="shared" si="1244"/>
        <v>420</v>
      </c>
      <c r="DD474" s="537" t="str">
        <f t="shared" si="1245"/>
        <v/>
      </c>
      <c r="DE474" s="536" t="str">
        <f t="shared" si="1246"/>
        <v/>
      </c>
      <c r="DF474" s="536" t="str">
        <f t="shared" si="1247"/>
        <v/>
      </c>
      <c r="DG474" s="536" t="str">
        <f t="shared" si="1248"/>
        <v/>
      </c>
      <c r="DH474" s="536" t="str">
        <f t="shared" si="1249"/>
        <v/>
      </c>
      <c r="DI474" s="536" t="str">
        <f t="shared" si="1250"/>
        <v/>
      </c>
      <c r="DJ474" s="535" t="str">
        <f t="shared" si="1251"/>
        <v/>
      </c>
      <c r="DK474" s="534" t="str">
        <f t="shared" si="1252"/>
        <v/>
      </c>
      <c r="DL474" s="639">
        <f t="shared" si="1253"/>
        <v>0</v>
      </c>
      <c r="DM474" s="106">
        <f t="shared" si="1254"/>
        <v>6</v>
      </c>
      <c r="DN474" s="106">
        <f t="shared" si="1255"/>
        <v>0</v>
      </c>
      <c r="DO474" s="106">
        <f t="shared" si="1256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5" t="s">
        <v>713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30"/>
        <v/>
      </c>
      <c r="CA475" s="575" t="str">
        <f t="shared" si="1131"/>
        <v/>
      </c>
      <c r="CB475" s="575" t="str">
        <f t="shared" si="1132"/>
        <v/>
      </c>
      <c r="CC475" s="673" t="str">
        <f t="shared" si="1133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30"/>
        <v/>
      </c>
      <c r="CA476" s="583" t="str">
        <f t="shared" si="1131"/>
        <v/>
      </c>
      <c r="CB476" s="583" t="str">
        <f t="shared" si="1132"/>
        <v/>
      </c>
      <c r="CC476" s="675" t="str">
        <f t="shared" si="1133"/>
        <v/>
      </c>
      <c r="CD476" s="1324" t="str">
        <f t="shared" ref="CD476:CS476" si="127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1"/>
        <v/>
      </c>
      <c r="CF476" s="1326" t="str">
        <f t="shared" si="1271"/>
        <v/>
      </c>
      <c r="CG476" s="1326" t="str">
        <f t="shared" si="1271"/>
        <v/>
      </c>
      <c r="CH476" s="1326" t="str">
        <f t="shared" si="1271"/>
        <v/>
      </c>
      <c r="CI476" s="1326" t="str">
        <f t="shared" si="1271"/>
        <v/>
      </c>
      <c r="CJ476" s="1326" t="str">
        <f t="shared" si="1271"/>
        <v/>
      </c>
      <c r="CK476" s="1327" t="str">
        <f t="shared" si="1271"/>
        <v/>
      </c>
      <c r="CL476" s="1327" t="str">
        <f t="shared" si="1271"/>
        <v/>
      </c>
      <c r="CM476" s="1327" t="str">
        <f t="shared" si="1271"/>
        <v/>
      </c>
      <c r="CN476" s="1326" t="str">
        <f t="shared" si="1271"/>
        <v/>
      </c>
      <c r="CO476" s="1326" t="str">
        <f t="shared" si="1271"/>
        <v/>
      </c>
      <c r="CP476" s="1326" t="str">
        <f t="shared" si="1271"/>
        <v/>
      </c>
      <c r="CQ476" s="1326" t="str">
        <f t="shared" si="1271"/>
        <v/>
      </c>
      <c r="CR476" s="1326" t="str">
        <f t="shared" si="1271"/>
        <v/>
      </c>
      <c r="CS476" s="1325" t="str">
        <f t="shared" si="1271"/>
        <v/>
      </c>
      <c r="CT476" s="1328" t="str">
        <f t="shared" ref="CE476:CT481" si="127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0">COUNT(B476:R476)</f>
        <v>0</v>
      </c>
      <c r="DM476" s="106">
        <f t="shared" ref="DM476:DM483" si="1291">COUNT(T476:AJ476)</f>
        <v>0</v>
      </c>
      <c r="DN476" s="106">
        <f t="shared" ref="DN476:DN483" si="1292">COUNT(AL476:BB476)</f>
        <v>0</v>
      </c>
      <c r="DO476" s="106">
        <f t="shared" ref="DO476:DO483" si="1293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30"/>
        <v/>
      </c>
      <c r="CA477" s="583" t="str">
        <f t="shared" si="1131"/>
        <v/>
      </c>
      <c r="CB477" s="583" t="str">
        <f t="shared" si="1132"/>
        <v/>
      </c>
      <c r="CC477" s="675" t="str">
        <f t="shared" si="1133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2"/>
        <v/>
      </c>
      <c r="CF477" s="1326" t="str">
        <f t="shared" si="1272"/>
        <v/>
      </c>
      <c r="CG477" s="1326" t="str">
        <f t="shared" si="1272"/>
        <v/>
      </c>
      <c r="CH477" s="1326" t="str">
        <f t="shared" si="1272"/>
        <v/>
      </c>
      <c r="CI477" s="1326" t="str">
        <f t="shared" si="1272"/>
        <v/>
      </c>
      <c r="CJ477" s="1326" t="str">
        <f t="shared" si="1272"/>
        <v/>
      </c>
      <c r="CK477" s="1327" t="str">
        <f t="shared" si="1272"/>
        <v/>
      </c>
      <c r="CL477" s="1327" t="str">
        <f t="shared" si="1272"/>
        <v/>
      </c>
      <c r="CM477" s="1327" t="str">
        <f t="shared" si="1272"/>
        <v/>
      </c>
      <c r="CN477" s="1326" t="str">
        <f t="shared" si="1272"/>
        <v/>
      </c>
      <c r="CO477" s="1326" t="str">
        <f t="shared" si="1272"/>
        <v/>
      </c>
      <c r="CP477" s="1326" t="str">
        <f t="shared" si="1272"/>
        <v/>
      </c>
      <c r="CQ477" s="1326" t="str">
        <f t="shared" si="1272"/>
        <v/>
      </c>
      <c r="CR477" s="1326" t="str">
        <f t="shared" si="1272"/>
        <v/>
      </c>
      <c r="CS477" s="1325" t="str">
        <f t="shared" si="1272"/>
        <v/>
      </c>
      <c r="CT477" s="1328" t="str">
        <f t="shared" si="1272"/>
        <v/>
      </c>
      <c r="CU477" s="534" t="str">
        <f t="shared" si="1273"/>
        <v/>
      </c>
      <c r="CV477" s="535" t="str">
        <f t="shared" si="1274"/>
        <v/>
      </c>
      <c r="CW477" s="536" t="str">
        <f t="shared" si="1275"/>
        <v/>
      </c>
      <c r="CX477" s="536" t="str">
        <f t="shared" si="1276"/>
        <v/>
      </c>
      <c r="CY477" s="536" t="str">
        <f t="shared" si="1277"/>
        <v/>
      </c>
      <c r="CZ477" s="536" t="str">
        <f t="shared" si="1278"/>
        <v/>
      </c>
      <c r="DA477" s="536" t="str">
        <f t="shared" si="1279"/>
        <v/>
      </c>
      <c r="DB477" s="537" t="str">
        <f t="shared" si="1280"/>
        <v/>
      </c>
      <c r="DC477" s="537" t="str">
        <f t="shared" si="1281"/>
        <v/>
      </c>
      <c r="DD477" s="537" t="str">
        <f t="shared" si="1282"/>
        <v/>
      </c>
      <c r="DE477" s="536" t="str">
        <f t="shared" si="1283"/>
        <v/>
      </c>
      <c r="DF477" s="536" t="str">
        <f t="shared" si="1284"/>
        <v/>
      </c>
      <c r="DG477" s="536" t="str">
        <f t="shared" si="1285"/>
        <v/>
      </c>
      <c r="DH477" s="536" t="str">
        <f t="shared" si="1286"/>
        <v/>
      </c>
      <c r="DI477" s="536" t="str">
        <f t="shared" si="1287"/>
        <v/>
      </c>
      <c r="DJ477" s="535" t="str">
        <f t="shared" si="1288"/>
        <v/>
      </c>
      <c r="DK477" s="534" t="str">
        <f t="shared" si="1289"/>
        <v/>
      </c>
      <c r="DL477" s="639">
        <f t="shared" si="1290"/>
        <v>0</v>
      </c>
      <c r="DM477" s="106">
        <f t="shared" si="1291"/>
        <v>0</v>
      </c>
      <c r="DN477" s="106">
        <f t="shared" si="1292"/>
        <v>0</v>
      </c>
      <c r="DO477" s="106">
        <f t="shared" si="1293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30"/>
        <v/>
      </c>
      <c r="CA478" s="583" t="str">
        <f t="shared" si="1131"/>
        <v/>
      </c>
      <c r="CB478" s="583" t="str">
        <f t="shared" si="1132"/>
        <v/>
      </c>
      <c r="CC478" s="675" t="str">
        <f t="shared" si="1133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2"/>
        <v/>
      </c>
      <c r="CF478" s="1326" t="str">
        <f t="shared" si="1272"/>
        <v/>
      </c>
      <c r="CG478" s="1326" t="str">
        <f t="shared" si="1272"/>
        <v/>
      </c>
      <c r="CH478" s="1326" t="str">
        <f t="shared" si="1272"/>
        <v/>
      </c>
      <c r="CI478" s="1326" t="str">
        <f t="shared" si="1272"/>
        <v/>
      </c>
      <c r="CJ478" s="1326" t="str">
        <f t="shared" si="1272"/>
        <v/>
      </c>
      <c r="CK478" s="1327" t="str">
        <f t="shared" si="1272"/>
        <v/>
      </c>
      <c r="CL478" s="1327" t="str">
        <f t="shared" si="1272"/>
        <v/>
      </c>
      <c r="CM478" s="1327" t="str">
        <f t="shared" si="1272"/>
        <v/>
      </c>
      <c r="CN478" s="1326" t="str">
        <f t="shared" si="1272"/>
        <v/>
      </c>
      <c r="CO478" s="1326" t="str">
        <f t="shared" si="1272"/>
        <v/>
      </c>
      <c r="CP478" s="1326" t="str">
        <f t="shared" si="1272"/>
        <v/>
      </c>
      <c r="CQ478" s="1326" t="str">
        <f t="shared" si="1272"/>
        <v/>
      </c>
      <c r="CR478" s="1326" t="str">
        <f t="shared" si="1272"/>
        <v/>
      </c>
      <c r="CS478" s="1325" t="str">
        <f t="shared" si="1272"/>
        <v/>
      </c>
      <c r="CT478" s="1328" t="str">
        <f t="shared" si="1272"/>
        <v/>
      </c>
      <c r="CU478" s="534" t="str">
        <f t="shared" si="1273"/>
        <v/>
      </c>
      <c r="CV478" s="535" t="str">
        <f t="shared" si="1274"/>
        <v/>
      </c>
      <c r="CW478" s="536" t="str">
        <f t="shared" si="1275"/>
        <v/>
      </c>
      <c r="CX478" s="536" t="str">
        <f t="shared" si="1276"/>
        <v/>
      </c>
      <c r="CY478" s="536" t="str">
        <f t="shared" si="1277"/>
        <v/>
      </c>
      <c r="CZ478" s="536" t="str">
        <f t="shared" si="1278"/>
        <v/>
      </c>
      <c r="DA478" s="536" t="str">
        <f t="shared" si="1279"/>
        <v/>
      </c>
      <c r="DB478" s="537" t="str">
        <f t="shared" si="1280"/>
        <v/>
      </c>
      <c r="DC478" s="537" t="str">
        <f t="shared" si="1281"/>
        <v/>
      </c>
      <c r="DD478" s="537" t="str">
        <f t="shared" si="1282"/>
        <v/>
      </c>
      <c r="DE478" s="536" t="str">
        <f t="shared" si="1283"/>
        <v/>
      </c>
      <c r="DF478" s="536" t="str">
        <f t="shared" si="1284"/>
        <v/>
      </c>
      <c r="DG478" s="536" t="str">
        <f t="shared" si="1285"/>
        <v/>
      </c>
      <c r="DH478" s="536" t="str">
        <f t="shared" si="1286"/>
        <v/>
      </c>
      <c r="DI478" s="536" t="str">
        <f t="shared" si="1287"/>
        <v/>
      </c>
      <c r="DJ478" s="535" t="str">
        <f t="shared" si="1288"/>
        <v/>
      </c>
      <c r="DK478" s="534" t="str">
        <f t="shared" si="1289"/>
        <v/>
      </c>
      <c r="DL478" s="639">
        <f t="shared" si="1290"/>
        <v>0</v>
      </c>
      <c r="DM478" s="106">
        <f t="shared" si="1291"/>
        <v>0</v>
      </c>
      <c r="DN478" s="106">
        <f t="shared" si="1292"/>
        <v>0</v>
      </c>
      <c r="DO478" s="106">
        <f t="shared" si="1293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94">IF(B477="","",B476*B477*B478)</f>
        <v/>
      </c>
      <c r="C479" s="615" t="str">
        <f t="shared" si="1294"/>
        <v/>
      </c>
      <c r="D479" s="615" t="str">
        <f t="shared" si="1294"/>
        <v/>
      </c>
      <c r="E479" s="615" t="str">
        <f t="shared" si="1294"/>
        <v/>
      </c>
      <c r="F479" s="615" t="str">
        <f t="shared" si="1294"/>
        <v/>
      </c>
      <c r="G479" s="615" t="str">
        <f t="shared" si="1294"/>
        <v/>
      </c>
      <c r="H479" s="615" t="str">
        <f t="shared" si="1294"/>
        <v/>
      </c>
      <c r="I479" s="615" t="str">
        <f t="shared" si="1294"/>
        <v/>
      </c>
      <c r="J479" s="615" t="str">
        <f t="shared" si="1294"/>
        <v/>
      </c>
      <c r="K479" s="615" t="str">
        <f t="shared" si="1294"/>
        <v/>
      </c>
      <c r="L479" s="615" t="str">
        <f t="shared" si="1294"/>
        <v/>
      </c>
      <c r="M479" s="615" t="str">
        <f t="shared" si="1294"/>
        <v/>
      </c>
      <c r="N479" s="615" t="str">
        <f t="shared" si="1294"/>
        <v/>
      </c>
      <c r="O479" s="615" t="str">
        <f t="shared" si="1294"/>
        <v/>
      </c>
      <c r="P479" s="615" t="str">
        <f t="shared" si="1294"/>
        <v/>
      </c>
      <c r="Q479" s="615" t="str">
        <f t="shared" si="1294"/>
        <v/>
      </c>
      <c r="R479" s="615" t="str">
        <f t="shared" si="1294"/>
        <v/>
      </c>
      <c r="S479" s="648"/>
      <c r="T479" s="615" t="str">
        <f t="shared" ref="T479:AJ479" si="1295">IF(T477="","",T476*T477*T478)</f>
        <v/>
      </c>
      <c r="U479" s="615" t="str">
        <f t="shared" si="1295"/>
        <v/>
      </c>
      <c r="V479" s="615" t="str">
        <f t="shared" si="1295"/>
        <v/>
      </c>
      <c r="W479" s="615" t="str">
        <f t="shared" si="1295"/>
        <v/>
      </c>
      <c r="X479" s="615" t="str">
        <f t="shared" si="1295"/>
        <v/>
      </c>
      <c r="Y479" s="615" t="str">
        <f t="shared" si="1295"/>
        <v/>
      </c>
      <c r="Z479" s="615" t="str">
        <f t="shared" si="1295"/>
        <v/>
      </c>
      <c r="AA479" s="615" t="str">
        <f t="shared" si="1295"/>
        <v/>
      </c>
      <c r="AB479" s="615" t="str">
        <f t="shared" si="1295"/>
        <v/>
      </c>
      <c r="AC479" s="615" t="str">
        <f t="shared" si="1295"/>
        <v/>
      </c>
      <c r="AD479" s="615" t="str">
        <f t="shared" si="1295"/>
        <v/>
      </c>
      <c r="AE479" s="615" t="str">
        <f t="shared" si="1295"/>
        <v/>
      </c>
      <c r="AF479" s="615" t="str">
        <f t="shared" si="1295"/>
        <v/>
      </c>
      <c r="AG479" s="615" t="str">
        <f t="shared" si="1295"/>
        <v/>
      </c>
      <c r="AH479" s="615" t="str">
        <f t="shared" si="1295"/>
        <v/>
      </c>
      <c r="AI479" s="615" t="str">
        <f t="shared" si="1295"/>
        <v/>
      </c>
      <c r="AJ479" s="615" t="str">
        <f t="shared" si="1295"/>
        <v/>
      </c>
      <c r="AK479" s="648"/>
      <c r="AL479" s="615" t="str">
        <f t="shared" ref="AL479:BB479" si="1296">IF(AL477="","",AL476*AL477*AL478)</f>
        <v/>
      </c>
      <c r="AM479" s="615" t="str">
        <f t="shared" si="1296"/>
        <v/>
      </c>
      <c r="AN479" s="615" t="str">
        <f t="shared" si="1296"/>
        <v/>
      </c>
      <c r="AO479" s="615" t="str">
        <f t="shared" si="1296"/>
        <v/>
      </c>
      <c r="AP479" s="615" t="str">
        <f t="shared" si="1296"/>
        <v/>
      </c>
      <c r="AQ479" s="615" t="str">
        <f t="shared" si="1296"/>
        <v/>
      </c>
      <c r="AR479" s="615" t="str">
        <f t="shared" si="1296"/>
        <v/>
      </c>
      <c r="AS479" s="615" t="str">
        <f t="shared" si="1296"/>
        <v/>
      </c>
      <c r="AT479" s="615" t="str">
        <f t="shared" si="1296"/>
        <v/>
      </c>
      <c r="AU479" s="615" t="str">
        <f t="shared" si="1296"/>
        <v/>
      </c>
      <c r="AV479" s="615" t="str">
        <f t="shared" si="1296"/>
        <v/>
      </c>
      <c r="AW479" s="615" t="str">
        <f t="shared" si="1296"/>
        <v/>
      </c>
      <c r="AX479" s="615" t="str">
        <f t="shared" si="1296"/>
        <v/>
      </c>
      <c r="AY479" s="615" t="str">
        <f t="shared" si="1296"/>
        <v/>
      </c>
      <c r="AZ479" s="615" t="str">
        <f t="shared" si="1296"/>
        <v/>
      </c>
      <c r="BA479" s="615" t="str">
        <f t="shared" si="1296"/>
        <v/>
      </c>
      <c r="BB479" s="615" t="str">
        <f t="shared" si="1296"/>
        <v/>
      </c>
      <c r="BC479" s="648"/>
      <c r="BD479" s="615" t="str">
        <f t="shared" ref="BD479:BT479" si="1297">IF(BD477="","",BD476*BD477*BD478)</f>
        <v/>
      </c>
      <c r="BE479" s="615" t="str">
        <f t="shared" si="1297"/>
        <v/>
      </c>
      <c r="BF479" s="615" t="str">
        <f t="shared" si="1297"/>
        <v/>
      </c>
      <c r="BG479" s="615" t="str">
        <f t="shared" si="1297"/>
        <v/>
      </c>
      <c r="BH479" s="615" t="str">
        <f t="shared" si="1297"/>
        <v/>
      </c>
      <c r="BI479" s="615" t="str">
        <f t="shared" si="1297"/>
        <v/>
      </c>
      <c r="BJ479" s="615" t="str">
        <f t="shared" si="1297"/>
        <v/>
      </c>
      <c r="BK479" s="615" t="str">
        <f t="shared" si="1297"/>
        <v/>
      </c>
      <c r="BL479" s="615" t="str">
        <f t="shared" si="1297"/>
        <v/>
      </c>
      <c r="BM479" s="615" t="str">
        <f t="shared" si="1297"/>
        <v/>
      </c>
      <c r="BN479" s="615" t="str">
        <f t="shared" si="1297"/>
        <v/>
      </c>
      <c r="BO479" s="615" t="str">
        <f t="shared" si="1297"/>
        <v/>
      </c>
      <c r="BP479" s="615" t="str">
        <f t="shared" si="1297"/>
        <v/>
      </c>
      <c r="BQ479" s="615" t="str">
        <f t="shared" si="1297"/>
        <v/>
      </c>
      <c r="BR479" s="615" t="str">
        <f t="shared" si="1297"/>
        <v/>
      </c>
      <c r="BS479" s="615" t="str">
        <f t="shared" si="1297"/>
        <v/>
      </c>
      <c r="BT479" s="615" t="str">
        <f t="shared" si="1297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0"/>
        <v/>
      </c>
      <c r="CA479" s="583" t="str">
        <f t="shared" si="1131"/>
        <v/>
      </c>
      <c r="CB479" s="583" t="str">
        <f t="shared" si="1132"/>
        <v/>
      </c>
      <c r="CC479" s="675" t="str">
        <f t="shared" si="1133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2"/>
        <v/>
      </c>
      <c r="CF479" s="1326" t="str">
        <f t="shared" si="1272"/>
        <v/>
      </c>
      <c r="CG479" s="1326" t="str">
        <f t="shared" si="1272"/>
        <v/>
      </c>
      <c r="CH479" s="1326" t="str">
        <f t="shared" si="1272"/>
        <v/>
      </c>
      <c r="CI479" s="1326" t="str">
        <f t="shared" si="1272"/>
        <v/>
      </c>
      <c r="CJ479" s="1326" t="str">
        <f t="shared" si="1272"/>
        <v/>
      </c>
      <c r="CK479" s="1327" t="str">
        <f t="shared" si="1272"/>
        <v/>
      </c>
      <c r="CL479" s="1327" t="str">
        <f t="shared" si="1272"/>
        <v/>
      </c>
      <c r="CM479" s="1327" t="str">
        <f t="shared" si="1272"/>
        <v/>
      </c>
      <c r="CN479" s="1326" t="str">
        <f t="shared" si="1272"/>
        <v/>
      </c>
      <c r="CO479" s="1326" t="str">
        <f t="shared" si="1272"/>
        <v/>
      </c>
      <c r="CP479" s="1326" t="str">
        <f t="shared" si="1272"/>
        <v/>
      </c>
      <c r="CQ479" s="1326" t="str">
        <f t="shared" si="1272"/>
        <v/>
      </c>
      <c r="CR479" s="1326" t="str">
        <f t="shared" si="1272"/>
        <v/>
      </c>
      <c r="CS479" s="1325" t="str">
        <f t="shared" si="1272"/>
        <v/>
      </c>
      <c r="CT479" s="1328" t="str">
        <f t="shared" si="1272"/>
        <v/>
      </c>
      <c r="CU479" s="534" t="str">
        <f t="shared" si="1273"/>
        <v/>
      </c>
      <c r="CV479" s="535" t="str">
        <f t="shared" si="1274"/>
        <v/>
      </c>
      <c r="CW479" s="536" t="str">
        <f t="shared" si="1275"/>
        <v/>
      </c>
      <c r="CX479" s="536" t="str">
        <f t="shared" si="1276"/>
        <v/>
      </c>
      <c r="CY479" s="536" t="str">
        <f t="shared" si="1277"/>
        <v/>
      </c>
      <c r="CZ479" s="536" t="str">
        <f t="shared" si="1278"/>
        <v/>
      </c>
      <c r="DA479" s="536" t="str">
        <f t="shared" si="1279"/>
        <v/>
      </c>
      <c r="DB479" s="537" t="str">
        <f t="shared" si="1280"/>
        <v/>
      </c>
      <c r="DC479" s="537" t="str">
        <f t="shared" si="1281"/>
        <v/>
      </c>
      <c r="DD479" s="537" t="str">
        <f t="shared" si="1282"/>
        <v/>
      </c>
      <c r="DE479" s="536" t="str">
        <f t="shared" si="1283"/>
        <v/>
      </c>
      <c r="DF479" s="536" t="str">
        <f t="shared" si="1284"/>
        <v/>
      </c>
      <c r="DG479" s="536" t="str">
        <f t="shared" si="1285"/>
        <v/>
      </c>
      <c r="DH479" s="536" t="str">
        <f t="shared" si="1286"/>
        <v/>
      </c>
      <c r="DI479" s="536" t="str">
        <f t="shared" si="1287"/>
        <v/>
      </c>
      <c r="DJ479" s="535" t="str">
        <f t="shared" si="1288"/>
        <v/>
      </c>
      <c r="DK479" s="534" t="str">
        <f t="shared" si="1289"/>
        <v/>
      </c>
      <c r="DL479" s="639">
        <f t="shared" si="1290"/>
        <v>0</v>
      </c>
      <c r="DM479" s="106">
        <f t="shared" si="1291"/>
        <v>0</v>
      </c>
      <c r="DN479" s="106">
        <f t="shared" si="1292"/>
        <v>0</v>
      </c>
      <c r="DO479" s="106">
        <f t="shared" si="1293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7">
        <f>3550*$K$1</f>
        <v>3550</v>
      </c>
      <c r="C480" s="747">
        <f t="shared" ref="C480:R480" si="1298">3550*$K$1</f>
        <v>3550</v>
      </c>
      <c r="D480" s="747">
        <f t="shared" si="1298"/>
        <v>3550</v>
      </c>
      <c r="E480" s="747">
        <f t="shared" si="1298"/>
        <v>3550</v>
      </c>
      <c r="F480" s="747">
        <f t="shared" si="1298"/>
        <v>3550</v>
      </c>
      <c r="G480" s="747">
        <f t="shared" si="1298"/>
        <v>3550</v>
      </c>
      <c r="H480" s="747">
        <f t="shared" si="1298"/>
        <v>3550</v>
      </c>
      <c r="I480" s="747">
        <f t="shared" si="1298"/>
        <v>3550</v>
      </c>
      <c r="J480" s="747">
        <f t="shared" si="1298"/>
        <v>3550</v>
      </c>
      <c r="K480" s="747">
        <f t="shared" si="1298"/>
        <v>3550</v>
      </c>
      <c r="L480" s="747">
        <f t="shared" si="1298"/>
        <v>3550</v>
      </c>
      <c r="M480" s="747">
        <f t="shared" si="1298"/>
        <v>3550</v>
      </c>
      <c r="N480" s="747">
        <f t="shared" si="1298"/>
        <v>3550</v>
      </c>
      <c r="O480" s="747">
        <f t="shared" si="1298"/>
        <v>3550</v>
      </c>
      <c r="P480" s="747">
        <f t="shared" si="1298"/>
        <v>3550</v>
      </c>
      <c r="Q480" s="747">
        <f t="shared" si="1298"/>
        <v>3550</v>
      </c>
      <c r="R480" s="747">
        <f t="shared" si="1298"/>
        <v>3550</v>
      </c>
      <c r="S480" s="741"/>
      <c r="T480" s="747">
        <f>3550*$K$1</f>
        <v>3550</v>
      </c>
      <c r="U480" s="747">
        <f t="shared" ref="U480:AJ480" si="1299">3550*$K$1</f>
        <v>3550</v>
      </c>
      <c r="V480" s="747">
        <f t="shared" si="1299"/>
        <v>3550</v>
      </c>
      <c r="W480" s="747">
        <f t="shared" si="1299"/>
        <v>3550</v>
      </c>
      <c r="X480" s="747">
        <f t="shared" si="1299"/>
        <v>3550</v>
      </c>
      <c r="Y480" s="747">
        <f t="shared" si="1299"/>
        <v>3550</v>
      </c>
      <c r="Z480" s="747">
        <f t="shared" si="1299"/>
        <v>3550</v>
      </c>
      <c r="AA480" s="747">
        <f t="shared" si="1299"/>
        <v>3550</v>
      </c>
      <c r="AB480" s="747">
        <f t="shared" si="1299"/>
        <v>3550</v>
      </c>
      <c r="AC480" s="747">
        <f t="shared" si="1299"/>
        <v>3550</v>
      </c>
      <c r="AD480" s="747">
        <f t="shared" si="1299"/>
        <v>3550</v>
      </c>
      <c r="AE480" s="747">
        <f t="shared" si="1299"/>
        <v>3550</v>
      </c>
      <c r="AF480" s="747">
        <f t="shared" si="1299"/>
        <v>3550</v>
      </c>
      <c r="AG480" s="747">
        <f t="shared" si="1299"/>
        <v>3550</v>
      </c>
      <c r="AH480" s="747">
        <f t="shared" si="1299"/>
        <v>3550</v>
      </c>
      <c r="AI480" s="747">
        <f t="shared" si="1299"/>
        <v>3550</v>
      </c>
      <c r="AJ480" s="747">
        <f t="shared" si="1299"/>
        <v>3550</v>
      </c>
      <c r="AK480" s="741"/>
      <c r="AL480" s="747">
        <f>3550*$K$1</f>
        <v>3550</v>
      </c>
      <c r="AM480" s="747">
        <f t="shared" ref="AM480:BB480" si="1300">3550*$K$1</f>
        <v>3550</v>
      </c>
      <c r="AN480" s="747">
        <f t="shared" si="1300"/>
        <v>3550</v>
      </c>
      <c r="AO480" s="747">
        <f t="shared" si="1300"/>
        <v>3550</v>
      </c>
      <c r="AP480" s="747">
        <f t="shared" si="1300"/>
        <v>3550</v>
      </c>
      <c r="AQ480" s="747">
        <f t="shared" si="1300"/>
        <v>3550</v>
      </c>
      <c r="AR480" s="747">
        <f t="shared" si="1300"/>
        <v>3550</v>
      </c>
      <c r="AS480" s="747">
        <f t="shared" si="1300"/>
        <v>3550</v>
      </c>
      <c r="AT480" s="747">
        <f t="shared" si="1300"/>
        <v>3550</v>
      </c>
      <c r="AU480" s="747">
        <f t="shared" si="1300"/>
        <v>3550</v>
      </c>
      <c r="AV480" s="747">
        <f t="shared" si="1300"/>
        <v>3550</v>
      </c>
      <c r="AW480" s="747">
        <f t="shared" si="1300"/>
        <v>3550</v>
      </c>
      <c r="AX480" s="747">
        <f t="shared" si="1300"/>
        <v>3550</v>
      </c>
      <c r="AY480" s="747">
        <f t="shared" si="1300"/>
        <v>3550</v>
      </c>
      <c r="AZ480" s="747">
        <f t="shared" si="1300"/>
        <v>3550</v>
      </c>
      <c r="BA480" s="747">
        <f t="shared" si="1300"/>
        <v>3550</v>
      </c>
      <c r="BB480" s="747">
        <f t="shared" si="1300"/>
        <v>3550</v>
      </c>
      <c r="BC480" s="741"/>
      <c r="BD480" s="747">
        <f>3550*$K$1</f>
        <v>3550</v>
      </c>
      <c r="BE480" s="747">
        <f t="shared" ref="BE480:BY480" si="1301">3550*$K$1</f>
        <v>3550</v>
      </c>
      <c r="BF480" s="747">
        <f t="shared" si="1301"/>
        <v>3550</v>
      </c>
      <c r="BG480" s="747">
        <f t="shared" si="1301"/>
        <v>3550</v>
      </c>
      <c r="BH480" s="747">
        <f t="shared" si="1301"/>
        <v>3550</v>
      </c>
      <c r="BI480" s="747">
        <f t="shared" si="1301"/>
        <v>3550</v>
      </c>
      <c r="BJ480" s="747">
        <f t="shared" si="1301"/>
        <v>3550</v>
      </c>
      <c r="BK480" s="747">
        <f t="shared" si="1301"/>
        <v>3550</v>
      </c>
      <c r="BL480" s="747">
        <f t="shared" si="1301"/>
        <v>3550</v>
      </c>
      <c r="BM480" s="747">
        <f t="shared" si="1301"/>
        <v>3550</v>
      </c>
      <c r="BN480" s="747">
        <f t="shared" si="1301"/>
        <v>3550</v>
      </c>
      <c r="BO480" s="747">
        <f t="shared" si="1301"/>
        <v>3550</v>
      </c>
      <c r="BP480" s="747">
        <f t="shared" si="1301"/>
        <v>3550</v>
      </c>
      <c r="BQ480" s="747">
        <f t="shared" si="1301"/>
        <v>3550</v>
      </c>
      <c r="BR480" s="747">
        <f t="shared" si="1301"/>
        <v>3550</v>
      </c>
      <c r="BS480" s="747">
        <f t="shared" si="1301"/>
        <v>3550</v>
      </c>
      <c r="BT480" s="747">
        <f t="shared" si="1301"/>
        <v>3550</v>
      </c>
      <c r="BU480" s="741"/>
      <c r="BV480" s="747">
        <f t="shared" si="1301"/>
        <v>3550</v>
      </c>
      <c r="BW480" s="747">
        <f t="shared" si="1301"/>
        <v>3550</v>
      </c>
      <c r="BX480" s="747">
        <f t="shared" si="1301"/>
        <v>3550</v>
      </c>
      <c r="BY480" s="747">
        <f t="shared" si="1301"/>
        <v>3550</v>
      </c>
      <c r="BZ480" s="583">
        <f t="shared" si="1130"/>
        <v>3550</v>
      </c>
      <c r="CA480" s="583">
        <f t="shared" si="1131"/>
        <v>3550</v>
      </c>
      <c r="CB480" s="583">
        <f t="shared" si="1132"/>
        <v>3550</v>
      </c>
      <c r="CC480" s="675">
        <f t="shared" si="1133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2"/>
        <v>3550</v>
      </c>
      <c r="CF480" s="1326">
        <f t="shared" si="1272"/>
        <v>3550</v>
      </c>
      <c r="CG480" s="1326">
        <f t="shared" si="1272"/>
        <v>3550</v>
      </c>
      <c r="CH480" s="1326">
        <f t="shared" si="1272"/>
        <v>3550</v>
      </c>
      <c r="CI480" s="1326">
        <f t="shared" si="1272"/>
        <v>3550</v>
      </c>
      <c r="CJ480" s="1326">
        <f t="shared" si="1272"/>
        <v>3550</v>
      </c>
      <c r="CK480" s="1327">
        <f t="shared" si="1272"/>
        <v>3550</v>
      </c>
      <c r="CL480" s="1327">
        <f t="shared" si="1272"/>
        <v>3550</v>
      </c>
      <c r="CM480" s="1327">
        <f t="shared" si="1272"/>
        <v>3550</v>
      </c>
      <c r="CN480" s="1326">
        <f t="shared" si="1272"/>
        <v>3550</v>
      </c>
      <c r="CO480" s="1326">
        <f t="shared" si="1272"/>
        <v>3550</v>
      </c>
      <c r="CP480" s="1326">
        <f t="shared" si="1272"/>
        <v>3550</v>
      </c>
      <c r="CQ480" s="1326">
        <f t="shared" si="1272"/>
        <v>3550</v>
      </c>
      <c r="CR480" s="1326">
        <f t="shared" si="1272"/>
        <v>3550</v>
      </c>
      <c r="CS480" s="1325">
        <f t="shared" si="1272"/>
        <v>3550</v>
      </c>
      <c r="CT480" s="1328">
        <f t="shared" si="1272"/>
        <v>3550</v>
      </c>
      <c r="CU480" s="534">
        <f t="shared" si="1273"/>
        <v>3550</v>
      </c>
      <c r="CV480" s="535">
        <f t="shared" si="1274"/>
        <v>3550</v>
      </c>
      <c r="CW480" s="536">
        <f t="shared" si="1275"/>
        <v>3550</v>
      </c>
      <c r="CX480" s="536">
        <f t="shared" si="1276"/>
        <v>3550</v>
      </c>
      <c r="CY480" s="536">
        <f t="shared" si="1277"/>
        <v>3550</v>
      </c>
      <c r="CZ480" s="536">
        <f t="shared" si="1278"/>
        <v>3550</v>
      </c>
      <c r="DA480" s="536">
        <f t="shared" si="1279"/>
        <v>3550</v>
      </c>
      <c r="DB480" s="537">
        <f t="shared" si="1280"/>
        <v>3550</v>
      </c>
      <c r="DC480" s="537">
        <f t="shared" si="1281"/>
        <v>3550</v>
      </c>
      <c r="DD480" s="537">
        <f t="shared" si="1282"/>
        <v>3550</v>
      </c>
      <c r="DE480" s="536">
        <f t="shared" si="1283"/>
        <v>3550</v>
      </c>
      <c r="DF480" s="536">
        <f t="shared" si="1284"/>
        <v>3550</v>
      </c>
      <c r="DG480" s="536">
        <f t="shared" si="1285"/>
        <v>3550</v>
      </c>
      <c r="DH480" s="536">
        <f t="shared" si="1286"/>
        <v>3550</v>
      </c>
      <c r="DI480" s="536">
        <f t="shared" si="1287"/>
        <v>3550</v>
      </c>
      <c r="DJ480" s="535">
        <f t="shared" si="1288"/>
        <v>3550</v>
      </c>
      <c r="DK480" s="534">
        <f t="shared" si="1289"/>
        <v>3550</v>
      </c>
      <c r="DL480" s="639">
        <f t="shared" si="1290"/>
        <v>17</v>
      </c>
      <c r="DM480" s="106">
        <f t="shared" si="1291"/>
        <v>17</v>
      </c>
      <c r="DN480" s="106">
        <f t="shared" si="1292"/>
        <v>17</v>
      </c>
      <c r="DO480" s="106">
        <f t="shared" si="1293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1"/>
        <v/>
      </c>
      <c r="CB481" s="608" t="str">
        <f t="shared" si="1132"/>
        <v/>
      </c>
      <c r="CC481" s="608" t="str">
        <f t="shared" si="1133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2"/>
        <v/>
      </c>
      <c r="CF481" s="1331" t="str">
        <f t="shared" si="1272"/>
        <v/>
      </c>
      <c r="CG481" s="1331" t="str">
        <f t="shared" si="1272"/>
        <v/>
      </c>
      <c r="CH481" s="1331" t="str">
        <f t="shared" si="1272"/>
        <v/>
      </c>
      <c r="CI481" s="1331" t="str">
        <f t="shared" si="1272"/>
        <v/>
      </c>
      <c r="CJ481" s="1331" t="str">
        <f t="shared" si="1272"/>
        <v/>
      </c>
      <c r="CK481" s="1332" t="str">
        <f t="shared" si="1272"/>
        <v/>
      </c>
      <c r="CL481" s="1332" t="str">
        <f t="shared" si="1272"/>
        <v/>
      </c>
      <c r="CM481" s="1332" t="str">
        <f t="shared" si="1272"/>
        <v/>
      </c>
      <c r="CN481" s="1331" t="str">
        <f t="shared" si="1272"/>
        <v/>
      </c>
      <c r="CO481" s="1331" t="str">
        <f t="shared" si="1272"/>
        <v/>
      </c>
      <c r="CP481" s="1331" t="str">
        <f t="shared" si="1272"/>
        <v/>
      </c>
      <c r="CQ481" s="1331" t="str">
        <f t="shared" si="1272"/>
        <v/>
      </c>
      <c r="CR481" s="1331" t="str">
        <f t="shared" si="1272"/>
        <v/>
      </c>
      <c r="CS481" s="1330" t="str">
        <f t="shared" si="1272"/>
        <v/>
      </c>
      <c r="CT481" s="1333" t="str">
        <f t="shared" si="1272"/>
        <v/>
      </c>
      <c r="CU481" s="522" t="str">
        <f t="shared" si="1273"/>
        <v/>
      </c>
      <c r="CV481" s="523" t="str">
        <f t="shared" si="1274"/>
        <v/>
      </c>
      <c r="CW481" s="524" t="str">
        <f t="shared" si="1275"/>
        <v/>
      </c>
      <c r="CX481" s="524" t="str">
        <f t="shared" si="1276"/>
        <v/>
      </c>
      <c r="CY481" s="524" t="str">
        <f t="shared" si="1277"/>
        <v/>
      </c>
      <c r="CZ481" s="524" t="str">
        <f t="shared" si="1278"/>
        <v/>
      </c>
      <c r="DA481" s="524" t="str">
        <f t="shared" si="1279"/>
        <v/>
      </c>
      <c r="DB481" s="525" t="str">
        <f t="shared" si="1280"/>
        <v/>
      </c>
      <c r="DC481" s="525" t="str">
        <f t="shared" si="1281"/>
        <v/>
      </c>
      <c r="DD481" s="525" t="str">
        <f t="shared" si="1282"/>
        <v/>
      </c>
      <c r="DE481" s="524" t="str">
        <f t="shared" si="1283"/>
        <v/>
      </c>
      <c r="DF481" s="524" t="str">
        <f t="shared" si="1284"/>
        <v/>
      </c>
      <c r="DG481" s="524" t="str">
        <f t="shared" si="1285"/>
        <v/>
      </c>
      <c r="DH481" s="524" t="str">
        <f t="shared" si="1286"/>
        <v/>
      </c>
      <c r="DI481" s="524" t="str">
        <f t="shared" si="1287"/>
        <v/>
      </c>
      <c r="DJ481" s="523" t="str">
        <f t="shared" si="1288"/>
        <v/>
      </c>
      <c r="DK481" s="522" t="str">
        <f t="shared" si="1289"/>
        <v/>
      </c>
      <c r="DL481" s="639">
        <f t="shared" si="1290"/>
        <v>0</v>
      </c>
      <c r="DM481" s="106">
        <f t="shared" si="1291"/>
        <v>0</v>
      </c>
      <c r="DN481" s="106">
        <f t="shared" si="1292"/>
        <v>0</v>
      </c>
      <c r="DO481" s="106">
        <f t="shared" si="1293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30"/>
        <v/>
      </c>
      <c r="CA482" s="583" t="str">
        <f t="shared" si="1131"/>
        <v/>
      </c>
      <c r="CB482" s="583" t="str">
        <f t="shared" si="1132"/>
        <v/>
      </c>
      <c r="CC482" s="675" t="str">
        <f t="shared" si="1133"/>
        <v/>
      </c>
      <c r="CD482" s="1324" t="str">
        <f t="shared" ref="CD482:CS483" si="130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2"/>
        <v/>
      </c>
      <c r="CF482" s="1326" t="str">
        <f t="shared" si="1302"/>
        <v/>
      </c>
      <c r="CG482" s="1326" t="str">
        <f t="shared" si="1302"/>
        <v/>
      </c>
      <c r="CH482" s="1326" t="str">
        <f t="shared" si="1302"/>
        <v/>
      </c>
      <c r="CI482" s="1326" t="str">
        <f t="shared" si="1302"/>
        <v/>
      </c>
      <c r="CJ482" s="1326" t="str">
        <f t="shared" si="1302"/>
        <v/>
      </c>
      <c r="CK482" s="1327" t="str">
        <f t="shared" si="1302"/>
        <v/>
      </c>
      <c r="CL482" s="1327" t="str">
        <f t="shared" si="1302"/>
        <v/>
      </c>
      <c r="CM482" s="1327" t="str">
        <f t="shared" si="1302"/>
        <v/>
      </c>
      <c r="CN482" s="1326" t="str">
        <f t="shared" si="1302"/>
        <v/>
      </c>
      <c r="CO482" s="1326" t="str">
        <f t="shared" si="1302"/>
        <v/>
      </c>
      <c r="CP482" s="1326" t="str">
        <f t="shared" si="1302"/>
        <v/>
      </c>
      <c r="CQ482" s="1326" t="str">
        <f t="shared" si="1302"/>
        <v/>
      </c>
      <c r="CR482" s="1326" t="str">
        <f t="shared" si="1302"/>
        <v/>
      </c>
      <c r="CS482" s="1325" t="str">
        <f t="shared" si="1302"/>
        <v/>
      </c>
      <c r="CT482" s="1328" t="str">
        <f t="shared" ref="CE482:CT483" si="130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3"/>
        <v/>
      </c>
      <c r="CV482" s="535" t="str">
        <f t="shared" si="1274"/>
        <v/>
      </c>
      <c r="CW482" s="536" t="str">
        <f t="shared" si="1275"/>
        <v/>
      </c>
      <c r="CX482" s="536" t="str">
        <f t="shared" si="1276"/>
        <v/>
      </c>
      <c r="CY482" s="536" t="str">
        <f t="shared" si="1277"/>
        <v/>
      </c>
      <c r="CZ482" s="536" t="str">
        <f t="shared" si="1278"/>
        <v/>
      </c>
      <c r="DA482" s="536" t="str">
        <f t="shared" si="1279"/>
        <v/>
      </c>
      <c r="DB482" s="537" t="str">
        <f t="shared" si="1280"/>
        <v/>
      </c>
      <c r="DC482" s="537" t="str">
        <f t="shared" si="1281"/>
        <v/>
      </c>
      <c r="DD482" s="537" t="str">
        <f t="shared" si="1282"/>
        <v/>
      </c>
      <c r="DE482" s="536" t="str">
        <f t="shared" si="1283"/>
        <v/>
      </c>
      <c r="DF482" s="536" t="str">
        <f t="shared" si="1284"/>
        <v/>
      </c>
      <c r="DG482" s="536" t="str">
        <f t="shared" si="1285"/>
        <v/>
      </c>
      <c r="DH482" s="536" t="str">
        <f t="shared" si="1286"/>
        <v/>
      </c>
      <c r="DI482" s="536" t="str">
        <f t="shared" si="1287"/>
        <v/>
      </c>
      <c r="DJ482" s="535" t="str">
        <f t="shared" si="1288"/>
        <v/>
      </c>
      <c r="DK482" s="534" t="str">
        <f t="shared" si="1289"/>
        <v/>
      </c>
      <c r="DL482" s="639">
        <f t="shared" si="1290"/>
        <v>0</v>
      </c>
      <c r="DM482" s="106">
        <f t="shared" si="1291"/>
        <v>0</v>
      </c>
      <c r="DN482" s="106">
        <f t="shared" si="1292"/>
        <v>0</v>
      </c>
      <c r="DO482" s="106">
        <f t="shared" si="1293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304">IF(B482="","",B477*B482*B478)</f>
        <v/>
      </c>
      <c r="C483" s="615" t="str">
        <f t="shared" si="1304"/>
        <v/>
      </c>
      <c r="D483" s="615" t="str">
        <f t="shared" si="1304"/>
        <v/>
      </c>
      <c r="E483" s="615" t="str">
        <f t="shared" si="1304"/>
        <v/>
      </c>
      <c r="F483" s="615" t="str">
        <f t="shared" si="1304"/>
        <v/>
      </c>
      <c r="G483" s="615" t="str">
        <f t="shared" si="1304"/>
        <v/>
      </c>
      <c r="H483" s="615" t="str">
        <f t="shared" si="1304"/>
        <v/>
      </c>
      <c r="I483" s="615" t="str">
        <f t="shared" si="1304"/>
        <v/>
      </c>
      <c r="J483" s="615" t="str">
        <f t="shared" si="1304"/>
        <v/>
      </c>
      <c r="K483" s="615" t="str">
        <f t="shared" si="1304"/>
        <v/>
      </c>
      <c r="L483" s="615" t="str">
        <f t="shared" si="1304"/>
        <v/>
      </c>
      <c r="M483" s="615" t="str">
        <f t="shared" si="1304"/>
        <v/>
      </c>
      <c r="N483" s="615" t="str">
        <f t="shared" si="1304"/>
        <v/>
      </c>
      <c r="O483" s="615" t="str">
        <f t="shared" si="1304"/>
        <v/>
      </c>
      <c r="P483" s="615" t="str">
        <f t="shared" si="1304"/>
        <v/>
      </c>
      <c r="Q483" s="615" t="str">
        <f t="shared" si="1304"/>
        <v/>
      </c>
      <c r="R483" s="615" t="str">
        <f t="shared" si="1304"/>
        <v/>
      </c>
      <c r="S483" s="648"/>
      <c r="T483" s="615" t="str">
        <f t="shared" ref="T483:AJ483" si="1305">IF(T482="","",T477*T482*T478)</f>
        <v/>
      </c>
      <c r="U483" s="615" t="str">
        <f t="shared" si="1305"/>
        <v/>
      </c>
      <c r="V483" s="615" t="str">
        <f t="shared" si="1305"/>
        <v/>
      </c>
      <c r="W483" s="615" t="str">
        <f t="shared" si="1305"/>
        <v/>
      </c>
      <c r="X483" s="615" t="str">
        <f t="shared" si="1305"/>
        <v/>
      </c>
      <c r="Y483" s="615" t="str">
        <f t="shared" si="1305"/>
        <v/>
      </c>
      <c r="Z483" s="615" t="str">
        <f t="shared" si="1305"/>
        <v/>
      </c>
      <c r="AA483" s="615" t="str">
        <f t="shared" si="1305"/>
        <v/>
      </c>
      <c r="AB483" s="615" t="str">
        <f t="shared" si="1305"/>
        <v/>
      </c>
      <c r="AC483" s="615" t="str">
        <f t="shared" si="1305"/>
        <v/>
      </c>
      <c r="AD483" s="615" t="str">
        <f t="shared" si="1305"/>
        <v/>
      </c>
      <c r="AE483" s="615" t="str">
        <f t="shared" si="1305"/>
        <v/>
      </c>
      <c r="AF483" s="615" t="str">
        <f t="shared" si="1305"/>
        <v/>
      </c>
      <c r="AG483" s="615" t="str">
        <f t="shared" si="1305"/>
        <v/>
      </c>
      <c r="AH483" s="615" t="str">
        <f t="shared" si="1305"/>
        <v/>
      </c>
      <c r="AI483" s="615" t="str">
        <f t="shared" si="1305"/>
        <v/>
      </c>
      <c r="AJ483" s="615" t="str">
        <f t="shared" si="1305"/>
        <v/>
      </c>
      <c r="AK483" s="648"/>
      <c r="AL483" s="615" t="str">
        <f t="shared" ref="AL483:BB483" si="1306">IF(AL482="","",AL477*AL482*AL478)</f>
        <v/>
      </c>
      <c r="AM483" s="615" t="str">
        <f t="shared" si="1306"/>
        <v/>
      </c>
      <c r="AN483" s="615" t="str">
        <f t="shared" si="1306"/>
        <v/>
      </c>
      <c r="AO483" s="615" t="str">
        <f t="shared" si="1306"/>
        <v/>
      </c>
      <c r="AP483" s="615" t="str">
        <f t="shared" si="1306"/>
        <v/>
      </c>
      <c r="AQ483" s="615" t="str">
        <f t="shared" si="1306"/>
        <v/>
      </c>
      <c r="AR483" s="615" t="str">
        <f t="shared" si="1306"/>
        <v/>
      </c>
      <c r="AS483" s="615" t="str">
        <f t="shared" si="1306"/>
        <v/>
      </c>
      <c r="AT483" s="615" t="str">
        <f t="shared" si="1306"/>
        <v/>
      </c>
      <c r="AU483" s="615" t="str">
        <f t="shared" si="1306"/>
        <v/>
      </c>
      <c r="AV483" s="615" t="str">
        <f t="shared" si="1306"/>
        <v/>
      </c>
      <c r="AW483" s="615" t="str">
        <f t="shared" si="1306"/>
        <v/>
      </c>
      <c r="AX483" s="615" t="str">
        <f t="shared" si="1306"/>
        <v/>
      </c>
      <c r="AY483" s="615" t="str">
        <f t="shared" si="1306"/>
        <v/>
      </c>
      <c r="AZ483" s="615" t="str">
        <f t="shared" si="1306"/>
        <v/>
      </c>
      <c r="BA483" s="615" t="str">
        <f t="shared" si="1306"/>
        <v/>
      </c>
      <c r="BB483" s="615" t="str">
        <f t="shared" si="1306"/>
        <v/>
      </c>
      <c r="BC483" s="648"/>
      <c r="BD483" s="615" t="str">
        <f t="shared" ref="BD483:BT483" si="1307">IF(BD482="","",BD477*BD482*BD478)</f>
        <v/>
      </c>
      <c r="BE483" s="615" t="str">
        <f t="shared" si="1307"/>
        <v/>
      </c>
      <c r="BF483" s="615" t="str">
        <f t="shared" si="1307"/>
        <v/>
      </c>
      <c r="BG483" s="615" t="str">
        <f t="shared" si="1307"/>
        <v/>
      </c>
      <c r="BH483" s="615" t="str">
        <f t="shared" si="1307"/>
        <v/>
      </c>
      <c r="BI483" s="615" t="str">
        <f t="shared" si="1307"/>
        <v/>
      </c>
      <c r="BJ483" s="615" t="str">
        <f t="shared" si="1307"/>
        <v/>
      </c>
      <c r="BK483" s="615" t="str">
        <f t="shared" si="1307"/>
        <v/>
      </c>
      <c r="BL483" s="615" t="str">
        <f t="shared" si="1307"/>
        <v/>
      </c>
      <c r="BM483" s="615" t="str">
        <f t="shared" si="1307"/>
        <v/>
      </c>
      <c r="BN483" s="615" t="str">
        <f t="shared" si="1307"/>
        <v/>
      </c>
      <c r="BO483" s="615" t="str">
        <f t="shared" si="1307"/>
        <v/>
      </c>
      <c r="BP483" s="615" t="str">
        <f t="shared" si="1307"/>
        <v/>
      </c>
      <c r="BQ483" s="615" t="str">
        <f t="shared" si="1307"/>
        <v/>
      </c>
      <c r="BR483" s="615" t="str">
        <f t="shared" si="1307"/>
        <v/>
      </c>
      <c r="BS483" s="615" t="str">
        <f t="shared" si="1307"/>
        <v/>
      </c>
      <c r="BT483" s="615" t="str">
        <f t="shared" si="1307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0"/>
        <v/>
      </c>
      <c r="CA483" s="583" t="str">
        <f t="shared" si="1131"/>
        <v/>
      </c>
      <c r="CB483" s="583" t="str">
        <f t="shared" si="1132"/>
        <v/>
      </c>
      <c r="CC483" s="675" t="str">
        <f t="shared" si="1133"/>
        <v/>
      </c>
      <c r="CD483" s="1324" t="str">
        <f t="shared" si="1302"/>
        <v/>
      </c>
      <c r="CE483" s="1325" t="str">
        <f t="shared" si="1303"/>
        <v/>
      </c>
      <c r="CF483" s="1326" t="str">
        <f t="shared" si="1303"/>
        <v/>
      </c>
      <c r="CG483" s="1326" t="str">
        <f t="shared" si="1303"/>
        <v/>
      </c>
      <c r="CH483" s="1326" t="str">
        <f t="shared" si="1303"/>
        <v/>
      </c>
      <c r="CI483" s="1326" t="str">
        <f t="shared" si="1303"/>
        <v/>
      </c>
      <c r="CJ483" s="1326" t="str">
        <f t="shared" si="1303"/>
        <v/>
      </c>
      <c r="CK483" s="1327" t="str">
        <f t="shared" si="1303"/>
        <v/>
      </c>
      <c r="CL483" s="1327" t="str">
        <f t="shared" si="1303"/>
        <v/>
      </c>
      <c r="CM483" s="1327" t="str">
        <f t="shared" si="1303"/>
        <v/>
      </c>
      <c r="CN483" s="1326" t="str">
        <f t="shared" si="1303"/>
        <v/>
      </c>
      <c r="CO483" s="1326" t="str">
        <f t="shared" si="1303"/>
        <v/>
      </c>
      <c r="CP483" s="1326" t="str">
        <f t="shared" si="1303"/>
        <v/>
      </c>
      <c r="CQ483" s="1326" t="str">
        <f t="shared" si="1303"/>
        <v/>
      </c>
      <c r="CR483" s="1326" t="str">
        <f t="shared" si="1303"/>
        <v/>
      </c>
      <c r="CS483" s="1325" t="str">
        <f t="shared" si="1303"/>
        <v/>
      </c>
      <c r="CT483" s="1328" t="str">
        <f t="shared" si="1303"/>
        <v/>
      </c>
      <c r="CU483" s="534" t="str">
        <f t="shared" si="1273"/>
        <v/>
      </c>
      <c r="CV483" s="535" t="str">
        <f t="shared" si="1274"/>
        <v/>
      </c>
      <c r="CW483" s="536" t="str">
        <f t="shared" si="1275"/>
        <v/>
      </c>
      <c r="CX483" s="536" t="str">
        <f t="shared" si="1276"/>
        <v/>
      </c>
      <c r="CY483" s="536" t="str">
        <f t="shared" si="1277"/>
        <v/>
      </c>
      <c r="CZ483" s="536" t="str">
        <f t="shared" si="1278"/>
        <v/>
      </c>
      <c r="DA483" s="536" t="str">
        <f t="shared" si="1279"/>
        <v/>
      </c>
      <c r="DB483" s="537" t="str">
        <f t="shared" si="1280"/>
        <v/>
      </c>
      <c r="DC483" s="537" t="str">
        <f t="shared" si="1281"/>
        <v/>
      </c>
      <c r="DD483" s="537" t="str">
        <f t="shared" si="1282"/>
        <v/>
      </c>
      <c r="DE483" s="536" t="str">
        <f t="shared" si="1283"/>
        <v/>
      </c>
      <c r="DF483" s="536" t="str">
        <f t="shared" si="1284"/>
        <v/>
      </c>
      <c r="DG483" s="536" t="str">
        <f t="shared" si="1285"/>
        <v/>
      </c>
      <c r="DH483" s="536" t="str">
        <f t="shared" si="1286"/>
        <v/>
      </c>
      <c r="DI483" s="536" t="str">
        <f t="shared" si="1287"/>
        <v/>
      </c>
      <c r="DJ483" s="535" t="str">
        <f t="shared" si="1288"/>
        <v/>
      </c>
      <c r="DK483" s="534" t="str">
        <f t="shared" si="1289"/>
        <v/>
      </c>
      <c r="DL483" s="639">
        <f t="shared" si="1290"/>
        <v>0</v>
      </c>
      <c r="DM483" s="106">
        <f t="shared" si="1291"/>
        <v>0</v>
      </c>
      <c r="DN483" s="106">
        <f t="shared" si="1292"/>
        <v>0</v>
      </c>
      <c r="DO483" s="106">
        <f t="shared" si="1293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5" t="s">
        <v>716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0"/>
        <v/>
      </c>
      <c r="CA484" s="575" t="str">
        <f t="shared" si="1131"/>
        <v/>
      </c>
      <c r="CB484" s="575" t="str">
        <f t="shared" si="1132"/>
        <v/>
      </c>
      <c r="CC484" s="673" t="str">
        <f t="shared" si="1133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30"/>
        <v/>
      </c>
      <c r="CA485" s="583" t="str">
        <f t="shared" si="1131"/>
        <v/>
      </c>
      <c r="CB485" s="583" t="str">
        <f t="shared" si="1132"/>
        <v/>
      </c>
      <c r="CC485" s="675" t="str">
        <f t="shared" si="1133"/>
        <v/>
      </c>
      <c r="CD485" s="1324" t="str">
        <f t="shared" ref="CD485:CS485" si="13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8"/>
        <v/>
      </c>
      <c r="CF485" s="1326" t="str">
        <f t="shared" si="1308"/>
        <v/>
      </c>
      <c r="CG485" s="1326" t="str">
        <f t="shared" si="1308"/>
        <v/>
      </c>
      <c r="CH485" s="1326" t="str">
        <f t="shared" si="1308"/>
        <v/>
      </c>
      <c r="CI485" s="1326" t="str">
        <f t="shared" si="1308"/>
        <v/>
      </c>
      <c r="CJ485" s="1326" t="str">
        <f t="shared" si="1308"/>
        <v/>
      </c>
      <c r="CK485" s="1327" t="str">
        <f t="shared" si="1308"/>
        <v/>
      </c>
      <c r="CL485" s="1327" t="str">
        <f t="shared" si="1308"/>
        <v/>
      </c>
      <c r="CM485" s="1327" t="str">
        <f t="shared" si="1308"/>
        <v/>
      </c>
      <c r="CN485" s="1326" t="str">
        <f t="shared" si="1308"/>
        <v/>
      </c>
      <c r="CO485" s="1326" t="str">
        <f t="shared" si="1308"/>
        <v/>
      </c>
      <c r="CP485" s="1326" t="str">
        <f t="shared" si="1308"/>
        <v/>
      </c>
      <c r="CQ485" s="1326" t="str">
        <f t="shared" si="1308"/>
        <v/>
      </c>
      <c r="CR485" s="1326" t="str">
        <f t="shared" si="1308"/>
        <v/>
      </c>
      <c r="CS485" s="1325" t="str">
        <f t="shared" si="1308"/>
        <v/>
      </c>
      <c r="CT485" s="1328" t="str">
        <f t="shared" ref="CE485:CT490" si="13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7">COUNT(B485:R485)</f>
        <v>0</v>
      </c>
      <c r="DM485" s="106">
        <f t="shared" ref="DM485:DM492" si="1328">COUNT(T485:AJ485)</f>
        <v>0</v>
      </c>
      <c r="DN485" s="106">
        <f t="shared" ref="DN485:DN492" si="1329">COUNT(AL485:BB485)</f>
        <v>0</v>
      </c>
      <c r="DO485" s="106">
        <f t="shared" ref="DO485:DO492" si="1330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0"/>
        <v/>
      </c>
      <c r="CA486" s="583" t="str">
        <f t="shared" si="1131"/>
        <v/>
      </c>
      <c r="CB486" s="583" t="str">
        <f t="shared" si="1132"/>
        <v/>
      </c>
      <c r="CC486" s="675" t="str">
        <f t="shared" si="1133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09"/>
        <v/>
      </c>
      <c r="CF486" s="1326" t="str">
        <f t="shared" si="1309"/>
        <v/>
      </c>
      <c r="CG486" s="1326" t="str">
        <f t="shared" si="1309"/>
        <v/>
      </c>
      <c r="CH486" s="1326" t="str">
        <f t="shared" si="1309"/>
        <v/>
      </c>
      <c r="CI486" s="1326" t="str">
        <f t="shared" si="1309"/>
        <v/>
      </c>
      <c r="CJ486" s="1326" t="str">
        <f t="shared" si="1309"/>
        <v/>
      </c>
      <c r="CK486" s="1327" t="str">
        <f t="shared" si="1309"/>
        <v/>
      </c>
      <c r="CL486" s="1327" t="str">
        <f t="shared" si="1309"/>
        <v/>
      </c>
      <c r="CM486" s="1327" t="str">
        <f t="shared" si="1309"/>
        <v/>
      </c>
      <c r="CN486" s="1326" t="str">
        <f t="shared" si="1309"/>
        <v/>
      </c>
      <c r="CO486" s="1326" t="str">
        <f t="shared" si="1309"/>
        <v/>
      </c>
      <c r="CP486" s="1326" t="str">
        <f t="shared" si="1309"/>
        <v/>
      </c>
      <c r="CQ486" s="1326" t="str">
        <f t="shared" si="1309"/>
        <v/>
      </c>
      <c r="CR486" s="1326" t="str">
        <f t="shared" si="1309"/>
        <v/>
      </c>
      <c r="CS486" s="1325" t="str">
        <f t="shared" si="1309"/>
        <v/>
      </c>
      <c r="CT486" s="1328" t="str">
        <f t="shared" si="1309"/>
        <v/>
      </c>
      <c r="CU486" s="534" t="str">
        <f t="shared" si="1310"/>
        <v/>
      </c>
      <c r="CV486" s="535" t="str">
        <f t="shared" si="1311"/>
        <v/>
      </c>
      <c r="CW486" s="536" t="str">
        <f t="shared" si="1312"/>
        <v/>
      </c>
      <c r="CX486" s="536" t="str">
        <f t="shared" si="1313"/>
        <v/>
      </c>
      <c r="CY486" s="536" t="str">
        <f t="shared" si="1314"/>
        <v/>
      </c>
      <c r="CZ486" s="536" t="str">
        <f t="shared" si="1315"/>
        <v/>
      </c>
      <c r="DA486" s="536" t="str">
        <f t="shared" si="1316"/>
        <v/>
      </c>
      <c r="DB486" s="537" t="str">
        <f t="shared" si="1317"/>
        <v/>
      </c>
      <c r="DC486" s="537" t="str">
        <f t="shared" si="1318"/>
        <v/>
      </c>
      <c r="DD486" s="537" t="str">
        <f t="shared" si="1319"/>
        <v/>
      </c>
      <c r="DE486" s="536" t="str">
        <f t="shared" si="1320"/>
        <v/>
      </c>
      <c r="DF486" s="536" t="str">
        <f t="shared" si="1321"/>
        <v/>
      </c>
      <c r="DG486" s="536" t="str">
        <f t="shared" si="1322"/>
        <v/>
      </c>
      <c r="DH486" s="536" t="str">
        <f t="shared" si="1323"/>
        <v/>
      </c>
      <c r="DI486" s="536" t="str">
        <f t="shared" si="1324"/>
        <v/>
      </c>
      <c r="DJ486" s="535" t="str">
        <f t="shared" si="1325"/>
        <v/>
      </c>
      <c r="DK486" s="534" t="str">
        <f t="shared" si="1326"/>
        <v/>
      </c>
      <c r="DL486" s="639">
        <f t="shared" si="1327"/>
        <v>0</v>
      </c>
      <c r="DM486" s="106">
        <f t="shared" si="1328"/>
        <v>0</v>
      </c>
      <c r="DN486" s="106">
        <f t="shared" si="1329"/>
        <v>0</v>
      </c>
      <c r="DO486" s="106">
        <f t="shared" si="1330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0"/>
        <v/>
      </c>
      <c r="CA487" s="583" t="str">
        <f t="shared" si="1131"/>
        <v/>
      </c>
      <c r="CB487" s="583" t="str">
        <f t="shared" si="1132"/>
        <v/>
      </c>
      <c r="CC487" s="675" t="str">
        <f t="shared" si="1133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09"/>
        <v/>
      </c>
      <c r="CF487" s="1326" t="str">
        <f t="shared" si="1309"/>
        <v/>
      </c>
      <c r="CG487" s="1326" t="str">
        <f t="shared" si="1309"/>
        <v/>
      </c>
      <c r="CH487" s="1326" t="str">
        <f t="shared" si="1309"/>
        <v/>
      </c>
      <c r="CI487" s="1326" t="str">
        <f t="shared" si="1309"/>
        <v/>
      </c>
      <c r="CJ487" s="1326" t="str">
        <f t="shared" si="1309"/>
        <v/>
      </c>
      <c r="CK487" s="1327" t="str">
        <f t="shared" si="1309"/>
        <v/>
      </c>
      <c r="CL487" s="1327" t="str">
        <f t="shared" si="1309"/>
        <v/>
      </c>
      <c r="CM487" s="1327" t="str">
        <f t="shared" si="1309"/>
        <v/>
      </c>
      <c r="CN487" s="1326" t="str">
        <f t="shared" si="1309"/>
        <v/>
      </c>
      <c r="CO487" s="1326" t="str">
        <f t="shared" si="1309"/>
        <v/>
      </c>
      <c r="CP487" s="1326" t="str">
        <f t="shared" si="1309"/>
        <v/>
      </c>
      <c r="CQ487" s="1326" t="str">
        <f t="shared" si="1309"/>
        <v/>
      </c>
      <c r="CR487" s="1326" t="str">
        <f t="shared" si="1309"/>
        <v/>
      </c>
      <c r="CS487" s="1325" t="str">
        <f t="shared" si="1309"/>
        <v/>
      </c>
      <c r="CT487" s="1328" t="str">
        <f t="shared" si="1309"/>
        <v/>
      </c>
      <c r="CU487" s="534" t="str">
        <f t="shared" si="1310"/>
        <v/>
      </c>
      <c r="CV487" s="535" t="str">
        <f t="shared" si="1311"/>
        <v/>
      </c>
      <c r="CW487" s="536" t="str">
        <f t="shared" si="1312"/>
        <v/>
      </c>
      <c r="CX487" s="536" t="str">
        <f t="shared" si="1313"/>
        <v/>
      </c>
      <c r="CY487" s="536" t="str">
        <f t="shared" si="1314"/>
        <v/>
      </c>
      <c r="CZ487" s="536" t="str">
        <f t="shared" si="1315"/>
        <v/>
      </c>
      <c r="DA487" s="536" t="str">
        <f t="shared" si="1316"/>
        <v/>
      </c>
      <c r="DB487" s="537" t="str">
        <f t="shared" si="1317"/>
        <v/>
      </c>
      <c r="DC487" s="537" t="str">
        <f t="shared" si="1318"/>
        <v/>
      </c>
      <c r="DD487" s="537" t="str">
        <f t="shared" si="1319"/>
        <v/>
      </c>
      <c r="DE487" s="536" t="str">
        <f t="shared" si="1320"/>
        <v/>
      </c>
      <c r="DF487" s="536" t="str">
        <f t="shared" si="1321"/>
        <v/>
      </c>
      <c r="DG487" s="536" t="str">
        <f t="shared" si="1322"/>
        <v/>
      </c>
      <c r="DH487" s="536" t="str">
        <f t="shared" si="1323"/>
        <v/>
      </c>
      <c r="DI487" s="536" t="str">
        <f t="shared" si="1324"/>
        <v/>
      </c>
      <c r="DJ487" s="535" t="str">
        <f t="shared" si="1325"/>
        <v/>
      </c>
      <c r="DK487" s="534" t="str">
        <f t="shared" si="1326"/>
        <v/>
      </c>
      <c r="DL487" s="639">
        <f t="shared" si="1327"/>
        <v>0</v>
      </c>
      <c r="DM487" s="106">
        <f t="shared" si="1328"/>
        <v>0</v>
      </c>
      <c r="DN487" s="106">
        <f t="shared" si="1329"/>
        <v>0</v>
      </c>
      <c r="DO487" s="106">
        <f t="shared" si="1330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31">IF(B486="","",B485*B486*B487)</f>
        <v/>
      </c>
      <c r="C488" s="615" t="str">
        <f t="shared" si="1331"/>
        <v/>
      </c>
      <c r="D488" s="615" t="str">
        <f t="shared" si="1331"/>
        <v/>
      </c>
      <c r="E488" s="615" t="str">
        <f t="shared" si="1331"/>
        <v/>
      </c>
      <c r="F488" s="615" t="str">
        <f t="shared" si="1331"/>
        <v/>
      </c>
      <c r="G488" s="615" t="str">
        <f t="shared" si="1331"/>
        <v/>
      </c>
      <c r="H488" s="615" t="str">
        <f t="shared" si="1331"/>
        <v/>
      </c>
      <c r="I488" s="615" t="str">
        <f t="shared" si="1331"/>
        <v/>
      </c>
      <c r="J488" s="615" t="str">
        <f t="shared" si="1331"/>
        <v/>
      </c>
      <c r="K488" s="615" t="str">
        <f t="shared" si="1331"/>
        <v/>
      </c>
      <c r="L488" s="615" t="str">
        <f t="shared" si="1331"/>
        <v/>
      </c>
      <c r="M488" s="615" t="str">
        <f t="shared" si="1331"/>
        <v/>
      </c>
      <c r="N488" s="615" t="str">
        <f t="shared" si="1331"/>
        <v/>
      </c>
      <c r="O488" s="615" t="str">
        <f t="shared" si="1331"/>
        <v/>
      </c>
      <c r="P488" s="615" t="str">
        <f t="shared" si="1331"/>
        <v/>
      </c>
      <c r="Q488" s="615" t="str">
        <f t="shared" si="1331"/>
        <v/>
      </c>
      <c r="R488" s="615" t="str">
        <f t="shared" si="1331"/>
        <v/>
      </c>
      <c r="S488" s="648"/>
      <c r="T488" s="615" t="str">
        <f t="shared" ref="T488:AJ488" si="1332">IF(T486="","",T485*T486*T487)</f>
        <v/>
      </c>
      <c r="U488" s="615" t="str">
        <f t="shared" si="1332"/>
        <v/>
      </c>
      <c r="V488" s="615" t="str">
        <f t="shared" si="1332"/>
        <v/>
      </c>
      <c r="W488" s="615" t="str">
        <f t="shared" si="1332"/>
        <v/>
      </c>
      <c r="X488" s="615" t="str">
        <f t="shared" si="1332"/>
        <v/>
      </c>
      <c r="Y488" s="615" t="str">
        <f t="shared" si="1332"/>
        <v/>
      </c>
      <c r="Z488" s="615" t="str">
        <f t="shared" si="1332"/>
        <v/>
      </c>
      <c r="AA488" s="615" t="str">
        <f t="shared" si="1332"/>
        <v/>
      </c>
      <c r="AB488" s="615" t="str">
        <f t="shared" si="1332"/>
        <v/>
      </c>
      <c r="AC488" s="615" t="str">
        <f t="shared" si="1332"/>
        <v/>
      </c>
      <c r="AD488" s="615" t="str">
        <f t="shared" si="1332"/>
        <v/>
      </c>
      <c r="AE488" s="615" t="str">
        <f t="shared" si="1332"/>
        <v/>
      </c>
      <c r="AF488" s="615" t="str">
        <f t="shared" si="1332"/>
        <v/>
      </c>
      <c r="AG488" s="615" t="str">
        <f t="shared" si="1332"/>
        <v/>
      </c>
      <c r="AH488" s="615" t="str">
        <f t="shared" si="1332"/>
        <v/>
      </c>
      <c r="AI488" s="615" t="str">
        <f t="shared" si="1332"/>
        <v/>
      </c>
      <c r="AJ488" s="615" t="str">
        <f t="shared" si="1332"/>
        <v/>
      </c>
      <c r="AK488" s="648"/>
      <c r="AL488" s="615" t="str">
        <f t="shared" ref="AL488:BB488" si="1333">IF(AL486="","",AL485*AL486*AL487)</f>
        <v/>
      </c>
      <c r="AM488" s="615" t="str">
        <f t="shared" si="1333"/>
        <v/>
      </c>
      <c r="AN488" s="615" t="str">
        <f t="shared" si="1333"/>
        <v/>
      </c>
      <c r="AO488" s="615" t="str">
        <f t="shared" si="1333"/>
        <v/>
      </c>
      <c r="AP488" s="615" t="str">
        <f t="shared" si="1333"/>
        <v/>
      </c>
      <c r="AQ488" s="615" t="str">
        <f t="shared" si="1333"/>
        <v/>
      </c>
      <c r="AR488" s="615" t="str">
        <f t="shared" si="1333"/>
        <v/>
      </c>
      <c r="AS488" s="615" t="str">
        <f t="shared" si="1333"/>
        <v/>
      </c>
      <c r="AT488" s="615" t="str">
        <f t="shared" si="1333"/>
        <v/>
      </c>
      <c r="AU488" s="615" t="str">
        <f t="shared" si="1333"/>
        <v/>
      </c>
      <c r="AV488" s="615" t="str">
        <f t="shared" si="1333"/>
        <v/>
      </c>
      <c r="AW488" s="615" t="str">
        <f t="shared" si="1333"/>
        <v/>
      </c>
      <c r="AX488" s="615" t="str">
        <f t="shared" si="1333"/>
        <v/>
      </c>
      <c r="AY488" s="615" t="str">
        <f t="shared" si="1333"/>
        <v/>
      </c>
      <c r="AZ488" s="615" t="str">
        <f t="shared" si="1333"/>
        <v/>
      </c>
      <c r="BA488" s="615" t="str">
        <f t="shared" si="1333"/>
        <v/>
      </c>
      <c r="BB488" s="615" t="str">
        <f t="shared" si="1333"/>
        <v/>
      </c>
      <c r="BC488" s="648"/>
      <c r="BD488" s="615" t="str">
        <f t="shared" ref="BD488:BT488" si="1334">IF(BD486="","",BD485*BD486*BD487)</f>
        <v/>
      </c>
      <c r="BE488" s="615" t="str">
        <f t="shared" si="1334"/>
        <v/>
      </c>
      <c r="BF488" s="615" t="str">
        <f t="shared" si="1334"/>
        <v/>
      </c>
      <c r="BG488" s="615" t="str">
        <f t="shared" si="1334"/>
        <v/>
      </c>
      <c r="BH488" s="615" t="str">
        <f t="shared" si="1334"/>
        <v/>
      </c>
      <c r="BI488" s="615" t="str">
        <f t="shared" si="1334"/>
        <v/>
      </c>
      <c r="BJ488" s="615" t="str">
        <f t="shared" si="1334"/>
        <v/>
      </c>
      <c r="BK488" s="615" t="str">
        <f t="shared" si="1334"/>
        <v/>
      </c>
      <c r="BL488" s="615" t="str">
        <f t="shared" si="1334"/>
        <v/>
      </c>
      <c r="BM488" s="615" t="str">
        <f t="shared" si="1334"/>
        <v/>
      </c>
      <c r="BN488" s="615" t="str">
        <f t="shared" si="1334"/>
        <v/>
      </c>
      <c r="BO488" s="615" t="str">
        <f t="shared" si="1334"/>
        <v/>
      </c>
      <c r="BP488" s="615" t="str">
        <f t="shared" si="1334"/>
        <v/>
      </c>
      <c r="BQ488" s="615" t="str">
        <f t="shared" si="1334"/>
        <v/>
      </c>
      <c r="BR488" s="615" t="str">
        <f t="shared" si="1334"/>
        <v/>
      </c>
      <c r="BS488" s="615" t="str">
        <f t="shared" si="1334"/>
        <v/>
      </c>
      <c r="BT488" s="615" t="str">
        <f t="shared" si="1334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0"/>
        <v/>
      </c>
      <c r="CA488" s="583" t="str">
        <f t="shared" si="1131"/>
        <v/>
      </c>
      <c r="CB488" s="583" t="str">
        <f t="shared" si="1132"/>
        <v/>
      </c>
      <c r="CC488" s="675" t="str">
        <f t="shared" si="1133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09"/>
        <v/>
      </c>
      <c r="CF488" s="1326" t="str">
        <f t="shared" si="1309"/>
        <v/>
      </c>
      <c r="CG488" s="1326" t="str">
        <f t="shared" si="1309"/>
        <v/>
      </c>
      <c r="CH488" s="1326" t="str">
        <f t="shared" si="1309"/>
        <v/>
      </c>
      <c r="CI488" s="1326" t="str">
        <f t="shared" si="1309"/>
        <v/>
      </c>
      <c r="CJ488" s="1326" t="str">
        <f t="shared" si="1309"/>
        <v/>
      </c>
      <c r="CK488" s="1327" t="str">
        <f t="shared" si="1309"/>
        <v/>
      </c>
      <c r="CL488" s="1327" t="str">
        <f t="shared" si="1309"/>
        <v/>
      </c>
      <c r="CM488" s="1327" t="str">
        <f t="shared" si="1309"/>
        <v/>
      </c>
      <c r="CN488" s="1326" t="str">
        <f t="shared" si="1309"/>
        <v/>
      </c>
      <c r="CO488" s="1326" t="str">
        <f t="shared" si="1309"/>
        <v/>
      </c>
      <c r="CP488" s="1326" t="str">
        <f t="shared" si="1309"/>
        <v/>
      </c>
      <c r="CQ488" s="1326" t="str">
        <f t="shared" si="1309"/>
        <v/>
      </c>
      <c r="CR488" s="1326" t="str">
        <f t="shared" si="1309"/>
        <v/>
      </c>
      <c r="CS488" s="1325" t="str">
        <f t="shared" si="1309"/>
        <v/>
      </c>
      <c r="CT488" s="1328" t="str">
        <f t="shared" si="1309"/>
        <v/>
      </c>
      <c r="CU488" s="534" t="str">
        <f t="shared" si="1310"/>
        <v/>
      </c>
      <c r="CV488" s="535" t="str">
        <f t="shared" si="1311"/>
        <v/>
      </c>
      <c r="CW488" s="536" t="str">
        <f t="shared" si="1312"/>
        <v/>
      </c>
      <c r="CX488" s="536" t="str">
        <f t="shared" si="1313"/>
        <v/>
      </c>
      <c r="CY488" s="536" t="str">
        <f t="shared" si="1314"/>
        <v/>
      </c>
      <c r="CZ488" s="536" t="str">
        <f t="shared" si="1315"/>
        <v/>
      </c>
      <c r="DA488" s="536" t="str">
        <f t="shared" si="1316"/>
        <v/>
      </c>
      <c r="DB488" s="537" t="str">
        <f t="shared" si="1317"/>
        <v/>
      </c>
      <c r="DC488" s="537" t="str">
        <f t="shared" si="1318"/>
        <v/>
      </c>
      <c r="DD488" s="537" t="str">
        <f t="shared" si="1319"/>
        <v/>
      </c>
      <c r="DE488" s="536" t="str">
        <f t="shared" si="1320"/>
        <v/>
      </c>
      <c r="DF488" s="536" t="str">
        <f t="shared" si="1321"/>
        <v/>
      </c>
      <c r="DG488" s="536" t="str">
        <f t="shared" si="1322"/>
        <v/>
      </c>
      <c r="DH488" s="536" t="str">
        <f t="shared" si="1323"/>
        <v/>
      </c>
      <c r="DI488" s="536" t="str">
        <f t="shared" si="1324"/>
        <v/>
      </c>
      <c r="DJ488" s="535" t="str">
        <f t="shared" si="1325"/>
        <v/>
      </c>
      <c r="DK488" s="534" t="str">
        <f t="shared" si="1326"/>
        <v/>
      </c>
      <c r="DL488" s="639">
        <f t="shared" si="1327"/>
        <v>0</v>
      </c>
      <c r="DM488" s="106">
        <f t="shared" si="1328"/>
        <v>0</v>
      </c>
      <c r="DN488" s="106">
        <f t="shared" si="1329"/>
        <v>0</v>
      </c>
      <c r="DO488" s="106">
        <f t="shared" si="1330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7">
        <f>3630*$K$1</f>
        <v>3630</v>
      </c>
      <c r="C489" s="747">
        <f t="shared" ref="C489:R489" si="1335">3630*$K$1</f>
        <v>3630</v>
      </c>
      <c r="D489" s="747">
        <f t="shared" si="1335"/>
        <v>3630</v>
      </c>
      <c r="E489" s="747">
        <f t="shared" si="1335"/>
        <v>3630</v>
      </c>
      <c r="F489" s="747">
        <f t="shared" si="1335"/>
        <v>3630</v>
      </c>
      <c r="G489" s="747">
        <f t="shared" si="1335"/>
        <v>3630</v>
      </c>
      <c r="H489" s="747">
        <f t="shared" si="1335"/>
        <v>3630</v>
      </c>
      <c r="I489" s="747">
        <f t="shared" si="1335"/>
        <v>3630</v>
      </c>
      <c r="J489" s="747">
        <f t="shared" si="1335"/>
        <v>3630</v>
      </c>
      <c r="K489" s="747">
        <f t="shared" si="1335"/>
        <v>3630</v>
      </c>
      <c r="L489" s="747">
        <f t="shared" si="1335"/>
        <v>3630</v>
      </c>
      <c r="M489" s="747">
        <f t="shared" si="1335"/>
        <v>3630</v>
      </c>
      <c r="N489" s="747">
        <f t="shared" si="1335"/>
        <v>3630</v>
      </c>
      <c r="O489" s="747">
        <f t="shared" si="1335"/>
        <v>3630</v>
      </c>
      <c r="P489" s="747">
        <f t="shared" si="1335"/>
        <v>3630</v>
      </c>
      <c r="Q489" s="747">
        <f t="shared" si="1335"/>
        <v>3630</v>
      </c>
      <c r="R489" s="747">
        <f t="shared" si="1335"/>
        <v>3630</v>
      </c>
      <c r="S489" s="741"/>
      <c r="T489" s="747">
        <f>3630*$K$1</f>
        <v>3630</v>
      </c>
      <c r="U489" s="747">
        <f t="shared" ref="U489:AJ489" si="1336">3630*$K$1</f>
        <v>3630</v>
      </c>
      <c r="V489" s="747">
        <f t="shared" si="1336"/>
        <v>3630</v>
      </c>
      <c r="W489" s="747">
        <f t="shared" si="1336"/>
        <v>3630</v>
      </c>
      <c r="X489" s="747">
        <f t="shared" si="1336"/>
        <v>3630</v>
      </c>
      <c r="Y489" s="747">
        <f t="shared" si="1336"/>
        <v>3630</v>
      </c>
      <c r="Z489" s="747">
        <f t="shared" si="1336"/>
        <v>3630</v>
      </c>
      <c r="AA489" s="747">
        <f t="shared" si="1336"/>
        <v>3630</v>
      </c>
      <c r="AB489" s="747">
        <f t="shared" si="1336"/>
        <v>3630</v>
      </c>
      <c r="AC489" s="747">
        <f t="shared" si="1336"/>
        <v>3630</v>
      </c>
      <c r="AD489" s="747">
        <f t="shared" si="1336"/>
        <v>3630</v>
      </c>
      <c r="AE489" s="747">
        <f t="shared" si="1336"/>
        <v>3630</v>
      </c>
      <c r="AF489" s="747">
        <f t="shared" si="1336"/>
        <v>3630</v>
      </c>
      <c r="AG489" s="747">
        <f t="shared" si="1336"/>
        <v>3630</v>
      </c>
      <c r="AH489" s="747">
        <f t="shared" si="1336"/>
        <v>3630</v>
      </c>
      <c r="AI489" s="747">
        <f t="shared" si="1336"/>
        <v>3630</v>
      </c>
      <c r="AJ489" s="747">
        <f t="shared" si="1336"/>
        <v>3630</v>
      </c>
      <c r="AK489" s="741"/>
      <c r="AL489" s="747">
        <f>3630*$K$1</f>
        <v>3630</v>
      </c>
      <c r="AM489" s="747">
        <f t="shared" ref="AM489:BB489" si="1337">3630*$K$1</f>
        <v>3630</v>
      </c>
      <c r="AN489" s="747">
        <f t="shared" si="1337"/>
        <v>3630</v>
      </c>
      <c r="AO489" s="747">
        <f t="shared" si="1337"/>
        <v>3630</v>
      </c>
      <c r="AP489" s="747">
        <f t="shared" si="1337"/>
        <v>3630</v>
      </c>
      <c r="AQ489" s="747">
        <f t="shared" si="1337"/>
        <v>3630</v>
      </c>
      <c r="AR489" s="747">
        <f t="shared" si="1337"/>
        <v>3630</v>
      </c>
      <c r="AS489" s="747">
        <f t="shared" si="1337"/>
        <v>3630</v>
      </c>
      <c r="AT489" s="747">
        <f t="shared" si="1337"/>
        <v>3630</v>
      </c>
      <c r="AU489" s="747">
        <f t="shared" si="1337"/>
        <v>3630</v>
      </c>
      <c r="AV489" s="747">
        <f t="shared" si="1337"/>
        <v>3630</v>
      </c>
      <c r="AW489" s="747">
        <f t="shared" si="1337"/>
        <v>3630</v>
      </c>
      <c r="AX489" s="747">
        <f t="shared" si="1337"/>
        <v>3630</v>
      </c>
      <c r="AY489" s="747">
        <f t="shared" si="1337"/>
        <v>3630</v>
      </c>
      <c r="AZ489" s="747">
        <f t="shared" si="1337"/>
        <v>3630</v>
      </c>
      <c r="BA489" s="747">
        <f t="shared" si="1337"/>
        <v>3630</v>
      </c>
      <c r="BB489" s="747">
        <f t="shared" si="1337"/>
        <v>3630</v>
      </c>
      <c r="BC489" s="741"/>
      <c r="BD489" s="747">
        <f>3630*$K$1</f>
        <v>3630</v>
      </c>
      <c r="BE489" s="747">
        <f t="shared" ref="BE489:BY489" si="1338">3630*$K$1</f>
        <v>3630</v>
      </c>
      <c r="BF489" s="747">
        <f t="shared" si="1338"/>
        <v>3630</v>
      </c>
      <c r="BG489" s="747">
        <f t="shared" si="1338"/>
        <v>3630</v>
      </c>
      <c r="BH489" s="747">
        <f t="shared" si="1338"/>
        <v>3630</v>
      </c>
      <c r="BI489" s="747">
        <f t="shared" si="1338"/>
        <v>3630</v>
      </c>
      <c r="BJ489" s="747">
        <f t="shared" si="1338"/>
        <v>3630</v>
      </c>
      <c r="BK489" s="747">
        <f t="shared" si="1338"/>
        <v>3630</v>
      </c>
      <c r="BL489" s="747">
        <f t="shared" si="1338"/>
        <v>3630</v>
      </c>
      <c r="BM489" s="747">
        <f t="shared" si="1338"/>
        <v>3630</v>
      </c>
      <c r="BN489" s="747">
        <f t="shared" si="1338"/>
        <v>3630</v>
      </c>
      <c r="BO489" s="747">
        <f t="shared" si="1338"/>
        <v>3630</v>
      </c>
      <c r="BP489" s="747">
        <f t="shared" si="1338"/>
        <v>3630</v>
      </c>
      <c r="BQ489" s="747">
        <f t="shared" si="1338"/>
        <v>3630</v>
      </c>
      <c r="BR489" s="747">
        <f t="shared" si="1338"/>
        <v>3630</v>
      </c>
      <c r="BS489" s="747">
        <f t="shared" si="1338"/>
        <v>3630</v>
      </c>
      <c r="BT489" s="747">
        <f t="shared" si="1338"/>
        <v>3630</v>
      </c>
      <c r="BU489" s="741"/>
      <c r="BV489" s="747">
        <f t="shared" si="1338"/>
        <v>3630</v>
      </c>
      <c r="BW489" s="747">
        <f t="shared" si="1338"/>
        <v>3630</v>
      </c>
      <c r="BX489" s="747">
        <f t="shared" si="1338"/>
        <v>3630</v>
      </c>
      <c r="BY489" s="747">
        <f t="shared" si="1338"/>
        <v>3630</v>
      </c>
      <c r="BZ489" s="583">
        <f t="shared" si="1130"/>
        <v>3630</v>
      </c>
      <c r="CA489" s="583">
        <f t="shared" si="1131"/>
        <v>3630</v>
      </c>
      <c r="CB489" s="583">
        <f t="shared" si="1132"/>
        <v>3630</v>
      </c>
      <c r="CC489" s="675">
        <f t="shared" si="1133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09"/>
        <v>3630</v>
      </c>
      <c r="CF489" s="1326">
        <f t="shared" si="1309"/>
        <v>3630</v>
      </c>
      <c r="CG489" s="1326">
        <f t="shared" si="1309"/>
        <v>3630</v>
      </c>
      <c r="CH489" s="1326">
        <f t="shared" si="1309"/>
        <v>3630</v>
      </c>
      <c r="CI489" s="1326">
        <f t="shared" si="1309"/>
        <v>3630</v>
      </c>
      <c r="CJ489" s="1326">
        <f t="shared" si="1309"/>
        <v>3630</v>
      </c>
      <c r="CK489" s="1327">
        <f t="shared" si="1309"/>
        <v>3630</v>
      </c>
      <c r="CL489" s="1327">
        <f t="shared" si="1309"/>
        <v>3630</v>
      </c>
      <c r="CM489" s="1327">
        <f t="shared" si="1309"/>
        <v>3630</v>
      </c>
      <c r="CN489" s="1326">
        <f t="shared" si="1309"/>
        <v>3630</v>
      </c>
      <c r="CO489" s="1326">
        <f t="shared" si="1309"/>
        <v>3630</v>
      </c>
      <c r="CP489" s="1326">
        <f t="shared" si="1309"/>
        <v>3630</v>
      </c>
      <c r="CQ489" s="1326">
        <f t="shared" si="1309"/>
        <v>3630</v>
      </c>
      <c r="CR489" s="1326">
        <f t="shared" si="1309"/>
        <v>3630</v>
      </c>
      <c r="CS489" s="1325">
        <f t="shared" si="1309"/>
        <v>3630</v>
      </c>
      <c r="CT489" s="1328">
        <f t="shared" si="1309"/>
        <v>3630</v>
      </c>
      <c r="CU489" s="534">
        <f t="shared" si="1310"/>
        <v>3630</v>
      </c>
      <c r="CV489" s="535">
        <f t="shared" si="1311"/>
        <v>3630</v>
      </c>
      <c r="CW489" s="536">
        <f t="shared" si="1312"/>
        <v>3630</v>
      </c>
      <c r="CX489" s="536">
        <f t="shared" si="1313"/>
        <v>3630</v>
      </c>
      <c r="CY489" s="536">
        <f t="shared" si="1314"/>
        <v>3630</v>
      </c>
      <c r="CZ489" s="536">
        <f t="shared" si="1315"/>
        <v>3630</v>
      </c>
      <c r="DA489" s="536">
        <f t="shared" si="1316"/>
        <v>3630</v>
      </c>
      <c r="DB489" s="537">
        <f t="shared" si="1317"/>
        <v>3630</v>
      </c>
      <c r="DC489" s="537">
        <f t="shared" si="1318"/>
        <v>3630</v>
      </c>
      <c r="DD489" s="537">
        <f t="shared" si="1319"/>
        <v>3630</v>
      </c>
      <c r="DE489" s="536">
        <f t="shared" si="1320"/>
        <v>3630</v>
      </c>
      <c r="DF489" s="536">
        <f t="shared" si="1321"/>
        <v>3630</v>
      </c>
      <c r="DG489" s="536">
        <f t="shared" si="1322"/>
        <v>3630</v>
      </c>
      <c r="DH489" s="536">
        <f t="shared" si="1323"/>
        <v>3630</v>
      </c>
      <c r="DI489" s="536">
        <f t="shared" si="1324"/>
        <v>3630</v>
      </c>
      <c r="DJ489" s="535">
        <f t="shared" si="1325"/>
        <v>3630</v>
      </c>
      <c r="DK489" s="534">
        <f t="shared" si="1326"/>
        <v>3630</v>
      </c>
      <c r="DL489" s="639">
        <f t="shared" si="1327"/>
        <v>17</v>
      </c>
      <c r="DM489" s="106">
        <f t="shared" si="1328"/>
        <v>17</v>
      </c>
      <c r="DN489" s="106">
        <f t="shared" si="1329"/>
        <v>17</v>
      </c>
      <c r="DO489" s="106">
        <f t="shared" si="1330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1"/>
        <v/>
      </c>
      <c r="CB490" s="608" t="str">
        <f t="shared" si="1132"/>
        <v/>
      </c>
      <c r="CC490" s="608" t="str">
        <f t="shared" si="1133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09"/>
        <v/>
      </c>
      <c r="CF490" s="1331" t="str">
        <f t="shared" si="1309"/>
        <v/>
      </c>
      <c r="CG490" s="1331" t="str">
        <f t="shared" si="1309"/>
        <v/>
      </c>
      <c r="CH490" s="1331" t="str">
        <f t="shared" si="1309"/>
        <v/>
      </c>
      <c r="CI490" s="1331" t="str">
        <f t="shared" si="1309"/>
        <v/>
      </c>
      <c r="CJ490" s="1331" t="str">
        <f t="shared" si="1309"/>
        <v/>
      </c>
      <c r="CK490" s="1332" t="str">
        <f t="shared" si="1309"/>
        <v/>
      </c>
      <c r="CL490" s="1332" t="str">
        <f t="shared" si="1309"/>
        <v/>
      </c>
      <c r="CM490" s="1332" t="str">
        <f t="shared" si="1309"/>
        <v/>
      </c>
      <c r="CN490" s="1331" t="str">
        <f t="shared" si="1309"/>
        <v/>
      </c>
      <c r="CO490" s="1331" t="str">
        <f t="shared" si="1309"/>
        <v/>
      </c>
      <c r="CP490" s="1331" t="str">
        <f t="shared" si="1309"/>
        <v/>
      </c>
      <c r="CQ490" s="1331" t="str">
        <f t="shared" si="1309"/>
        <v/>
      </c>
      <c r="CR490" s="1331" t="str">
        <f t="shared" si="1309"/>
        <v/>
      </c>
      <c r="CS490" s="1330" t="str">
        <f t="shared" si="1309"/>
        <v/>
      </c>
      <c r="CT490" s="1333" t="str">
        <f t="shared" si="1309"/>
        <v/>
      </c>
      <c r="CU490" s="522" t="str">
        <f t="shared" si="1310"/>
        <v/>
      </c>
      <c r="CV490" s="523" t="str">
        <f t="shared" si="1311"/>
        <v/>
      </c>
      <c r="CW490" s="524" t="str">
        <f t="shared" si="1312"/>
        <v/>
      </c>
      <c r="CX490" s="524" t="str">
        <f t="shared" si="1313"/>
        <v/>
      </c>
      <c r="CY490" s="524" t="str">
        <f t="shared" si="1314"/>
        <v/>
      </c>
      <c r="CZ490" s="524" t="str">
        <f t="shared" si="1315"/>
        <v/>
      </c>
      <c r="DA490" s="524" t="str">
        <f t="shared" si="1316"/>
        <v/>
      </c>
      <c r="DB490" s="525" t="str">
        <f t="shared" si="1317"/>
        <v/>
      </c>
      <c r="DC490" s="525" t="str">
        <f t="shared" si="1318"/>
        <v/>
      </c>
      <c r="DD490" s="525" t="str">
        <f t="shared" si="1319"/>
        <v/>
      </c>
      <c r="DE490" s="524" t="str">
        <f t="shared" si="1320"/>
        <v/>
      </c>
      <c r="DF490" s="524" t="str">
        <f t="shared" si="1321"/>
        <v/>
      </c>
      <c r="DG490" s="524" t="str">
        <f t="shared" si="1322"/>
        <v/>
      </c>
      <c r="DH490" s="524" t="str">
        <f t="shared" si="1323"/>
        <v/>
      </c>
      <c r="DI490" s="524" t="str">
        <f t="shared" si="1324"/>
        <v/>
      </c>
      <c r="DJ490" s="523" t="str">
        <f t="shared" si="1325"/>
        <v/>
      </c>
      <c r="DK490" s="522" t="str">
        <f t="shared" si="1326"/>
        <v/>
      </c>
      <c r="DL490" s="639">
        <f t="shared" si="1327"/>
        <v>0</v>
      </c>
      <c r="DM490" s="106">
        <f t="shared" si="1328"/>
        <v>0</v>
      </c>
      <c r="DN490" s="106">
        <f t="shared" si="1329"/>
        <v>0</v>
      </c>
      <c r="DO490" s="106">
        <f t="shared" si="1330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5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30"/>
        <v/>
      </c>
      <c r="CA491" s="583" t="str">
        <f t="shared" si="1131"/>
        <v/>
      </c>
      <c r="CB491" s="583" t="str">
        <f t="shared" si="1132"/>
        <v/>
      </c>
      <c r="CC491" s="675" t="str">
        <f t="shared" si="1133"/>
        <v/>
      </c>
      <c r="CD491" s="1324" t="str">
        <f t="shared" ref="CD491:CS492" si="133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39"/>
        <v/>
      </c>
      <c r="CF491" s="1326" t="str">
        <f t="shared" si="1339"/>
        <v/>
      </c>
      <c r="CG491" s="1326" t="str">
        <f t="shared" si="1339"/>
        <v/>
      </c>
      <c r="CH491" s="1326" t="str">
        <f t="shared" si="1339"/>
        <v/>
      </c>
      <c r="CI491" s="1326" t="str">
        <f t="shared" si="1339"/>
        <v/>
      </c>
      <c r="CJ491" s="1326" t="str">
        <f t="shared" si="1339"/>
        <v/>
      </c>
      <c r="CK491" s="1327" t="str">
        <f t="shared" si="1339"/>
        <v/>
      </c>
      <c r="CL491" s="1327" t="str">
        <f t="shared" si="1339"/>
        <v/>
      </c>
      <c r="CM491" s="1327" t="str">
        <f t="shared" si="1339"/>
        <v/>
      </c>
      <c r="CN491" s="1326" t="str">
        <f t="shared" si="1339"/>
        <v/>
      </c>
      <c r="CO491" s="1326" t="str">
        <f t="shared" si="1339"/>
        <v/>
      </c>
      <c r="CP491" s="1326" t="str">
        <f t="shared" si="1339"/>
        <v/>
      </c>
      <c r="CQ491" s="1326" t="str">
        <f t="shared" si="1339"/>
        <v/>
      </c>
      <c r="CR491" s="1326" t="str">
        <f t="shared" si="1339"/>
        <v/>
      </c>
      <c r="CS491" s="1325" t="str">
        <f t="shared" si="1339"/>
        <v/>
      </c>
      <c r="CT491" s="1328" t="str">
        <f t="shared" ref="CE491:CT492" si="134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0"/>
        <v/>
      </c>
      <c r="CV491" s="535" t="str">
        <f t="shared" si="1311"/>
        <v/>
      </c>
      <c r="CW491" s="536" t="str">
        <f t="shared" si="1312"/>
        <v/>
      </c>
      <c r="CX491" s="536" t="str">
        <f t="shared" si="1313"/>
        <v/>
      </c>
      <c r="CY491" s="536" t="str">
        <f t="shared" si="1314"/>
        <v/>
      </c>
      <c r="CZ491" s="536" t="str">
        <f t="shared" si="1315"/>
        <v/>
      </c>
      <c r="DA491" s="536" t="str">
        <f t="shared" si="1316"/>
        <v/>
      </c>
      <c r="DB491" s="537" t="str">
        <f t="shared" si="1317"/>
        <v/>
      </c>
      <c r="DC491" s="537" t="str">
        <f t="shared" si="1318"/>
        <v/>
      </c>
      <c r="DD491" s="537" t="str">
        <f t="shared" si="1319"/>
        <v/>
      </c>
      <c r="DE491" s="536" t="str">
        <f t="shared" si="1320"/>
        <v/>
      </c>
      <c r="DF491" s="536" t="str">
        <f t="shared" si="1321"/>
        <v/>
      </c>
      <c r="DG491" s="536" t="str">
        <f t="shared" si="1322"/>
        <v/>
      </c>
      <c r="DH491" s="536" t="str">
        <f t="shared" si="1323"/>
        <v/>
      </c>
      <c r="DI491" s="536" t="str">
        <f t="shared" si="1324"/>
        <v/>
      </c>
      <c r="DJ491" s="535" t="str">
        <f t="shared" si="1325"/>
        <v/>
      </c>
      <c r="DK491" s="534" t="str">
        <f t="shared" si="1326"/>
        <v/>
      </c>
      <c r="DL491" s="639">
        <f t="shared" si="1327"/>
        <v>0</v>
      </c>
      <c r="DM491" s="106">
        <f t="shared" si="1328"/>
        <v>0</v>
      </c>
      <c r="DN491" s="106">
        <f t="shared" si="1329"/>
        <v>0</v>
      </c>
      <c r="DO491" s="106">
        <f t="shared" si="1330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>IF(B491="","",B486*B487*B491)</f>
        <v/>
      </c>
      <c r="C492" s="615" t="str">
        <f t="shared" ref="C492:R492" si="1341">IF(C491="","",C486*C487*C491)</f>
        <v/>
      </c>
      <c r="D492" s="615" t="str">
        <f t="shared" si="1341"/>
        <v/>
      </c>
      <c r="E492" s="615" t="str">
        <f t="shared" si="1341"/>
        <v/>
      </c>
      <c r="F492" s="615" t="str">
        <f t="shared" si="1341"/>
        <v/>
      </c>
      <c r="G492" s="615" t="str">
        <f t="shared" si="1341"/>
        <v/>
      </c>
      <c r="H492" s="615" t="str">
        <f t="shared" si="1341"/>
        <v/>
      </c>
      <c r="I492" s="615" t="str">
        <f t="shared" si="1341"/>
        <v/>
      </c>
      <c r="J492" s="615" t="str">
        <f t="shared" si="1341"/>
        <v/>
      </c>
      <c r="K492" s="615" t="str">
        <f t="shared" si="1341"/>
        <v/>
      </c>
      <c r="L492" s="615" t="str">
        <f t="shared" si="1341"/>
        <v/>
      </c>
      <c r="M492" s="615" t="str">
        <f t="shared" si="1341"/>
        <v/>
      </c>
      <c r="N492" s="615" t="str">
        <f t="shared" si="1341"/>
        <v/>
      </c>
      <c r="O492" s="615" t="str">
        <f t="shared" si="1341"/>
        <v/>
      </c>
      <c r="P492" s="615" t="str">
        <f t="shared" si="1341"/>
        <v/>
      </c>
      <c r="Q492" s="615" t="str">
        <f t="shared" si="1341"/>
        <v/>
      </c>
      <c r="R492" s="615" t="str">
        <f t="shared" si="1341"/>
        <v/>
      </c>
      <c r="S492" s="648"/>
      <c r="T492" s="615" t="str">
        <f>IF(T491="","",T486*T487*T491)</f>
        <v/>
      </c>
      <c r="U492" s="615" t="str">
        <f t="shared" ref="U492:AJ492" si="1342">IF(U491="","",U486*U487*U491)</f>
        <v/>
      </c>
      <c r="V492" s="615" t="str">
        <f t="shared" si="1342"/>
        <v/>
      </c>
      <c r="W492" s="615" t="str">
        <f t="shared" si="1342"/>
        <v/>
      </c>
      <c r="X492" s="615" t="str">
        <f t="shared" si="1342"/>
        <v/>
      </c>
      <c r="Y492" s="615" t="str">
        <f t="shared" si="1342"/>
        <v/>
      </c>
      <c r="Z492" s="615" t="str">
        <f t="shared" si="1342"/>
        <v/>
      </c>
      <c r="AA492" s="615" t="str">
        <f t="shared" si="1342"/>
        <v/>
      </c>
      <c r="AB492" s="615" t="str">
        <f t="shared" si="1342"/>
        <v/>
      </c>
      <c r="AC492" s="615" t="str">
        <f t="shared" si="1342"/>
        <v/>
      </c>
      <c r="AD492" s="615" t="str">
        <f t="shared" si="1342"/>
        <v/>
      </c>
      <c r="AE492" s="615" t="str">
        <f t="shared" si="1342"/>
        <v/>
      </c>
      <c r="AF492" s="615" t="str">
        <f t="shared" si="1342"/>
        <v/>
      </c>
      <c r="AG492" s="615" t="str">
        <f t="shared" si="1342"/>
        <v/>
      </c>
      <c r="AH492" s="615" t="str">
        <f t="shared" si="1342"/>
        <v/>
      </c>
      <c r="AI492" s="615" t="str">
        <f t="shared" si="1342"/>
        <v/>
      </c>
      <c r="AJ492" s="615" t="str">
        <f t="shared" si="1342"/>
        <v/>
      </c>
      <c r="AK492" s="648"/>
      <c r="AL492" s="615" t="str">
        <f>IF(AL491="","",AL486*AL487*AL491)</f>
        <v/>
      </c>
      <c r="AM492" s="615" t="str">
        <f t="shared" ref="AM492:BB492" si="1343">IF(AM491="","",AM486*AM487*AM491)</f>
        <v/>
      </c>
      <c r="AN492" s="615" t="str">
        <f t="shared" si="1343"/>
        <v/>
      </c>
      <c r="AO492" s="615" t="str">
        <f t="shared" si="1343"/>
        <v/>
      </c>
      <c r="AP492" s="615" t="str">
        <f t="shared" si="1343"/>
        <v/>
      </c>
      <c r="AQ492" s="615" t="str">
        <f t="shared" si="1343"/>
        <v/>
      </c>
      <c r="AR492" s="615" t="str">
        <f t="shared" si="1343"/>
        <v/>
      </c>
      <c r="AS492" s="615" t="str">
        <f t="shared" si="1343"/>
        <v/>
      </c>
      <c r="AT492" s="615" t="str">
        <f t="shared" si="1343"/>
        <v/>
      </c>
      <c r="AU492" s="615" t="str">
        <f t="shared" si="1343"/>
        <v/>
      </c>
      <c r="AV492" s="615" t="str">
        <f t="shared" si="1343"/>
        <v/>
      </c>
      <c r="AW492" s="615" t="str">
        <f t="shared" si="1343"/>
        <v/>
      </c>
      <c r="AX492" s="615" t="str">
        <f t="shared" si="1343"/>
        <v/>
      </c>
      <c r="AY492" s="615" t="str">
        <f t="shared" si="1343"/>
        <v/>
      </c>
      <c r="AZ492" s="615" t="str">
        <f t="shared" si="1343"/>
        <v/>
      </c>
      <c r="BA492" s="615" t="str">
        <f t="shared" si="1343"/>
        <v/>
      </c>
      <c r="BB492" s="615" t="str">
        <f t="shared" si="1343"/>
        <v/>
      </c>
      <c r="BC492" s="648"/>
      <c r="BD492" s="615" t="str">
        <f>IF(BD491="","",BD486*BD487*BD491)</f>
        <v/>
      </c>
      <c r="BE492" s="615" t="str">
        <f t="shared" ref="BE492:BT492" si="1344">IF(BE491="","",BE486*BE487*BE491)</f>
        <v/>
      </c>
      <c r="BF492" s="615" t="str">
        <f t="shared" si="1344"/>
        <v/>
      </c>
      <c r="BG492" s="615" t="str">
        <f t="shared" si="1344"/>
        <v/>
      </c>
      <c r="BH492" s="615" t="str">
        <f t="shared" si="1344"/>
        <v/>
      </c>
      <c r="BI492" s="615" t="str">
        <f t="shared" si="1344"/>
        <v/>
      </c>
      <c r="BJ492" s="615" t="str">
        <f t="shared" si="1344"/>
        <v/>
      </c>
      <c r="BK492" s="615" t="str">
        <f t="shared" si="1344"/>
        <v/>
      </c>
      <c r="BL492" s="615" t="str">
        <f t="shared" si="1344"/>
        <v/>
      </c>
      <c r="BM492" s="615" t="str">
        <f t="shared" si="1344"/>
        <v/>
      </c>
      <c r="BN492" s="615" t="str">
        <f t="shared" si="1344"/>
        <v/>
      </c>
      <c r="BO492" s="615" t="str">
        <f t="shared" si="1344"/>
        <v/>
      </c>
      <c r="BP492" s="615" t="str">
        <f t="shared" si="1344"/>
        <v/>
      </c>
      <c r="BQ492" s="615" t="str">
        <f t="shared" si="1344"/>
        <v/>
      </c>
      <c r="BR492" s="615" t="str">
        <f t="shared" si="1344"/>
        <v/>
      </c>
      <c r="BS492" s="615" t="str">
        <f t="shared" si="1344"/>
        <v/>
      </c>
      <c r="BT492" s="615" t="str">
        <f t="shared" si="1344"/>
        <v/>
      </c>
      <c r="BU492" s="648"/>
      <c r="BV492" s="615" t="str">
        <f>IF(BV491="","",BV486*BV487*BV491)</f>
        <v/>
      </c>
      <c r="BW492" s="615" t="str">
        <f t="shared" ref="BW492:BY492" si="1345">IF(BW491="","",BW486*BW487*BW491)</f>
        <v/>
      </c>
      <c r="BX492" s="615" t="str">
        <f t="shared" si="1345"/>
        <v/>
      </c>
      <c r="BY492" s="615" t="str">
        <f t="shared" si="1345"/>
        <v/>
      </c>
      <c r="BZ492" s="583" t="str">
        <f t="shared" si="1130"/>
        <v/>
      </c>
      <c r="CA492" s="583" t="str">
        <f t="shared" si="1131"/>
        <v/>
      </c>
      <c r="CB492" s="583" t="str">
        <f t="shared" si="1132"/>
        <v/>
      </c>
      <c r="CC492" s="675" t="str">
        <f t="shared" si="1133"/>
        <v/>
      </c>
      <c r="CD492" s="1324" t="str">
        <f t="shared" si="1339"/>
        <v/>
      </c>
      <c r="CE492" s="1325" t="str">
        <f t="shared" si="1340"/>
        <v/>
      </c>
      <c r="CF492" s="1326" t="str">
        <f t="shared" si="1340"/>
        <v/>
      </c>
      <c r="CG492" s="1326" t="str">
        <f t="shared" si="1340"/>
        <v/>
      </c>
      <c r="CH492" s="1326" t="str">
        <f t="shared" si="1340"/>
        <v/>
      </c>
      <c r="CI492" s="1326" t="str">
        <f t="shared" si="1340"/>
        <v/>
      </c>
      <c r="CJ492" s="1326" t="str">
        <f t="shared" si="1340"/>
        <v/>
      </c>
      <c r="CK492" s="1327" t="str">
        <f t="shared" si="1340"/>
        <v/>
      </c>
      <c r="CL492" s="1327" t="str">
        <f t="shared" si="1340"/>
        <v/>
      </c>
      <c r="CM492" s="1327" t="str">
        <f t="shared" si="1340"/>
        <v/>
      </c>
      <c r="CN492" s="1326" t="str">
        <f t="shared" si="1340"/>
        <v/>
      </c>
      <c r="CO492" s="1326" t="str">
        <f t="shared" si="1340"/>
        <v/>
      </c>
      <c r="CP492" s="1326" t="str">
        <f t="shared" si="1340"/>
        <v/>
      </c>
      <c r="CQ492" s="1326" t="str">
        <f t="shared" si="1340"/>
        <v/>
      </c>
      <c r="CR492" s="1326" t="str">
        <f t="shared" si="1340"/>
        <v/>
      </c>
      <c r="CS492" s="1325" t="str">
        <f t="shared" si="1340"/>
        <v/>
      </c>
      <c r="CT492" s="1328" t="str">
        <f t="shared" si="1340"/>
        <v/>
      </c>
      <c r="CU492" s="534" t="str">
        <f t="shared" si="1310"/>
        <v/>
      </c>
      <c r="CV492" s="535" t="str">
        <f t="shared" si="1311"/>
        <v/>
      </c>
      <c r="CW492" s="536" t="str">
        <f t="shared" si="1312"/>
        <v/>
      </c>
      <c r="CX492" s="536" t="str">
        <f t="shared" si="1313"/>
        <v/>
      </c>
      <c r="CY492" s="536" t="str">
        <f t="shared" si="1314"/>
        <v/>
      </c>
      <c r="CZ492" s="536" t="str">
        <f t="shared" si="1315"/>
        <v/>
      </c>
      <c r="DA492" s="536" t="str">
        <f t="shared" si="1316"/>
        <v/>
      </c>
      <c r="DB492" s="537" t="str">
        <f t="shared" si="1317"/>
        <v/>
      </c>
      <c r="DC492" s="537" t="str">
        <f t="shared" si="1318"/>
        <v/>
      </c>
      <c r="DD492" s="537" t="str">
        <f t="shared" si="1319"/>
        <v/>
      </c>
      <c r="DE492" s="536" t="str">
        <f t="shared" si="1320"/>
        <v/>
      </c>
      <c r="DF492" s="536" t="str">
        <f t="shared" si="1321"/>
        <v/>
      </c>
      <c r="DG492" s="536" t="str">
        <f t="shared" si="1322"/>
        <v/>
      </c>
      <c r="DH492" s="536" t="str">
        <f t="shared" si="1323"/>
        <v/>
      </c>
      <c r="DI492" s="536" t="str">
        <f t="shared" si="1324"/>
        <v/>
      </c>
      <c r="DJ492" s="535" t="str">
        <f t="shared" si="1325"/>
        <v/>
      </c>
      <c r="DK492" s="534" t="str">
        <f t="shared" si="1326"/>
        <v/>
      </c>
      <c r="DL492" s="639">
        <f t="shared" si="1327"/>
        <v>0</v>
      </c>
      <c r="DM492" s="106">
        <f t="shared" si="1328"/>
        <v>0</v>
      </c>
      <c r="DN492" s="106">
        <f t="shared" si="1329"/>
        <v>0</v>
      </c>
      <c r="DO492" s="106">
        <f t="shared" si="1330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5" t="s">
        <v>712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707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1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1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707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1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130"/>
        <v/>
      </c>
      <c r="CA493" s="575" t="str">
        <f t="shared" si="1131"/>
        <v/>
      </c>
      <c r="CB493" s="575" t="str">
        <f t="shared" si="1132"/>
        <v/>
      </c>
      <c r="CC493" s="673" t="str">
        <f t="shared" si="1133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30"/>
        <v>0.69999999999999984</v>
      </c>
      <c r="CA494" s="583">
        <f t="shared" si="1131"/>
        <v>0.69999999999999984</v>
      </c>
      <c r="CB494" s="583">
        <f t="shared" si="1132"/>
        <v>0.69999999999999984</v>
      </c>
      <c r="CC494" s="675">
        <f t="shared" si="1133"/>
        <v>0.69999999999999984</v>
      </c>
      <c r="CD494" s="1324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5">
        <f t="shared" si="1346"/>
        <v>0.7</v>
      </c>
      <c r="CF494" s="1326">
        <f t="shared" si="1346"/>
        <v>0.7</v>
      </c>
      <c r="CG494" s="1326">
        <f t="shared" si="1346"/>
        <v>0.7</v>
      </c>
      <c r="CH494" s="1326">
        <f t="shared" si="1346"/>
        <v>0.7</v>
      </c>
      <c r="CI494" s="1326">
        <f t="shared" si="1346"/>
        <v>0.7</v>
      </c>
      <c r="CJ494" s="1326">
        <f t="shared" si="1346"/>
        <v>0.7</v>
      </c>
      <c r="CK494" s="1327">
        <f t="shared" si="1346"/>
        <v>0.7</v>
      </c>
      <c r="CL494" s="1327">
        <f t="shared" si="1346"/>
        <v>0.7</v>
      </c>
      <c r="CM494" s="1327">
        <f t="shared" si="1346"/>
        <v>0.7</v>
      </c>
      <c r="CN494" s="1326">
        <f t="shared" si="1346"/>
        <v>0.7</v>
      </c>
      <c r="CO494" s="1326">
        <f t="shared" si="1346"/>
        <v>0.7</v>
      </c>
      <c r="CP494" s="1326">
        <f t="shared" si="1346"/>
        <v>0.7</v>
      </c>
      <c r="CQ494" s="1326">
        <f t="shared" si="1346"/>
        <v>0.7</v>
      </c>
      <c r="CR494" s="1326">
        <f t="shared" si="1346"/>
        <v>0.7</v>
      </c>
      <c r="CS494" s="1325">
        <f t="shared" si="1346"/>
        <v>0.7</v>
      </c>
      <c r="CT494" s="1328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65">COUNT(B494:R494)</f>
        <v>17</v>
      </c>
      <c r="DM494" s="106">
        <f t="shared" ref="DM494:DM519" si="1366">COUNT(T494:AJ494)</f>
        <v>17</v>
      </c>
      <c r="DN494" s="106">
        <f t="shared" ref="DN494:DN519" si="1367">COUNT(AL494:BB494)</f>
        <v>17</v>
      </c>
      <c r="DO494" s="106">
        <f t="shared" ref="DO494:DO519" si="136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30"/>
        <v/>
      </c>
      <c r="CA495" s="583" t="str">
        <f t="shared" si="1131"/>
        <v/>
      </c>
      <c r="CB495" s="583" t="str">
        <f t="shared" si="1132"/>
        <v/>
      </c>
      <c r="CC495" s="675" t="str">
        <f t="shared" si="1133"/>
        <v/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 t="str">
        <f t="shared" si="1347"/>
        <v/>
      </c>
      <c r="CK495" s="1327" t="str">
        <f t="shared" si="1347"/>
        <v/>
      </c>
      <c r="CL495" s="1327" t="str">
        <f t="shared" si="1347"/>
        <v/>
      </c>
      <c r="CM495" s="1327" t="str">
        <f t="shared" si="1347"/>
        <v/>
      </c>
      <c r="CN495" s="1326" t="str">
        <f t="shared" si="1347"/>
        <v/>
      </c>
      <c r="CO495" s="1326" t="str">
        <f t="shared" si="1347"/>
        <v/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 t="str">
        <f t="shared" si="1354"/>
        <v/>
      </c>
      <c r="DB495" s="537" t="str">
        <f t="shared" si="1355"/>
        <v/>
      </c>
      <c r="DC495" s="537" t="str">
        <f t="shared" si="1356"/>
        <v/>
      </c>
      <c r="DD495" s="537" t="str">
        <f t="shared" si="1357"/>
        <v/>
      </c>
      <c r="DE495" s="536" t="str">
        <f t="shared" si="1358"/>
        <v/>
      </c>
      <c r="DF495" s="536" t="str">
        <f t="shared" si="1359"/>
        <v/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2</v>
      </c>
      <c r="DN495" s="106">
        <f t="shared" si="1367"/>
        <v>0</v>
      </c>
      <c r="DO495" s="106">
        <f t="shared" si="1368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30"/>
        <v/>
      </c>
      <c r="CA496" s="583" t="str">
        <f t="shared" si="1131"/>
        <v/>
      </c>
      <c r="CB496" s="583" t="str">
        <f t="shared" si="1132"/>
        <v/>
      </c>
      <c r="CC496" s="675" t="str">
        <f t="shared" si="1133"/>
        <v/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 t="str">
        <f t="shared" si="1347"/>
        <v/>
      </c>
      <c r="CK496" s="1327" t="str">
        <f t="shared" si="1347"/>
        <v/>
      </c>
      <c r="CL496" s="1327" t="str">
        <f t="shared" si="1347"/>
        <v/>
      </c>
      <c r="CM496" s="1327" t="str">
        <f t="shared" si="1347"/>
        <v/>
      </c>
      <c r="CN496" s="1326" t="str">
        <f t="shared" si="1347"/>
        <v/>
      </c>
      <c r="CO496" s="1326" t="str">
        <f t="shared" si="1347"/>
        <v/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 t="str">
        <f t="shared" si="1354"/>
        <v/>
      </c>
      <c r="DB496" s="537" t="str">
        <f t="shared" si="1355"/>
        <v/>
      </c>
      <c r="DC496" s="537" t="str">
        <f t="shared" si="1356"/>
        <v/>
      </c>
      <c r="DD496" s="537" t="str">
        <f t="shared" si="1357"/>
        <v/>
      </c>
      <c r="DE496" s="536" t="str">
        <f t="shared" si="1358"/>
        <v/>
      </c>
      <c r="DF496" s="536" t="str">
        <f t="shared" si="1359"/>
        <v/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2</v>
      </c>
      <c r="DN496" s="106">
        <f t="shared" si="1367"/>
        <v>0</v>
      </c>
      <c r="DO496" s="106">
        <f t="shared" si="1368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 t="str">
        <f t="shared" ref="T497:AJ497" si="1371">IF(T495="","",T494*T495*T496)</f>
        <v/>
      </c>
      <c r="U497" s="615" t="str">
        <f t="shared" si="1371"/>
        <v/>
      </c>
      <c r="V497" s="615" t="str">
        <f t="shared" si="1371"/>
        <v/>
      </c>
      <c r="W497" s="615">
        <f t="shared" si="1371"/>
        <v>33.599999999999994</v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>
        <f t="shared" si="1371"/>
        <v>46.9</v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 t="str">
        <f t="shared" si="1372"/>
        <v/>
      </c>
      <c r="AR497" s="615" t="str">
        <f t="shared" si="1372"/>
        <v/>
      </c>
      <c r="AS497" s="615" t="str">
        <f t="shared" si="1372"/>
        <v/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 t="str">
        <f t="shared" si="1373"/>
        <v/>
      </c>
      <c r="BF497" s="615" t="str">
        <f t="shared" si="1373"/>
        <v/>
      </c>
      <c r="BG497" s="615" t="str">
        <f t="shared" si="1373"/>
        <v/>
      </c>
      <c r="BH497" s="615" t="str">
        <f t="shared" si="1373"/>
        <v/>
      </c>
      <c r="BI497" s="615" t="str">
        <f t="shared" si="1373"/>
        <v/>
      </c>
      <c r="BJ497" s="615" t="str">
        <f t="shared" si="1373"/>
        <v/>
      </c>
      <c r="BK497" s="615" t="str">
        <f t="shared" si="1373"/>
        <v/>
      </c>
      <c r="BL497" s="615" t="str">
        <f t="shared" si="1373"/>
        <v/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30"/>
        <v/>
      </c>
      <c r="CA497" s="583" t="str">
        <f t="shared" si="1131"/>
        <v/>
      </c>
      <c r="CB497" s="583" t="str">
        <f t="shared" si="1132"/>
        <v/>
      </c>
      <c r="CC497" s="675" t="str">
        <f t="shared" si="1133"/>
        <v/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 t="str">
        <f t="shared" si="1347"/>
        <v/>
      </c>
      <c r="CK497" s="1327" t="str">
        <f t="shared" si="1347"/>
        <v/>
      </c>
      <c r="CL497" s="1327" t="str">
        <f t="shared" si="1347"/>
        <v/>
      </c>
      <c r="CM497" s="1327" t="str">
        <f t="shared" si="1347"/>
        <v/>
      </c>
      <c r="CN497" s="1326" t="str">
        <f t="shared" si="1347"/>
        <v/>
      </c>
      <c r="CO497" s="1326" t="str">
        <f t="shared" si="1347"/>
        <v/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 t="str">
        <f t="shared" si="1354"/>
        <v/>
      </c>
      <c r="DB497" s="537" t="str">
        <f t="shared" si="1355"/>
        <v/>
      </c>
      <c r="DC497" s="537" t="str">
        <f t="shared" si="1356"/>
        <v/>
      </c>
      <c r="DD497" s="537" t="str">
        <f t="shared" si="1357"/>
        <v/>
      </c>
      <c r="DE497" s="536" t="str">
        <f t="shared" si="1358"/>
        <v/>
      </c>
      <c r="DF497" s="536" t="str">
        <f t="shared" si="1359"/>
        <v/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2</v>
      </c>
      <c r="DN497" s="106">
        <f t="shared" si="1367"/>
        <v>0</v>
      </c>
      <c r="DO497" s="106">
        <f t="shared" si="1368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7">
        <f>2640*$K$1</f>
        <v>2640</v>
      </c>
      <c r="C498" s="747">
        <f t="shared" ref="C498:R498" si="1374">2640*$K$1</f>
        <v>2640</v>
      </c>
      <c r="D498" s="747">
        <f t="shared" si="1374"/>
        <v>2640</v>
      </c>
      <c r="E498" s="747">
        <f t="shared" si="1374"/>
        <v>2640</v>
      </c>
      <c r="F498" s="747">
        <f t="shared" si="1374"/>
        <v>2640</v>
      </c>
      <c r="G498" s="747">
        <f t="shared" si="1374"/>
        <v>2640</v>
      </c>
      <c r="H498" s="747">
        <f t="shared" si="1374"/>
        <v>2640</v>
      </c>
      <c r="I498" s="747">
        <f t="shared" si="1374"/>
        <v>2640</v>
      </c>
      <c r="J498" s="747">
        <f t="shared" si="1374"/>
        <v>2640</v>
      </c>
      <c r="K498" s="747">
        <f t="shared" si="1374"/>
        <v>2640</v>
      </c>
      <c r="L498" s="747">
        <f t="shared" si="1374"/>
        <v>2640</v>
      </c>
      <c r="M498" s="747">
        <f t="shared" si="1374"/>
        <v>2640</v>
      </c>
      <c r="N498" s="747">
        <f t="shared" si="1374"/>
        <v>2640</v>
      </c>
      <c r="O498" s="747">
        <f t="shared" si="1374"/>
        <v>2640</v>
      </c>
      <c r="P498" s="747">
        <f t="shared" si="1374"/>
        <v>2640</v>
      </c>
      <c r="Q498" s="747">
        <f t="shared" si="1374"/>
        <v>2640</v>
      </c>
      <c r="R498" s="747">
        <f t="shared" si="1374"/>
        <v>2640</v>
      </c>
      <c r="S498" s="741"/>
      <c r="T498" s="747">
        <f>2640*$K$1</f>
        <v>2640</v>
      </c>
      <c r="U498" s="747">
        <f t="shared" ref="U498:AJ498" si="1375">2640*$K$1</f>
        <v>2640</v>
      </c>
      <c r="V498" s="747">
        <f t="shared" si="1375"/>
        <v>2640</v>
      </c>
      <c r="W498" s="747">
        <f t="shared" si="1375"/>
        <v>2640</v>
      </c>
      <c r="X498" s="747">
        <f t="shared" si="1375"/>
        <v>2640</v>
      </c>
      <c r="Y498" s="747">
        <f t="shared" si="1375"/>
        <v>2640</v>
      </c>
      <c r="Z498" s="747">
        <f t="shared" si="1375"/>
        <v>2640</v>
      </c>
      <c r="AA498" s="747">
        <f t="shared" si="1375"/>
        <v>2640</v>
      </c>
      <c r="AB498" s="747">
        <f t="shared" si="1375"/>
        <v>2640</v>
      </c>
      <c r="AC498" s="747">
        <f t="shared" si="1375"/>
        <v>2640</v>
      </c>
      <c r="AD498" s="747">
        <f t="shared" si="1375"/>
        <v>2640</v>
      </c>
      <c r="AE498" s="747">
        <f t="shared" si="1375"/>
        <v>2640</v>
      </c>
      <c r="AF498" s="747">
        <f t="shared" si="1375"/>
        <v>2640</v>
      </c>
      <c r="AG498" s="747">
        <f t="shared" si="1375"/>
        <v>2640</v>
      </c>
      <c r="AH498" s="747">
        <f t="shared" si="1375"/>
        <v>2640</v>
      </c>
      <c r="AI498" s="747">
        <f t="shared" si="1375"/>
        <v>2640</v>
      </c>
      <c r="AJ498" s="747">
        <f t="shared" si="1375"/>
        <v>2640</v>
      </c>
      <c r="AK498" s="741"/>
      <c r="AL498" s="747">
        <f>2640*$K$1</f>
        <v>2640</v>
      </c>
      <c r="AM498" s="747">
        <f t="shared" ref="AM498:BB498" si="1376">2640*$K$1</f>
        <v>2640</v>
      </c>
      <c r="AN498" s="747">
        <f t="shared" si="1376"/>
        <v>2640</v>
      </c>
      <c r="AO498" s="747">
        <f t="shared" si="1376"/>
        <v>2640</v>
      </c>
      <c r="AP498" s="747">
        <f t="shared" si="1376"/>
        <v>2640</v>
      </c>
      <c r="AQ498" s="747">
        <f t="shared" si="1376"/>
        <v>2640</v>
      </c>
      <c r="AR498" s="747">
        <f t="shared" si="1376"/>
        <v>2640</v>
      </c>
      <c r="AS498" s="747">
        <f t="shared" si="1376"/>
        <v>2640</v>
      </c>
      <c r="AT498" s="747">
        <f t="shared" si="1376"/>
        <v>2640</v>
      </c>
      <c r="AU498" s="747">
        <f t="shared" si="1376"/>
        <v>2640</v>
      </c>
      <c r="AV498" s="747">
        <f t="shared" si="1376"/>
        <v>2640</v>
      </c>
      <c r="AW498" s="747">
        <f t="shared" si="1376"/>
        <v>2640</v>
      </c>
      <c r="AX498" s="747">
        <f t="shared" si="1376"/>
        <v>2640</v>
      </c>
      <c r="AY498" s="747">
        <f t="shared" si="1376"/>
        <v>2640</v>
      </c>
      <c r="AZ498" s="747">
        <f t="shared" si="1376"/>
        <v>2640</v>
      </c>
      <c r="BA498" s="747">
        <f t="shared" si="1376"/>
        <v>2640</v>
      </c>
      <c r="BB498" s="747">
        <f t="shared" si="1376"/>
        <v>2640</v>
      </c>
      <c r="BC498" s="741"/>
      <c r="BD498" s="747">
        <f>2640*$K$1</f>
        <v>2640</v>
      </c>
      <c r="BE498" s="747">
        <f t="shared" ref="BE498:BY498" si="1377">2640*$K$1</f>
        <v>2640</v>
      </c>
      <c r="BF498" s="747">
        <f t="shared" si="1377"/>
        <v>2640</v>
      </c>
      <c r="BG498" s="747">
        <f t="shared" si="1377"/>
        <v>2640</v>
      </c>
      <c r="BH498" s="747">
        <f t="shared" si="1377"/>
        <v>2640</v>
      </c>
      <c r="BI498" s="747">
        <f t="shared" si="1377"/>
        <v>2640</v>
      </c>
      <c r="BJ498" s="747">
        <f t="shared" si="1377"/>
        <v>2640</v>
      </c>
      <c r="BK498" s="747">
        <f t="shared" si="1377"/>
        <v>2640</v>
      </c>
      <c r="BL498" s="747">
        <f t="shared" si="1377"/>
        <v>2640</v>
      </c>
      <c r="BM498" s="747">
        <f t="shared" si="1377"/>
        <v>2640</v>
      </c>
      <c r="BN498" s="747">
        <f t="shared" si="1377"/>
        <v>2640</v>
      </c>
      <c r="BO498" s="747">
        <f t="shared" si="1377"/>
        <v>2640</v>
      </c>
      <c r="BP498" s="747">
        <f t="shared" si="1377"/>
        <v>2640</v>
      </c>
      <c r="BQ498" s="747">
        <f t="shared" si="1377"/>
        <v>2640</v>
      </c>
      <c r="BR498" s="747">
        <f t="shared" si="1377"/>
        <v>2640</v>
      </c>
      <c r="BS498" s="747">
        <f t="shared" si="1377"/>
        <v>2640</v>
      </c>
      <c r="BT498" s="747">
        <f t="shared" si="1377"/>
        <v>2640</v>
      </c>
      <c r="BU498" s="741"/>
      <c r="BV498" s="747">
        <f t="shared" si="1377"/>
        <v>2640</v>
      </c>
      <c r="BW498" s="747">
        <f t="shared" si="1377"/>
        <v>2640</v>
      </c>
      <c r="BX498" s="747">
        <f t="shared" si="1377"/>
        <v>2640</v>
      </c>
      <c r="BY498" s="747">
        <f t="shared" si="1377"/>
        <v>2640</v>
      </c>
      <c r="BZ498" s="583">
        <f t="shared" si="1130"/>
        <v>2640</v>
      </c>
      <c r="CA498" s="583">
        <f t="shared" si="1131"/>
        <v>2640</v>
      </c>
      <c r="CB498" s="583">
        <f t="shared" si="1132"/>
        <v>2640</v>
      </c>
      <c r="CC498" s="675">
        <f t="shared" si="1133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31"/>
        <v/>
      </c>
      <c r="CB499" s="608" t="str">
        <f t="shared" si="1132"/>
        <v/>
      </c>
      <c r="CC499" s="608" t="str">
        <f t="shared" si="1133"/>
        <v/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 t="str">
        <f t="shared" si="1347"/>
        <v/>
      </c>
      <c r="CK499" s="1332" t="str">
        <f t="shared" si="1347"/>
        <v/>
      </c>
      <c r="CL499" s="1332" t="str">
        <f t="shared" si="1347"/>
        <v/>
      </c>
      <c r="CM499" s="1332" t="str">
        <f t="shared" si="1347"/>
        <v/>
      </c>
      <c r="CN499" s="1331" t="str">
        <f t="shared" si="1347"/>
        <v/>
      </c>
      <c r="CO499" s="1331" t="str">
        <f t="shared" si="1347"/>
        <v/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 t="str">
        <f t="shared" si="1354"/>
        <v/>
      </c>
      <c r="DB499" s="525" t="str">
        <f t="shared" si="1355"/>
        <v/>
      </c>
      <c r="DC499" s="525" t="str">
        <f t="shared" si="1356"/>
        <v/>
      </c>
      <c r="DD499" s="525" t="str">
        <f t="shared" si="1357"/>
        <v/>
      </c>
      <c r="DE499" s="524" t="str">
        <f t="shared" si="1358"/>
        <v/>
      </c>
      <c r="DF499" s="524" t="str">
        <f t="shared" si="1359"/>
        <v/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2</v>
      </c>
      <c r="DN499" s="106">
        <f t="shared" si="1367"/>
        <v>0</v>
      </c>
      <c r="DO499" s="106">
        <f t="shared" si="1368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5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30"/>
        <v/>
      </c>
      <c r="CA500" s="583" t="str">
        <f t="shared" si="1131"/>
        <v/>
      </c>
      <c r="CB500" s="583" t="str">
        <f t="shared" si="1132"/>
        <v/>
      </c>
      <c r="CC500" s="675" t="str">
        <f t="shared" si="1133"/>
        <v/>
      </c>
      <c r="CD500" s="1324" t="str">
        <f t="shared" si="1369"/>
        <v/>
      </c>
      <c r="CE500" s="1325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6" t="str">
        <f t="shared" si="1378"/>
        <v/>
      </c>
      <c r="CG500" s="1326" t="str">
        <f t="shared" si="1378"/>
        <v/>
      </c>
      <c r="CH500" s="1326" t="str">
        <f t="shared" si="1378"/>
        <v/>
      </c>
      <c r="CI500" s="1326" t="str">
        <f t="shared" si="1378"/>
        <v/>
      </c>
      <c r="CJ500" s="1326" t="str">
        <f t="shared" si="1378"/>
        <v/>
      </c>
      <c r="CK500" s="1327" t="str">
        <f t="shared" si="1378"/>
        <v/>
      </c>
      <c r="CL500" s="1327" t="str">
        <f t="shared" si="1378"/>
        <v/>
      </c>
      <c r="CM500" s="1327" t="str">
        <f t="shared" si="1378"/>
        <v/>
      </c>
      <c r="CN500" s="1326" t="str">
        <f t="shared" si="1378"/>
        <v/>
      </c>
      <c r="CO500" s="1326" t="str">
        <f t="shared" si="1378"/>
        <v/>
      </c>
      <c r="CP500" s="1326" t="str">
        <f t="shared" si="1378"/>
        <v/>
      </c>
      <c r="CQ500" s="1326" t="str">
        <f t="shared" si="1378"/>
        <v/>
      </c>
      <c r="CR500" s="1326" t="str">
        <f t="shared" si="1378"/>
        <v/>
      </c>
      <c r="CS500" s="1325" t="str">
        <f t="shared" si="1378"/>
        <v/>
      </c>
      <c r="CT500" s="1328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48"/>
        <v/>
      </c>
      <c r="CV500" s="535" t="str">
        <f t="shared" si="1349"/>
        <v/>
      </c>
      <c r="CW500" s="536" t="str">
        <f t="shared" si="1350"/>
        <v/>
      </c>
      <c r="CX500" s="536" t="str">
        <f t="shared" si="1351"/>
        <v/>
      </c>
      <c r="CY500" s="536" t="str">
        <f t="shared" si="1352"/>
        <v/>
      </c>
      <c r="CZ500" s="536" t="str">
        <f t="shared" si="1353"/>
        <v/>
      </c>
      <c r="DA500" s="536" t="str">
        <f t="shared" si="1354"/>
        <v/>
      </c>
      <c r="DB500" s="537" t="str">
        <f t="shared" si="1355"/>
        <v/>
      </c>
      <c r="DC500" s="537" t="str">
        <f t="shared" si="1356"/>
        <v/>
      </c>
      <c r="DD500" s="537" t="str">
        <f t="shared" si="1357"/>
        <v/>
      </c>
      <c r="DE500" s="536" t="str">
        <f t="shared" si="1358"/>
        <v/>
      </c>
      <c r="DF500" s="536" t="str">
        <f t="shared" si="1359"/>
        <v/>
      </c>
      <c r="DG500" s="536" t="str">
        <f t="shared" si="1360"/>
        <v/>
      </c>
      <c r="DH500" s="536" t="str">
        <f t="shared" si="1361"/>
        <v/>
      </c>
      <c r="DI500" s="536" t="str">
        <f t="shared" si="1362"/>
        <v/>
      </c>
      <c r="DJ500" s="535" t="str">
        <f t="shared" si="1363"/>
        <v/>
      </c>
      <c r="DK500" s="534" t="str">
        <f t="shared" si="1364"/>
        <v/>
      </c>
      <c r="DL500" s="639">
        <f t="shared" si="1365"/>
        <v>0</v>
      </c>
      <c r="DM500" s="106">
        <f t="shared" si="1366"/>
        <v>2</v>
      </c>
      <c r="DN500" s="106">
        <f t="shared" si="1367"/>
        <v>0</v>
      </c>
      <c r="DO500" s="106">
        <f t="shared" si="1368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 t="str">
        <f t="shared" ref="T501:AJ501" si="1381">IF(T500="","",T495*T500*T496)</f>
        <v/>
      </c>
      <c r="U501" s="615" t="str">
        <f t="shared" si="1381"/>
        <v/>
      </c>
      <c r="V501" s="615" t="str">
        <f t="shared" si="1381"/>
        <v/>
      </c>
      <c r="W501" s="615">
        <f t="shared" si="1381"/>
        <v>336</v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>
        <f t="shared" si="1381"/>
        <v>402</v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 t="str">
        <f t="shared" si="1382"/>
        <v/>
      </c>
      <c r="AS501" s="615" t="str">
        <f t="shared" si="1382"/>
        <v/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 t="str">
        <f t="shared" si="1383"/>
        <v/>
      </c>
      <c r="BF501" s="615" t="str">
        <f t="shared" si="1383"/>
        <v/>
      </c>
      <c r="BG501" s="615" t="str">
        <f t="shared" si="1383"/>
        <v/>
      </c>
      <c r="BH501" s="615" t="str">
        <f t="shared" si="1383"/>
        <v/>
      </c>
      <c r="BI501" s="615" t="str">
        <f t="shared" si="1383"/>
        <v/>
      </c>
      <c r="BJ501" s="615" t="str">
        <f t="shared" si="1383"/>
        <v/>
      </c>
      <c r="BK501" s="615" t="str">
        <f t="shared" si="1383"/>
        <v/>
      </c>
      <c r="BL501" s="615" t="str">
        <f t="shared" si="1383"/>
        <v/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30"/>
        <v/>
      </c>
      <c r="CA501" s="583" t="str">
        <f t="shared" si="1131"/>
        <v/>
      </c>
      <c r="CB501" s="583" t="str">
        <f t="shared" si="1132"/>
        <v/>
      </c>
      <c r="CC501" s="675" t="str">
        <f t="shared" si="1133"/>
        <v/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 t="str">
        <f t="shared" si="1379"/>
        <v/>
      </c>
      <c r="CK501" s="1327" t="str">
        <f t="shared" si="1379"/>
        <v/>
      </c>
      <c r="CL501" s="1327" t="str">
        <f t="shared" si="1379"/>
        <v/>
      </c>
      <c r="CM501" s="1327" t="str">
        <f t="shared" si="1379"/>
        <v/>
      </c>
      <c r="CN501" s="1326" t="str">
        <f t="shared" si="1379"/>
        <v/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 t="str">
        <f t="shared" si="1354"/>
        <v/>
      </c>
      <c r="DB501" s="537" t="str">
        <f t="shared" si="1355"/>
        <v/>
      </c>
      <c r="DC501" s="537" t="str">
        <f t="shared" si="1356"/>
        <v/>
      </c>
      <c r="DD501" s="537" t="str">
        <f t="shared" si="1357"/>
        <v/>
      </c>
      <c r="DE501" s="536" t="str">
        <f t="shared" si="1358"/>
        <v/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2</v>
      </c>
      <c r="DN501" s="106">
        <f t="shared" si="1367"/>
        <v>0</v>
      </c>
      <c r="DO501" s="106">
        <f t="shared" si="1368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7" t="s">
        <v>830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30"/>
        <v/>
      </c>
      <c r="CA502" s="583" t="str">
        <f t="shared" si="1131"/>
        <v/>
      </c>
      <c r="CB502" s="583" t="str">
        <f t="shared" si="1132"/>
        <v/>
      </c>
      <c r="CC502" s="675" t="str">
        <f t="shared" si="1133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1</v>
      </c>
      <c r="DN502" s="106">
        <f t="shared" si="1367"/>
        <v>0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30"/>
        <v/>
      </c>
      <c r="CA503" s="583" t="str">
        <f t="shared" si="1131"/>
        <v/>
      </c>
      <c r="CB503" s="583" t="str">
        <f t="shared" si="1132"/>
        <v/>
      </c>
      <c r="CC503" s="675" t="str">
        <f t="shared" si="1133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1</v>
      </c>
      <c r="DN503" s="106">
        <f t="shared" si="1367"/>
        <v>0</v>
      </c>
      <c r="DO503" s="106">
        <f t="shared" si="1368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7">
        <f>1140*$K$1</f>
        <v>1140</v>
      </c>
      <c r="C504" s="747">
        <f t="shared" ref="C504:R504" si="1384">1140*$K$1</f>
        <v>1140</v>
      </c>
      <c r="D504" s="747">
        <f t="shared" si="1384"/>
        <v>1140</v>
      </c>
      <c r="E504" s="747">
        <f t="shared" si="1384"/>
        <v>1140</v>
      </c>
      <c r="F504" s="747">
        <f t="shared" si="1384"/>
        <v>1140</v>
      </c>
      <c r="G504" s="747">
        <f t="shared" si="1384"/>
        <v>1140</v>
      </c>
      <c r="H504" s="747">
        <f t="shared" si="1384"/>
        <v>1140</v>
      </c>
      <c r="I504" s="747">
        <f t="shared" si="1384"/>
        <v>1140</v>
      </c>
      <c r="J504" s="747">
        <f t="shared" si="1384"/>
        <v>1140</v>
      </c>
      <c r="K504" s="747">
        <f t="shared" si="1384"/>
        <v>1140</v>
      </c>
      <c r="L504" s="747">
        <f t="shared" si="1384"/>
        <v>1140</v>
      </c>
      <c r="M504" s="747">
        <f t="shared" si="1384"/>
        <v>1140</v>
      </c>
      <c r="N504" s="747">
        <f t="shared" si="1384"/>
        <v>1140</v>
      </c>
      <c r="O504" s="747">
        <f t="shared" si="1384"/>
        <v>1140</v>
      </c>
      <c r="P504" s="747">
        <f t="shared" si="1384"/>
        <v>1140</v>
      </c>
      <c r="Q504" s="747">
        <f t="shared" si="1384"/>
        <v>1140</v>
      </c>
      <c r="R504" s="747">
        <f t="shared" si="1384"/>
        <v>1140</v>
      </c>
      <c r="S504" s="741"/>
      <c r="T504" s="747">
        <f>1140*$K$1</f>
        <v>1140</v>
      </c>
      <c r="U504" s="747">
        <f t="shared" ref="U504:AJ504" si="1385">1140*$K$1</f>
        <v>1140</v>
      </c>
      <c r="V504" s="747">
        <f t="shared" si="1385"/>
        <v>1140</v>
      </c>
      <c r="W504" s="747">
        <f t="shared" si="1385"/>
        <v>1140</v>
      </c>
      <c r="X504" s="747">
        <f t="shared" si="1385"/>
        <v>1140</v>
      </c>
      <c r="Y504" s="747">
        <f t="shared" si="1385"/>
        <v>1140</v>
      </c>
      <c r="Z504" s="747">
        <f t="shared" si="1385"/>
        <v>1140</v>
      </c>
      <c r="AA504" s="747">
        <f t="shared" si="1385"/>
        <v>1140</v>
      </c>
      <c r="AB504" s="747">
        <f t="shared" si="1385"/>
        <v>1140</v>
      </c>
      <c r="AC504" s="747">
        <f t="shared" si="1385"/>
        <v>1140</v>
      </c>
      <c r="AD504" s="747">
        <f t="shared" si="1385"/>
        <v>1140</v>
      </c>
      <c r="AE504" s="747">
        <f t="shared" si="1385"/>
        <v>1140</v>
      </c>
      <c r="AF504" s="747">
        <f t="shared" si="1385"/>
        <v>1140</v>
      </c>
      <c r="AG504" s="747">
        <f t="shared" si="1385"/>
        <v>1140</v>
      </c>
      <c r="AH504" s="747">
        <f t="shared" si="1385"/>
        <v>1140</v>
      </c>
      <c r="AI504" s="747">
        <f t="shared" si="1385"/>
        <v>1140</v>
      </c>
      <c r="AJ504" s="747">
        <f t="shared" si="1385"/>
        <v>1140</v>
      </c>
      <c r="AK504" s="741"/>
      <c r="AL504" s="747">
        <f>1140*$K$1</f>
        <v>1140</v>
      </c>
      <c r="AM504" s="747">
        <f t="shared" ref="AM504:BB504" si="1386">1140*$K$1</f>
        <v>1140</v>
      </c>
      <c r="AN504" s="747">
        <f t="shared" si="1386"/>
        <v>1140</v>
      </c>
      <c r="AO504" s="747">
        <f t="shared" si="1386"/>
        <v>1140</v>
      </c>
      <c r="AP504" s="747">
        <f t="shared" si="1386"/>
        <v>1140</v>
      </c>
      <c r="AQ504" s="747">
        <f t="shared" si="1386"/>
        <v>1140</v>
      </c>
      <c r="AR504" s="747">
        <f t="shared" si="1386"/>
        <v>1140</v>
      </c>
      <c r="AS504" s="747">
        <f t="shared" si="1386"/>
        <v>1140</v>
      </c>
      <c r="AT504" s="747">
        <f t="shared" si="1386"/>
        <v>1140</v>
      </c>
      <c r="AU504" s="747">
        <f t="shared" si="1386"/>
        <v>1140</v>
      </c>
      <c r="AV504" s="747">
        <f t="shared" si="1386"/>
        <v>1140</v>
      </c>
      <c r="AW504" s="747">
        <f t="shared" si="1386"/>
        <v>1140</v>
      </c>
      <c r="AX504" s="747">
        <f t="shared" si="1386"/>
        <v>1140</v>
      </c>
      <c r="AY504" s="747">
        <f t="shared" si="1386"/>
        <v>1140</v>
      </c>
      <c r="AZ504" s="747">
        <f t="shared" si="1386"/>
        <v>1140</v>
      </c>
      <c r="BA504" s="747">
        <f t="shared" si="1386"/>
        <v>1140</v>
      </c>
      <c r="BB504" s="747">
        <f t="shared" si="1386"/>
        <v>1140</v>
      </c>
      <c r="BC504" s="741"/>
      <c r="BD504" s="747">
        <f>1140*$K$1</f>
        <v>1140</v>
      </c>
      <c r="BE504" s="747">
        <f t="shared" ref="BE504:BY504" si="1387">1140*$K$1</f>
        <v>1140</v>
      </c>
      <c r="BF504" s="747">
        <f t="shared" si="1387"/>
        <v>1140</v>
      </c>
      <c r="BG504" s="747">
        <f t="shared" si="1387"/>
        <v>1140</v>
      </c>
      <c r="BH504" s="747">
        <f t="shared" si="1387"/>
        <v>1140</v>
      </c>
      <c r="BI504" s="747">
        <f t="shared" si="1387"/>
        <v>1140</v>
      </c>
      <c r="BJ504" s="747">
        <f t="shared" si="1387"/>
        <v>1140</v>
      </c>
      <c r="BK504" s="747">
        <f t="shared" si="1387"/>
        <v>1140</v>
      </c>
      <c r="BL504" s="747">
        <f t="shared" si="1387"/>
        <v>1140</v>
      </c>
      <c r="BM504" s="747">
        <f t="shared" si="1387"/>
        <v>1140</v>
      </c>
      <c r="BN504" s="747">
        <f t="shared" si="1387"/>
        <v>1140</v>
      </c>
      <c r="BO504" s="747">
        <f t="shared" si="1387"/>
        <v>1140</v>
      </c>
      <c r="BP504" s="747">
        <f t="shared" si="1387"/>
        <v>1140</v>
      </c>
      <c r="BQ504" s="747">
        <f t="shared" si="1387"/>
        <v>1140</v>
      </c>
      <c r="BR504" s="747">
        <f t="shared" si="1387"/>
        <v>1140</v>
      </c>
      <c r="BS504" s="747">
        <f t="shared" si="1387"/>
        <v>1140</v>
      </c>
      <c r="BT504" s="747">
        <f t="shared" si="1387"/>
        <v>1140</v>
      </c>
      <c r="BU504" s="741"/>
      <c r="BV504" s="747">
        <f t="shared" si="1387"/>
        <v>1140</v>
      </c>
      <c r="BW504" s="747">
        <f t="shared" si="1387"/>
        <v>1140</v>
      </c>
      <c r="BX504" s="747">
        <f t="shared" si="1387"/>
        <v>1140</v>
      </c>
      <c r="BY504" s="747">
        <f t="shared" si="1387"/>
        <v>1140</v>
      </c>
      <c r="BZ504" s="583">
        <f t="shared" si="1130"/>
        <v>1140</v>
      </c>
      <c r="CA504" s="583">
        <f t="shared" si="1131"/>
        <v>1140</v>
      </c>
      <c r="CB504" s="583">
        <f t="shared" si="1132"/>
        <v>1140</v>
      </c>
      <c r="CC504" s="675">
        <f t="shared" si="1133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31"/>
        <v/>
      </c>
      <c r="CB505" s="608" t="str">
        <f t="shared" si="1132"/>
        <v/>
      </c>
      <c r="CC505" s="608" t="str">
        <f t="shared" si="1133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1</v>
      </c>
      <c r="DN505" s="106">
        <f t="shared" si="1367"/>
        <v>0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8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30"/>
        <v/>
      </c>
      <c r="CA506" s="583" t="str">
        <f t="shared" si="1131"/>
        <v/>
      </c>
      <c r="CB506" s="583" t="str">
        <f t="shared" si="1132"/>
        <v/>
      </c>
      <c r="CC506" s="675" t="str">
        <f t="shared" si="1133"/>
        <v/>
      </c>
      <c r="CD506" s="1324" t="str">
        <f t="shared" si="1369"/>
        <v/>
      </c>
      <c r="CE506" s="1325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6" t="str">
        <f t="shared" si="1388"/>
        <v/>
      </c>
      <c r="CG506" s="1326" t="str">
        <f t="shared" si="1388"/>
        <v/>
      </c>
      <c r="CH506" s="1326" t="str">
        <f t="shared" si="1388"/>
        <v/>
      </c>
      <c r="CI506" s="1326" t="str">
        <f t="shared" si="1388"/>
        <v/>
      </c>
      <c r="CJ506" s="1326" t="str">
        <f t="shared" si="1388"/>
        <v/>
      </c>
      <c r="CK506" s="1327" t="str">
        <f t="shared" si="1388"/>
        <v/>
      </c>
      <c r="CL506" s="1327" t="str">
        <f t="shared" si="1388"/>
        <v/>
      </c>
      <c r="CM506" s="1327" t="str">
        <f t="shared" si="1388"/>
        <v/>
      </c>
      <c r="CN506" s="1326" t="str">
        <f t="shared" si="1388"/>
        <v/>
      </c>
      <c r="CO506" s="1326" t="str">
        <f t="shared" si="1388"/>
        <v/>
      </c>
      <c r="CP506" s="1326" t="str">
        <f t="shared" si="1388"/>
        <v/>
      </c>
      <c r="CQ506" s="1326" t="str">
        <f t="shared" si="1388"/>
        <v/>
      </c>
      <c r="CR506" s="1326" t="str">
        <f t="shared" si="1388"/>
        <v/>
      </c>
      <c r="CS506" s="1325" t="str">
        <f t="shared" si="1388"/>
        <v/>
      </c>
      <c r="CT506" s="1328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48"/>
        <v/>
      </c>
      <c r="CV506" s="535" t="str">
        <f t="shared" si="1349"/>
        <v/>
      </c>
      <c r="CW506" s="536" t="str">
        <f t="shared" si="1350"/>
        <v/>
      </c>
      <c r="CX506" s="536" t="str">
        <f t="shared" si="1351"/>
        <v/>
      </c>
      <c r="CY506" s="536" t="str">
        <f t="shared" si="1352"/>
        <v/>
      </c>
      <c r="CZ506" s="536" t="str">
        <f t="shared" si="1353"/>
        <v/>
      </c>
      <c r="DA506" s="536" t="str">
        <f t="shared" si="1354"/>
        <v/>
      </c>
      <c r="DB506" s="537" t="str">
        <f t="shared" si="1355"/>
        <v/>
      </c>
      <c r="DC506" s="537" t="str">
        <f t="shared" si="1356"/>
        <v/>
      </c>
      <c r="DD506" s="537" t="str">
        <f t="shared" si="1357"/>
        <v/>
      </c>
      <c r="DE506" s="536" t="str">
        <f t="shared" si="1358"/>
        <v/>
      </c>
      <c r="DF506" s="536" t="str">
        <f t="shared" si="1359"/>
        <v/>
      </c>
      <c r="DG506" s="536" t="str">
        <f t="shared" si="1360"/>
        <v/>
      </c>
      <c r="DH506" s="536" t="str">
        <f t="shared" si="1361"/>
        <v/>
      </c>
      <c r="DI506" s="536" t="str">
        <f t="shared" si="1362"/>
        <v/>
      </c>
      <c r="DJ506" s="535" t="str">
        <f t="shared" si="1363"/>
        <v/>
      </c>
      <c r="DK506" s="534" t="str">
        <f t="shared" si="1364"/>
        <v/>
      </c>
      <c r="DL506" s="639">
        <f t="shared" si="1365"/>
        <v>0</v>
      </c>
      <c r="DM506" s="106">
        <f t="shared" si="1366"/>
        <v>1</v>
      </c>
      <c r="DN506" s="106">
        <f t="shared" si="1367"/>
        <v>0</v>
      </c>
      <c r="DO506" s="106">
        <f t="shared" si="136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2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 t="str">
        <f t="shared" si="1391"/>
        <v/>
      </c>
      <c r="X507" s="615">
        <f t="shared" si="1391"/>
        <v>60.480000000000004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 t="str">
        <f t="shared" si="1391"/>
        <v/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 t="str">
        <f t="shared" si="1392"/>
        <v/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30"/>
        <v/>
      </c>
      <c r="CA507" s="583" t="str">
        <f t="shared" si="1131"/>
        <v/>
      </c>
      <c r="CB507" s="583" t="str">
        <f t="shared" si="1132"/>
        <v/>
      </c>
      <c r="CC507" s="675" t="str">
        <f t="shared" si="1133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1</v>
      </c>
      <c r="DN507" s="106">
        <f t="shared" si="1367"/>
        <v>0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7" t="s">
        <v>715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30"/>
        <v/>
      </c>
      <c r="CA508" s="583">
        <f t="shared" si="1131"/>
        <v>1.0428571428571429</v>
      </c>
      <c r="CB508" s="583" t="str">
        <f t="shared" si="1132"/>
        <v/>
      </c>
      <c r="CC508" s="675" t="str">
        <f t="shared" si="1133"/>
        <v/>
      </c>
      <c r="CD508" s="1324" t="str">
        <f t="shared" si="1369"/>
        <v/>
      </c>
      <c r="CE508" s="1325" t="str">
        <f t="shared" si="1389"/>
        <v/>
      </c>
      <c r="CF508" s="1326" t="str">
        <f t="shared" si="1389"/>
        <v/>
      </c>
      <c r="CG508" s="1326" t="str">
        <f t="shared" si="1389"/>
        <v/>
      </c>
      <c r="CH508" s="1326" t="str">
        <f t="shared" si="1389"/>
        <v/>
      </c>
      <c r="CI508" s="1326" t="str">
        <f t="shared" si="1389"/>
        <v/>
      </c>
      <c r="CJ508" s="1326" t="str">
        <f t="shared" si="1389"/>
        <v/>
      </c>
      <c r="CK508" s="1327" t="str">
        <f t="shared" si="1389"/>
        <v/>
      </c>
      <c r="CL508" s="1327">
        <f t="shared" si="1389"/>
        <v>5</v>
      </c>
      <c r="CM508" s="1327">
        <f t="shared" si="1389"/>
        <v>12</v>
      </c>
      <c r="CN508" s="1326" t="str">
        <f t="shared" si="1389"/>
        <v/>
      </c>
      <c r="CO508" s="1326" t="str">
        <f t="shared" si="1389"/>
        <v/>
      </c>
      <c r="CP508" s="1326" t="str">
        <f t="shared" si="1389"/>
        <v/>
      </c>
      <c r="CQ508" s="1326" t="str">
        <f t="shared" si="1389"/>
        <v/>
      </c>
      <c r="CR508" s="1326" t="str">
        <f t="shared" si="1389"/>
        <v/>
      </c>
      <c r="CS508" s="1325" t="str">
        <f t="shared" si="1389"/>
        <v/>
      </c>
      <c r="CT508" s="1328" t="str">
        <f t="shared" si="1389"/>
        <v/>
      </c>
      <c r="CU508" s="534" t="str">
        <f t="shared" si="1348"/>
        <v/>
      </c>
      <c r="CV508" s="535" t="str">
        <f t="shared" si="1349"/>
        <v/>
      </c>
      <c r="CW508" s="536" t="str">
        <f t="shared" si="1350"/>
        <v/>
      </c>
      <c r="CX508" s="536" t="str">
        <f t="shared" si="1351"/>
        <v/>
      </c>
      <c r="CY508" s="536" t="str">
        <f t="shared" si="1352"/>
        <v/>
      </c>
      <c r="CZ508" s="536" t="str">
        <f t="shared" si="1353"/>
        <v/>
      </c>
      <c r="DA508" s="536" t="str">
        <f t="shared" si="1354"/>
        <v/>
      </c>
      <c r="DB508" s="537" t="str">
        <f t="shared" si="1355"/>
        <v/>
      </c>
      <c r="DC508" s="537">
        <f t="shared" si="1356"/>
        <v>5</v>
      </c>
      <c r="DD508" s="537">
        <f t="shared" si="1357"/>
        <v>12</v>
      </c>
      <c r="DE508" s="536" t="str">
        <f t="shared" si="1358"/>
        <v/>
      </c>
      <c r="DF508" s="536" t="str">
        <f t="shared" si="1359"/>
        <v/>
      </c>
      <c r="DG508" s="536" t="str">
        <f t="shared" si="1360"/>
        <v/>
      </c>
      <c r="DH508" s="536" t="str">
        <f t="shared" si="1361"/>
        <v/>
      </c>
      <c r="DI508" s="536" t="str">
        <f t="shared" si="1362"/>
        <v/>
      </c>
      <c r="DJ508" s="535" t="str">
        <f t="shared" si="1363"/>
        <v/>
      </c>
      <c r="DK508" s="534" t="str">
        <f t="shared" si="1364"/>
        <v/>
      </c>
      <c r="DL508" s="639">
        <f t="shared" si="1365"/>
        <v>0</v>
      </c>
      <c r="DM508" s="106">
        <f t="shared" si="1366"/>
        <v>9</v>
      </c>
      <c r="DN508" s="106">
        <f t="shared" si="1367"/>
        <v>0</v>
      </c>
      <c r="DO508" s="106">
        <f t="shared" si="1368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30"/>
        <v/>
      </c>
      <c r="CA509" s="583">
        <f t="shared" si="1131"/>
        <v>12</v>
      </c>
      <c r="CB509" s="583" t="str">
        <f t="shared" si="1132"/>
        <v/>
      </c>
      <c r="CC509" s="675" t="str">
        <f t="shared" si="1133"/>
        <v/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 t="str">
        <f t="shared" si="1389"/>
        <v/>
      </c>
      <c r="CI509" s="1326" t="str">
        <f t="shared" si="1389"/>
        <v/>
      </c>
      <c r="CJ509" s="1326" t="str">
        <f t="shared" si="1389"/>
        <v/>
      </c>
      <c r="CK509" s="1327" t="str">
        <f t="shared" si="1389"/>
        <v/>
      </c>
      <c r="CL509" s="1327">
        <f t="shared" si="1389"/>
        <v>12</v>
      </c>
      <c r="CM509" s="1327">
        <f t="shared" si="1389"/>
        <v>12</v>
      </c>
      <c r="CN509" s="1326" t="str">
        <f t="shared" si="1389"/>
        <v/>
      </c>
      <c r="CO509" s="1326" t="str">
        <f t="shared" si="1389"/>
        <v/>
      </c>
      <c r="CP509" s="1326" t="str">
        <f t="shared" si="1389"/>
        <v/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 t="str">
        <f t="shared" si="1352"/>
        <v/>
      </c>
      <c r="CZ509" s="536" t="str">
        <f t="shared" si="1353"/>
        <v/>
      </c>
      <c r="DA509" s="536" t="str">
        <f t="shared" si="1354"/>
        <v/>
      </c>
      <c r="DB509" s="537" t="str">
        <f t="shared" si="1355"/>
        <v/>
      </c>
      <c r="DC509" s="537">
        <f t="shared" si="1356"/>
        <v>12</v>
      </c>
      <c r="DD509" s="537">
        <f t="shared" si="1357"/>
        <v>12</v>
      </c>
      <c r="DE509" s="536" t="str">
        <f t="shared" si="1358"/>
        <v/>
      </c>
      <c r="DF509" s="536" t="str">
        <f t="shared" si="1359"/>
        <v/>
      </c>
      <c r="DG509" s="536" t="str">
        <f t="shared" si="1360"/>
        <v/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0</v>
      </c>
      <c r="DM509" s="106">
        <f t="shared" si="1366"/>
        <v>9</v>
      </c>
      <c r="DN509" s="106">
        <f t="shared" si="1367"/>
        <v>0</v>
      </c>
      <c r="DO509" s="106">
        <f t="shared" si="1368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7">
        <f t="shared" ref="B510:K510" si="1394">4000*$K$1</f>
        <v>4000</v>
      </c>
      <c r="C510" s="747">
        <f t="shared" si="1394"/>
        <v>4000</v>
      </c>
      <c r="D510" s="747">
        <f t="shared" si="1394"/>
        <v>4000</v>
      </c>
      <c r="E510" s="747">
        <f t="shared" si="1394"/>
        <v>4000</v>
      </c>
      <c r="F510" s="747">
        <f t="shared" si="1394"/>
        <v>4000</v>
      </c>
      <c r="G510" s="747">
        <f t="shared" si="1394"/>
        <v>4000</v>
      </c>
      <c r="H510" s="747">
        <f t="shared" si="1394"/>
        <v>4000</v>
      </c>
      <c r="I510" s="747">
        <f t="shared" si="1394"/>
        <v>4000</v>
      </c>
      <c r="J510" s="747">
        <f t="shared" si="1394"/>
        <v>4000</v>
      </c>
      <c r="K510" s="747">
        <f t="shared" si="1394"/>
        <v>4000</v>
      </c>
      <c r="L510" s="747">
        <f>4000*$K$1</f>
        <v>4000</v>
      </c>
      <c r="M510" s="747">
        <f t="shared" ref="M510:R510" si="1395">4000*$K$1</f>
        <v>4000</v>
      </c>
      <c r="N510" s="747">
        <f t="shared" si="1395"/>
        <v>4000</v>
      </c>
      <c r="O510" s="747">
        <f t="shared" si="1395"/>
        <v>4000</v>
      </c>
      <c r="P510" s="747">
        <f t="shared" si="1395"/>
        <v>4000</v>
      </c>
      <c r="Q510" s="747">
        <f t="shared" si="1395"/>
        <v>4000</v>
      </c>
      <c r="R510" s="747">
        <f t="shared" si="1395"/>
        <v>4000</v>
      </c>
      <c r="S510" s="588"/>
      <c r="T510" s="747">
        <f t="shared" ref="T510:AC510" si="1396">4000*$K$1</f>
        <v>4000</v>
      </c>
      <c r="U510" s="747">
        <f t="shared" si="1396"/>
        <v>4000</v>
      </c>
      <c r="V510" s="747">
        <f t="shared" si="1396"/>
        <v>4000</v>
      </c>
      <c r="W510" s="747">
        <f t="shared" si="1396"/>
        <v>4000</v>
      </c>
      <c r="X510" s="747">
        <f t="shared" si="1396"/>
        <v>4000</v>
      </c>
      <c r="Y510" s="747">
        <f t="shared" si="1396"/>
        <v>4000</v>
      </c>
      <c r="Z510" s="747">
        <f t="shared" si="1396"/>
        <v>4000</v>
      </c>
      <c r="AA510" s="747">
        <f t="shared" si="1396"/>
        <v>4000</v>
      </c>
      <c r="AB510" s="747">
        <f t="shared" si="1396"/>
        <v>4000</v>
      </c>
      <c r="AC510" s="747">
        <f t="shared" si="1396"/>
        <v>4000</v>
      </c>
      <c r="AD510" s="747">
        <f>4000*$K$1</f>
        <v>4000</v>
      </c>
      <c r="AE510" s="747">
        <f t="shared" ref="AE510:AJ510" si="1397">4000*$K$1</f>
        <v>4000</v>
      </c>
      <c r="AF510" s="747">
        <f t="shared" si="1397"/>
        <v>4000</v>
      </c>
      <c r="AG510" s="747">
        <f t="shared" si="1397"/>
        <v>4000</v>
      </c>
      <c r="AH510" s="747">
        <f t="shared" si="1397"/>
        <v>4000</v>
      </c>
      <c r="AI510" s="747">
        <f t="shared" si="1397"/>
        <v>4000</v>
      </c>
      <c r="AJ510" s="747">
        <f t="shared" si="1397"/>
        <v>4000</v>
      </c>
      <c r="AK510" s="588"/>
      <c r="AL510" s="747">
        <f t="shared" ref="AL510:AU510" si="1398">4000*$K$1</f>
        <v>4000</v>
      </c>
      <c r="AM510" s="747">
        <f t="shared" si="1398"/>
        <v>4000</v>
      </c>
      <c r="AN510" s="747">
        <f t="shared" si="1398"/>
        <v>4000</v>
      </c>
      <c r="AO510" s="747">
        <f t="shared" si="1398"/>
        <v>4000</v>
      </c>
      <c r="AP510" s="747">
        <f t="shared" si="1398"/>
        <v>4000</v>
      </c>
      <c r="AQ510" s="747">
        <f t="shared" si="1398"/>
        <v>4000</v>
      </c>
      <c r="AR510" s="747">
        <f t="shared" si="1398"/>
        <v>4000</v>
      </c>
      <c r="AS510" s="747">
        <f t="shared" si="1398"/>
        <v>4000</v>
      </c>
      <c r="AT510" s="747">
        <f t="shared" si="1398"/>
        <v>4000</v>
      </c>
      <c r="AU510" s="747">
        <f t="shared" si="1398"/>
        <v>4000</v>
      </c>
      <c r="AV510" s="747">
        <f>4000*$K$1</f>
        <v>4000</v>
      </c>
      <c r="AW510" s="747">
        <f t="shared" ref="AW510:BB510" si="1399">4000*$K$1</f>
        <v>4000</v>
      </c>
      <c r="AX510" s="747">
        <f t="shared" si="1399"/>
        <v>4000</v>
      </c>
      <c r="AY510" s="747">
        <f t="shared" si="1399"/>
        <v>4000</v>
      </c>
      <c r="AZ510" s="747">
        <f t="shared" si="1399"/>
        <v>4000</v>
      </c>
      <c r="BA510" s="747">
        <f t="shared" si="1399"/>
        <v>4000</v>
      </c>
      <c r="BB510" s="747">
        <f t="shared" si="1399"/>
        <v>4000</v>
      </c>
      <c r="BC510" s="741"/>
      <c r="BD510" s="747">
        <f t="shared" ref="BD510:BM510" si="1400">4000*$K$1</f>
        <v>4000</v>
      </c>
      <c r="BE510" s="747">
        <f t="shared" si="1400"/>
        <v>4000</v>
      </c>
      <c r="BF510" s="747">
        <f t="shared" si="1400"/>
        <v>4000</v>
      </c>
      <c r="BG510" s="747">
        <f t="shared" si="1400"/>
        <v>4000</v>
      </c>
      <c r="BH510" s="747">
        <f t="shared" si="1400"/>
        <v>4000</v>
      </c>
      <c r="BI510" s="747">
        <f t="shared" si="1400"/>
        <v>4000</v>
      </c>
      <c r="BJ510" s="747">
        <f t="shared" si="1400"/>
        <v>4000</v>
      </c>
      <c r="BK510" s="747">
        <f t="shared" si="1400"/>
        <v>4000</v>
      </c>
      <c r="BL510" s="747">
        <f t="shared" si="1400"/>
        <v>4000</v>
      </c>
      <c r="BM510" s="747">
        <f t="shared" si="1400"/>
        <v>4000</v>
      </c>
      <c r="BN510" s="747">
        <f>4000*$K$1</f>
        <v>4000</v>
      </c>
      <c r="BO510" s="747">
        <f t="shared" ref="BO510:BY510" si="1401">4000*$K$1</f>
        <v>4000</v>
      </c>
      <c r="BP510" s="747">
        <f t="shared" si="1401"/>
        <v>4000</v>
      </c>
      <c r="BQ510" s="747">
        <f t="shared" si="1401"/>
        <v>4000</v>
      </c>
      <c r="BR510" s="747">
        <f t="shared" si="1401"/>
        <v>4000</v>
      </c>
      <c r="BS510" s="747">
        <f t="shared" si="1401"/>
        <v>4000</v>
      </c>
      <c r="BT510" s="747">
        <f t="shared" si="1401"/>
        <v>4000</v>
      </c>
      <c r="BU510" s="741"/>
      <c r="BV510" s="747">
        <f t="shared" si="1401"/>
        <v>4000</v>
      </c>
      <c r="BW510" s="747">
        <f t="shared" si="1401"/>
        <v>4000</v>
      </c>
      <c r="BX510" s="747">
        <f t="shared" si="1401"/>
        <v>4000</v>
      </c>
      <c r="BY510" s="747">
        <f t="shared" si="1401"/>
        <v>4000</v>
      </c>
      <c r="BZ510" s="583">
        <f t="shared" si="1130"/>
        <v>4000</v>
      </c>
      <c r="CA510" s="583">
        <f t="shared" si="1131"/>
        <v>4000</v>
      </c>
      <c r="CB510" s="583">
        <f t="shared" si="1132"/>
        <v>4000</v>
      </c>
      <c r="CC510" s="675">
        <f t="shared" si="1133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 t="str">
        <f>IF(C508="","",C508*C509*C510/C$46/365/$F$1)</f>
        <v/>
      </c>
      <c r="D511" s="751" t="str">
        <f>IF(D508="","",D508*D509*D510/D$46/365/$F$1)</f>
        <v/>
      </c>
      <c r="E511" s="618" t="str">
        <f>IF(E508="","",E508*E509*E510/E$46/365/$F$1)</f>
        <v/>
      </c>
      <c r="F511" s="751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 t="str">
        <f>IF(J508="","",J508*J509*J510/J$46/365/$F$1)</f>
        <v/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31"/>
        <v>7.570767380663943E-3</v>
      </c>
      <c r="CB511" s="608" t="str">
        <f t="shared" si="1132"/>
        <v/>
      </c>
      <c r="CC511" s="608" t="str">
        <f t="shared" si="1133"/>
        <v/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 t="str">
        <f t="shared" si="1402"/>
        <v/>
      </c>
      <c r="CI511" s="1331" t="str">
        <f t="shared" si="1402"/>
        <v/>
      </c>
      <c r="CJ511" s="1331" t="str">
        <f t="shared" si="1402"/>
        <v/>
      </c>
      <c r="CK511" s="1332" t="str">
        <f t="shared" si="1402"/>
        <v/>
      </c>
      <c r="CL511" s="1332">
        <f t="shared" si="1402"/>
        <v>7.8277886497064575E-2</v>
      </c>
      <c r="CM511" s="1332">
        <f t="shared" si="1402"/>
        <v>0.18786692759295498</v>
      </c>
      <c r="CN511" s="1331" t="str">
        <f t="shared" si="1402"/>
        <v/>
      </c>
      <c r="CO511" s="1331" t="str">
        <f t="shared" si="1402"/>
        <v/>
      </c>
      <c r="CP511" s="1331" t="str">
        <f t="shared" si="1402"/>
        <v/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 t="str">
        <f t="shared" si="1352"/>
        <v/>
      </c>
      <c r="CZ511" s="524" t="str">
        <f t="shared" si="1353"/>
        <v/>
      </c>
      <c r="DA511" s="524" t="str">
        <f t="shared" si="1354"/>
        <v/>
      </c>
      <c r="DB511" s="525" t="str">
        <f t="shared" si="1355"/>
        <v/>
      </c>
      <c r="DC511" s="525">
        <f t="shared" si="1356"/>
        <v>7.8277886497064575E-2</v>
      </c>
      <c r="DD511" s="525">
        <f t="shared" si="1357"/>
        <v>0.18786692759295498</v>
      </c>
      <c r="DE511" s="524" t="str">
        <f t="shared" si="1358"/>
        <v/>
      </c>
      <c r="DF511" s="524" t="str">
        <f t="shared" si="1359"/>
        <v/>
      </c>
      <c r="DG511" s="524" t="str">
        <f t="shared" si="1360"/>
        <v/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0</v>
      </c>
      <c r="DM511" s="106">
        <f t="shared" si="1366"/>
        <v>9</v>
      </c>
      <c r="DN511" s="106">
        <f t="shared" si="1367"/>
        <v>0</v>
      </c>
      <c r="DO511" s="106">
        <f t="shared" si="1368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8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30"/>
        <v/>
      </c>
      <c r="CA512" s="583">
        <f t="shared" si="1131"/>
        <v>8</v>
      </c>
      <c r="CB512" s="583" t="str">
        <f t="shared" si="1132"/>
        <v/>
      </c>
      <c r="CC512" s="675" t="str">
        <f t="shared" si="1133"/>
        <v/>
      </c>
      <c r="CD512" s="1324" t="str">
        <f t="shared" si="1369"/>
        <v/>
      </c>
      <c r="CE512" s="1325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6" t="str">
        <f t="shared" si="1403"/>
        <v/>
      </c>
      <c r="CG512" s="1326" t="str">
        <f t="shared" si="1403"/>
        <v/>
      </c>
      <c r="CH512" s="1326" t="str">
        <f t="shared" si="1403"/>
        <v/>
      </c>
      <c r="CI512" s="1326" t="str">
        <f t="shared" si="1403"/>
        <v/>
      </c>
      <c r="CJ512" s="1326" t="str">
        <f t="shared" si="1403"/>
        <v/>
      </c>
      <c r="CK512" s="1327" t="str">
        <f t="shared" si="1403"/>
        <v/>
      </c>
      <c r="CL512" s="1327">
        <f t="shared" si="1403"/>
        <v>5.9</v>
      </c>
      <c r="CM512" s="1327">
        <f t="shared" si="1403"/>
        <v>7</v>
      </c>
      <c r="CN512" s="1326" t="str">
        <f t="shared" si="1403"/>
        <v/>
      </c>
      <c r="CO512" s="1326" t="str">
        <f t="shared" si="1403"/>
        <v/>
      </c>
      <c r="CP512" s="1326" t="str">
        <f t="shared" si="1403"/>
        <v/>
      </c>
      <c r="CQ512" s="1326" t="str">
        <f t="shared" si="1403"/>
        <v/>
      </c>
      <c r="CR512" s="1326" t="str">
        <f t="shared" si="1403"/>
        <v/>
      </c>
      <c r="CS512" s="1325" t="str">
        <f t="shared" si="1403"/>
        <v/>
      </c>
      <c r="CT512" s="1328" t="str">
        <f t="shared" si="1402"/>
        <v/>
      </c>
      <c r="CU512" s="534" t="str">
        <f t="shared" si="1348"/>
        <v/>
      </c>
      <c r="CV512" s="535" t="str">
        <f t="shared" si="1349"/>
        <v/>
      </c>
      <c r="CW512" s="536" t="str">
        <f t="shared" si="1350"/>
        <v/>
      </c>
      <c r="CX512" s="536" t="str">
        <f t="shared" si="1351"/>
        <v/>
      </c>
      <c r="CY512" s="536" t="str">
        <f t="shared" si="1352"/>
        <v/>
      </c>
      <c r="CZ512" s="536" t="str">
        <f t="shared" si="1353"/>
        <v/>
      </c>
      <c r="DA512" s="536" t="str">
        <f t="shared" si="1354"/>
        <v/>
      </c>
      <c r="DB512" s="537" t="str">
        <f t="shared" si="1355"/>
        <v/>
      </c>
      <c r="DC512" s="537">
        <f t="shared" si="1356"/>
        <v>5.9</v>
      </c>
      <c r="DD512" s="537">
        <f t="shared" si="1357"/>
        <v>7</v>
      </c>
      <c r="DE512" s="536" t="str">
        <f t="shared" si="1358"/>
        <v/>
      </c>
      <c r="DF512" s="536" t="str">
        <f t="shared" si="1359"/>
        <v/>
      </c>
      <c r="DG512" s="536" t="str">
        <f t="shared" si="1360"/>
        <v/>
      </c>
      <c r="DH512" s="536" t="str">
        <f t="shared" si="1361"/>
        <v/>
      </c>
      <c r="DI512" s="536" t="str">
        <f t="shared" si="1362"/>
        <v/>
      </c>
      <c r="DJ512" s="535" t="str">
        <f t="shared" si="1363"/>
        <v/>
      </c>
      <c r="DK512" s="534" t="str">
        <f t="shared" si="1364"/>
        <v/>
      </c>
      <c r="DL512" s="639">
        <f t="shared" si="1365"/>
        <v>0</v>
      </c>
      <c r="DM512" s="106">
        <f t="shared" si="1366"/>
        <v>9</v>
      </c>
      <c r="DN512" s="106">
        <f t="shared" si="1367"/>
        <v>0</v>
      </c>
      <c r="DO512" s="106">
        <f t="shared" si="1368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6" t="str">
        <f t="shared" ref="B513:R513" si="1404">IF(B512="","",B508*B509*B512)</f>
        <v/>
      </c>
      <c r="C513" s="746" t="str">
        <f t="shared" si="1404"/>
        <v/>
      </c>
      <c r="D513" s="746" t="str">
        <f t="shared" si="1404"/>
        <v/>
      </c>
      <c r="E513" s="746" t="str">
        <f t="shared" si="1404"/>
        <v/>
      </c>
      <c r="F513" s="746" t="str">
        <f t="shared" si="1404"/>
        <v/>
      </c>
      <c r="G513" s="746" t="str">
        <f t="shared" si="1404"/>
        <v/>
      </c>
      <c r="H513" s="746" t="str">
        <f t="shared" si="1404"/>
        <v/>
      </c>
      <c r="I513" s="746" t="str">
        <f t="shared" si="1404"/>
        <v/>
      </c>
      <c r="J513" s="746" t="str">
        <f t="shared" si="1404"/>
        <v/>
      </c>
      <c r="K513" s="746" t="str">
        <f t="shared" si="1404"/>
        <v/>
      </c>
      <c r="L513" s="746" t="str">
        <f t="shared" si="1404"/>
        <v/>
      </c>
      <c r="M513" s="746" t="str">
        <f t="shared" si="1404"/>
        <v/>
      </c>
      <c r="N513" s="746" t="str">
        <f t="shared" si="1404"/>
        <v/>
      </c>
      <c r="O513" s="746" t="str">
        <f t="shared" si="1404"/>
        <v/>
      </c>
      <c r="P513" s="746" t="str">
        <f t="shared" si="1404"/>
        <v/>
      </c>
      <c r="Q513" s="746" t="str">
        <f t="shared" si="1404"/>
        <v/>
      </c>
      <c r="R513" s="746" t="str">
        <f t="shared" si="1404"/>
        <v/>
      </c>
      <c r="S513" s="752"/>
      <c r="T513" s="746">
        <f t="shared" ref="T513:AJ513" si="1405">IF(T512="","",T508*T509*T512)</f>
        <v>96</v>
      </c>
      <c r="U513" s="746">
        <f t="shared" si="1405"/>
        <v>192</v>
      </c>
      <c r="V513" s="746">
        <f t="shared" si="1405"/>
        <v>124.80000000000001</v>
      </c>
      <c r="W513" s="746">
        <f t="shared" si="1405"/>
        <v>96</v>
      </c>
      <c r="X513" s="746">
        <f t="shared" si="1405"/>
        <v>96</v>
      </c>
      <c r="Y513" s="746">
        <f t="shared" si="1405"/>
        <v>96</v>
      </c>
      <c r="Z513" s="746">
        <f t="shared" si="1405"/>
        <v>96</v>
      </c>
      <c r="AA513" s="746">
        <f t="shared" si="1405"/>
        <v>96</v>
      </c>
      <c r="AB513" s="746">
        <f t="shared" si="1405"/>
        <v>96</v>
      </c>
      <c r="AC513" s="746" t="str">
        <f t="shared" si="1405"/>
        <v/>
      </c>
      <c r="AD513" s="746" t="str">
        <f t="shared" si="1405"/>
        <v/>
      </c>
      <c r="AE513" s="746" t="str">
        <f t="shared" si="1405"/>
        <v/>
      </c>
      <c r="AF513" s="746" t="str">
        <f t="shared" si="1405"/>
        <v/>
      </c>
      <c r="AG513" s="746" t="str">
        <f t="shared" si="1405"/>
        <v/>
      </c>
      <c r="AH513" s="746" t="str">
        <f t="shared" si="1405"/>
        <v/>
      </c>
      <c r="AI513" s="746" t="str">
        <f t="shared" si="1405"/>
        <v/>
      </c>
      <c r="AJ513" s="746" t="str">
        <f t="shared" si="1405"/>
        <v/>
      </c>
      <c r="AK513" s="752"/>
      <c r="AL513" s="746" t="str">
        <f t="shared" ref="AL513:BB513" si="1406">IF(AL512="","",AL508*AL509*AL512)</f>
        <v/>
      </c>
      <c r="AM513" s="746" t="str">
        <f t="shared" si="1406"/>
        <v/>
      </c>
      <c r="AN513" s="746" t="str">
        <f t="shared" si="1406"/>
        <v/>
      </c>
      <c r="AO513" s="746" t="str">
        <f t="shared" si="1406"/>
        <v/>
      </c>
      <c r="AP513" s="746" t="str">
        <f t="shared" si="1406"/>
        <v/>
      </c>
      <c r="AQ513" s="746" t="str">
        <f t="shared" si="1406"/>
        <v/>
      </c>
      <c r="AR513" s="746" t="str">
        <f t="shared" si="1406"/>
        <v/>
      </c>
      <c r="AS513" s="746" t="str">
        <f t="shared" si="1406"/>
        <v/>
      </c>
      <c r="AT513" s="746" t="str">
        <f t="shared" si="1406"/>
        <v/>
      </c>
      <c r="AU513" s="746" t="str">
        <f t="shared" si="1406"/>
        <v/>
      </c>
      <c r="AV513" s="746" t="str">
        <f t="shared" si="1406"/>
        <v/>
      </c>
      <c r="AW513" s="746" t="str">
        <f t="shared" si="1406"/>
        <v/>
      </c>
      <c r="AX513" s="746" t="str">
        <f t="shared" si="1406"/>
        <v/>
      </c>
      <c r="AY513" s="746" t="str">
        <f t="shared" si="1406"/>
        <v/>
      </c>
      <c r="AZ513" s="746" t="str">
        <f t="shared" si="1406"/>
        <v/>
      </c>
      <c r="BA513" s="746" t="str">
        <f t="shared" si="1406"/>
        <v/>
      </c>
      <c r="BB513" s="746" t="str">
        <f t="shared" si="1406"/>
        <v/>
      </c>
      <c r="BC513" s="752"/>
      <c r="BD513" s="746">
        <f t="shared" ref="BD513:BT513" si="1407">IF(BD512="","",BD508*BD509*BD512)</f>
        <v>420</v>
      </c>
      <c r="BE513" s="746">
        <f>IF(BE512="","",BE508*BE509*BE512)</f>
        <v>849.6</v>
      </c>
      <c r="BF513" s="746" t="str">
        <f t="shared" si="1407"/>
        <v/>
      </c>
      <c r="BG513" s="746" t="str">
        <f t="shared" si="1407"/>
        <v/>
      </c>
      <c r="BH513" s="746" t="str">
        <f t="shared" si="1407"/>
        <v/>
      </c>
      <c r="BI513" s="746" t="str">
        <f t="shared" si="1407"/>
        <v/>
      </c>
      <c r="BJ513" s="746" t="str">
        <f t="shared" si="1407"/>
        <v/>
      </c>
      <c r="BK513" s="746" t="str">
        <f t="shared" si="1407"/>
        <v/>
      </c>
      <c r="BL513" s="746" t="str">
        <f t="shared" si="1407"/>
        <v/>
      </c>
      <c r="BM513" s="746" t="str">
        <f t="shared" si="1407"/>
        <v/>
      </c>
      <c r="BN513" s="746" t="str">
        <f t="shared" si="1407"/>
        <v/>
      </c>
      <c r="BO513" s="746" t="str">
        <f t="shared" si="1407"/>
        <v/>
      </c>
      <c r="BP513" s="746" t="str">
        <f t="shared" si="1407"/>
        <v/>
      </c>
      <c r="BQ513" s="746" t="str">
        <f t="shared" si="1407"/>
        <v/>
      </c>
      <c r="BR513" s="746" t="str">
        <f t="shared" si="1407"/>
        <v/>
      </c>
      <c r="BS513" s="746" t="str">
        <f t="shared" si="1407"/>
        <v/>
      </c>
      <c r="BT513" s="746" t="str">
        <f t="shared" si="1407"/>
        <v/>
      </c>
      <c r="BU513" s="752"/>
      <c r="BV513" s="746" t="str">
        <f>IF(BV512="","",BV508*BV509*BV512)</f>
        <v/>
      </c>
      <c r="BW513" s="746" t="str">
        <f>IF(BW512="","",BW508*BW509*BW512)</f>
        <v/>
      </c>
      <c r="BX513" s="746" t="str">
        <f>IF(BX512="","",BX508*BX509*BX512)</f>
        <v/>
      </c>
      <c r="BY513" s="746" t="str">
        <f>IF(BY512="","",BY508*BY509*BY512)</f>
        <v/>
      </c>
      <c r="BZ513" s="583" t="str">
        <f t="shared" si="1130"/>
        <v/>
      </c>
      <c r="CA513" s="583">
        <f t="shared" si="1131"/>
        <v>100.11428571428571</v>
      </c>
      <c r="CB513" s="583" t="str">
        <f t="shared" si="1132"/>
        <v/>
      </c>
      <c r="CC513" s="675" t="str">
        <f t="shared" si="1133"/>
        <v/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 t="str">
        <f t="shared" si="1402"/>
        <v/>
      </c>
      <c r="CI513" s="1326" t="str">
        <f t="shared" si="1402"/>
        <v/>
      </c>
      <c r="CJ513" s="1326" t="str">
        <f t="shared" si="1402"/>
        <v/>
      </c>
      <c r="CK513" s="1327" t="str">
        <f t="shared" si="1402"/>
        <v/>
      </c>
      <c r="CL513" s="1327">
        <f t="shared" si="1402"/>
        <v>420</v>
      </c>
      <c r="CM513" s="1327">
        <f t="shared" si="1402"/>
        <v>849.6</v>
      </c>
      <c r="CN513" s="1326" t="str">
        <f t="shared" si="1402"/>
        <v/>
      </c>
      <c r="CO513" s="1326" t="str">
        <f t="shared" si="1402"/>
        <v/>
      </c>
      <c r="CP513" s="1326" t="str">
        <f t="shared" si="1402"/>
        <v/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 t="str">
        <f t="shared" si="1352"/>
        <v/>
      </c>
      <c r="CZ513" s="536" t="str">
        <f t="shared" si="1353"/>
        <v/>
      </c>
      <c r="DA513" s="536" t="str">
        <f t="shared" si="1354"/>
        <v/>
      </c>
      <c r="DB513" s="537" t="str">
        <f t="shared" si="1355"/>
        <v/>
      </c>
      <c r="DC513" s="537">
        <f t="shared" si="1356"/>
        <v>420</v>
      </c>
      <c r="DD513" s="537">
        <f t="shared" si="1357"/>
        <v>849.6</v>
      </c>
      <c r="DE513" s="536" t="str">
        <f t="shared" si="1358"/>
        <v/>
      </c>
      <c r="DF513" s="536" t="str">
        <f t="shared" si="1359"/>
        <v/>
      </c>
      <c r="DG513" s="536" t="str">
        <f t="shared" si="1360"/>
        <v/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0</v>
      </c>
      <c r="DM513" s="106">
        <f t="shared" si="1366"/>
        <v>9</v>
      </c>
      <c r="DN513" s="106">
        <f t="shared" si="1367"/>
        <v>0</v>
      </c>
      <c r="DO513" s="106">
        <f t="shared" si="1368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29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30"/>
        <v/>
      </c>
      <c r="CA514" s="583">
        <f t="shared" si="1131"/>
        <v>3</v>
      </c>
      <c r="CB514" s="583" t="str">
        <f t="shared" si="1132"/>
        <v/>
      </c>
      <c r="CC514" s="675" t="str">
        <f t="shared" si="1133"/>
        <v/>
      </c>
      <c r="CD514" s="1324" t="str">
        <f t="shared" si="1369"/>
        <v/>
      </c>
      <c r="CE514" s="1325" t="str">
        <f t="shared" si="1402"/>
        <v/>
      </c>
      <c r="CF514" s="1326" t="str">
        <f t="shared" si="1402"/>
        <v/>
      </c>
      <c r="CG514" s="1326" t="str">
        <f t="shared" si="1402"/>
        <v/>
      </c>
      <c r="CH514" s="1326" t="str">
        <f t="shared" si="1402"/>
        <v/>
      </c>
      <c r="CI514" s="1326" t="str">
        <f t="shared" si="1402"/>
        <v/>
      </c>
      <c r="CJ514" s="1326" t="str">
        <f t="shared" si="1402"/>
        <v/>
      </c>
      <c r="CK514" s="1327" t="str">
        <f t="shared" si="1402"/>
        <v/>
      </c>
      <c r="CL514" s="1327" t="str">
        <f t="shared" si="1402"/>
        <v/>
      </c>
      <c r="CM514" s="1327" t="str">
        <f t="shared" si="1402"/>
        <v/>
      </c>
      <c r="CN514" s="1326" t="str">
        <f t="shared" si="1402"/>
        <v/>
      </c>
      <c r="CO514" s="1326" t="str">
        <f t="shared" si="1402"/>
        <v/>
      </c>
      <c r="CP514" s="1326" t="str">
        <f t="shared" si="1402"/>
        <v/>
      </c>
      <c r="CQ514" s="1326" t="str">
        <f t="shared" si="1402"/>
        <v/>
      </c>
      <c r="CR514" s="1326" t="str">
        <f t="shared" si="1402"/>
        <v/>
      </c>
      <c r="CS514" s="1325" t="str">
        <f t="shared" si="1402"/>
        <v/>
      </c>
      <c r="CT514" s="1328" t="str">
        <f t="shared" si="1402"/>
        <v/>
      </c>
      <c r="CU514" s="534" t="str">
        <f t="shared" si="1348"/>
        <v/>
      </c>
      <c r="CV514" s="535" t="str">
        <f t="shared" si="1349"/>
        <v/>
      </c>
      <c r="CW514" s="536" t="str">
        <f t="shared" si="1350"/>
        <v/>
      </c>
      <c r="CX514" s="536" t="str">
        <f t="shared" si="1351"/>
        <v/>
      </c>
      <c r="CY514" s="536" t="str">
        <f t="shared" si="1352"/>
        <v/>
      </c>
      <c r="CZ514" s="536" t="str">
        <f t="shared" si="1353"/>
        <v/>
      </c>
      <c r="DA514" s="536" t="str">
        <f t="shared" si="1354"/>
        <v/>
      </c>
      <c r="DB514" s="537" t="str">
        <f t="shared" si="1355"/>
        <v/>
      </c>
      <c r="DC514" s="537" t="str">
        <f t="shared" si="1356"/>
        <v/>
      </c>
      <c r="DD514" s="537" t="str">
        <f t="shared" si="1357"/>
        <v/>
      </c>
      <c r="DE514" s="536" t="str">
        <f t="shared" si="1358"/>
        <v/>
      </c>
      <c r="DF514" s="536" t="str">
        <f t="shared" si="1359"/>
        <v/>
      </c>
      <c r="DG514" s="536" t="str">
        <f t="shared" si="1360"/>
        <v/>
      </c>
      <c r="DH514" s="536" t="str">
        <f t="shared" si="1361"/>
        <v/>
      </c>
      <c r="DI514" s="536" t="str">
        <f t="shared" si="1362"/>
        <v/>
      </c>
      <c r="DJ514" s="535" t="str">
        <f t="shared" si="1363"/>
        <v/>
      </c>
      <c r="DK514" s="534" t="str">
        <f t="shared" si="1364"/>
        <v/>
      </c>
      <c r="DL514" s="639">
        <f t="shared" si="1365"/>
        <v>0</v>
      </c>
      <c r="DM514" s="106">
        <f t="shared" si="1366"/>
        <v>9</v>
      </c>
      <c r="DN514" s="106">
        <f t="shared" si="1367"/>
        <v>0</v>
      </c>
      <c r="DO514" s="106">
        <f t="shared" si="1368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08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30"/>
        <v/>
      </c>
      <c r="CA515" s="583">
        <f t="shared" si="1131"/>
        <v>12</v>
      </c>
      <c r="CB515" s="583" t="str">
        <f t="shared" si="1132"/>
        <v/>
      </c>
      <c r="CC515" s="675" t="str">
        <f t="shared" si="1133"/>
        <v/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 t="str">
        <f t="shared" si="1402"/>
        <v/>
      </c>
      <c r="CJ515" s="1326" t="str">
        <f t="shared" si="1402"/>
        <v/>
      </c>
      <c r="CK515" s="1327" t="str">
        <f t="shared" si="1402"/>
        <v/>
      </c>
      <c r="CL515" s="1327" t="str">
        <f t="shared" si="1402"/>
        <v/>
      </c>
      <c r="CM515" s="1327" t="str">
        <f t="shared" si="1402"/>
        <v/>
      </c>
      <c r="CN515" s="1326" t="str">
        <f t="shared" si="1402"/>
        <v/>
      </c>
      <c r="CO515" s="1326" t="str">
        <f t="shared" si="1402"/>
        <v/>
      </c>
      <c r="CP515" s="1326" t="str">
        <f t="shared" si="1402"/>
        <v/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 t="str">
        <f t="shared" si="1353"/>
        <v/>
      </c>
      <c r="DA515" s="536" t="str">
        <f t="shared" si="1354"/>
        <v/>
      </c>
      <c r="DB515" s="537" t="str">
        <f t="shared" si="1355"/>
        <v/>
      </c>
      <c r="DC515" s="537" t="str">
        <f t="shared" si="1356"/>
        <v/>
      </c>
      <c r="DD515" s="537" t="str">
        <f t="shared" si="1357"/>
        <v/>
      </c>
      <c r="DE515" s="536" t="str">
        <f t="shared" si="1358"/>
        <v/>
      </c>
      <c r="DF515" s="536" t="str">
        <f t="shared" si="1359"/>
        <v/>
      </c>
      <c r="DG515" s="536" t="str">
        <f t="shared" si="1360"/>
        <v/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0</v>
      </c>
      <c r="DM515" s="106">
        <f t="shared" si="1366"/>
        <v>9</v>
      </c>
      <c r="DN515" s="106">
        <f t="shared" si="1367"/>
        <v>0</v>
      </c>
      <c r="DO515" s="106">
        <f t="shared" si="1368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09" t="str">
        <f>$G$1 &amp; "/kg"</f>
        <v>kcal/kg</v>
      </c>
      <c r="B516" s="747">
        <f t="shared" ref="B516:R516" si="1408">9000*$K$1</f>
        <v>9000</v>
      </c>
      <c r="C516" s="747">
        <f t="shared" si="1408"/>
        <v>9000</v>
      </c>
      <c r="D516" s="747">
        <f t="shared" si="1408"/>
        <v>9000</v>
      </c>
      <c r="E516" s="747">
        <f t="shared" si="1408"/>
        <v>9000</v>
      </c>
      <c r="F516" s="747">
        <f t="shared" si="1408"/>
        <v>9000</v>
      </c>
      <c r="G516" s="747">
        <f t="shared" si="1408"/>
        <v>9000</v>
      </c>
      <c r="H516" s="747">
        <f t="shared" si="1408"/>
        <v>9000</v>
      </c>
      <c r="I516" s="747">
        <f t="shared" si="1408"/>
        <v>9000</v>
      </c>
      <c r="J516" s="747">
        <f t="shared" si="1408"/>
        <v>9000</v>
      </c>
      <c r="K516" s="747">
        <f t="shared" si="1408"/>
        <v>9000</v>
      </c>
      <c r="L516" s="747">
        <f t="shared" si="1408"/>
        <v>9000</v>
      </c>
      <c r="M516" s="747">
        <f t="shared" si="1408"/>
        <v>9000</v>
      </c>
      <c r="N516" s="747">
        <f t="shared" si="1408"/>
        <v>9000</v>
      </c>
      <c r="O516" s="747">
        <f t="shared" si="1408"/>
        <v>9000</v>
      </c>
      <c r="P516" s="747">
        <f t="shared" si="1408"/>
        <v>9000</v>
      </c>
      <c r="Q516" s="747">
        <f t="shared" si="1408"/>
        <v>9000</v>
      </c>
      <c r="R516" s="747">
        <f t="shared" si="1408"/>
        <v>9000</v>
      </c>
      <c r="S516" s="741"/>
      <c r="T516" s="747">
        <f t="shared" ref="T516:AJ516" si="1409">9000*$K$1</f>
        <v>9000</v>
      </c>
      <c r="U516" s="747">
        <f t="shared" si="1409"/>
        <v>9000</v>
      </c>
      <c r="V516" s="747">
        <f t="shared" si="1409"/>
        <v>9000</v>
      </c>
      <c r="W516" s="747">
        <f t="shared" si="1409"/>
        <v>9000</v>
      </c>
      <c r="X516" s="747">
        <f t="shared" si="1409"/>
        <v>9000</v>
      </c>
      <c r="Y516" s="747">
        <f t="shared" si="1409"/>
        <v>9000</v>
      </c>
      <c r="Z516" s="747">
        <v>9000</v>
      </c>
      <c r="AA516" s="747">
        <f t="shared" si="1409"/>
        <v>9000</v>
      </c>
      <c r="AB516" s="747">
        <f t="shared" si="1409"/>
        <v>9000</v>
      </c>
      <c r="AC516" s="747">
        <f t="shared" si="1409"/>
        <v>9000</v>
      </c>
      <c r="AD516" s="747">
        <f t="shared" si="1409"/>
        <v>9000</v>
      </c>
      <c r="AE516" s="747">
        <f t="shared" si="1409"/>
        <v>9000</v>
      </c>
      <c r="AF516" s="747">
        <f t="shared" si="1409"/>
        <v>9000</v>
      </c>
      <c r="AG516" s="747">
        <f t="shared" si="1409"/>
        <v>9000</v>
      </c>
      <c r="AH516" s="747">
        <f t="shared" si="1409"/>
        <v>9000</v>
      </c>
      <c r="AI516" s="747">
        <f t="shared" si="1409"/>
        <v>9000</v>
      </c>
      <c r="AJ516" s="747">
        <f t="shared" si="1409"/>
        <v>9000</v>
      </c>
      <c r="AK516" s="741"/>
      <c r="AL516" s="747">
        <f t="shared" ref="AL516:BB516" si="1410">9000*$K$1</f>
        <v>9000</v>
      </c>
      <c r="AM516" s="747">
        <f t="shared" si="1410"/>
        <v>9000</v>
      </c>
      <c r="AN516" s="747">
        <f t="shared" si="1410"/>
        <v>9000</v>
      </c>
      <c r="AO516" s="747">
        <f t="shared" si="1410"/>
        <v>9000</v>
      </c>
      <c r="AP516" s="747">
        <f t="shared" si="1410"/>
        <v>9000</v>
      </c>
      <c r="AQ516" s="747">
        <f t="shared" si="1410"/>
        <v>9000</v>
      </c>
      <c r="AR516" s="747">
        <f t="shared" si="1410"/>
        <v>9000</v>
      </c>
      <c r="AS516" s="747">
        <f t="shared" si="1410"/>
        <v>9000</v>
      </c>
      <c r="AT516" s="747">
        <f t="shared" si="1410"/>
        <v>9000</v>
      </c>
      <c r="AU516" s="747">
        <f t="shared" si="1410"/>
        <v>9000</v>
      </c>
      <c r="AV516" s="747">
        <f t="shared" si="1410"/>
        <v>9000</v>
      </c>
      <c r="AW516" s="747">
        <f t="shared" si="1410"/>
        <v>9000</v>
      </c>
      <c r="AX516" s="747">
        <f t="shared" si="1410"/>
        <v>9000</v>
      </c>
      <c r="AY516" s="747">
        <f t="shared" si="1410"/>
        <v>9000</v>
      </c>
      <c r="AZ516" s="747">
        <f t="shared" si="1410"/>
        <v>9000</v>
      </c>
      <c r="BA516" s="747">
        <f t="shared" si="1410"/>
        <v>9000</v>
      </c>
      <c r="BB516" s="747">
        <f t="shared" si="1410"/>
        <v>9000</v>
      </c>
      <c r="BC516" s="741"/>
      <c r="BD516" s="747">
        <f t="shared" ref="BD516:BT516" si="1411">9000*$K$1</f>
        <v>9000</v>
      </c>
      <c r="BE516" s="747">
        <f t="shared" si="1411"/>
        <v>9000</v>
      </c>
      <c r="BF516" s="747">
        <f t="shared" si="1411"/>
        <v>9000</v>
      </c>
      <c r="BG516" s="747">
        <f t="shared" si="1411"/>
        <v>9000</v>
      </c>
      <c r="BH516" s="747">
        <f t="shared" si="1411"/>
        <v>9000</v>
      </c>
      <c r="BI516" s="747">
        <f t="shared" si="1411"/>
        <v>9000</v>
      </c>
      <c r="BJ516" s="747">
        <f t="shared" si="1411"/>
        <v>9000</v>
      </c>
      <c r="BK516" s="747">
        <f t="shared" si="1411"/>
        <v>9000</v>
      </c>
      <c r="BL516" s="747">
        <f t="shared" si="1411"/>
        <v>9000</v>
      </c>
      <c r="BM516" s="747">
        <f t="shared" si="1411"/>
        <v>9000</v>
      </c>
      <c r="BN516" s="747">
        <f t="shared" si="1411"/>
        <v>9000</v>
      </c>
      <c r="BO516" s="747">
        <f t="shared" si="1411"/>
        <v>9000</v>
      </c>
      <c r="BP516" s="747">
        <f t="shared" si="1411"/>
        <v>9000</v>
      </c>
      <c r="BQ516" s="747">
        <f t="shared" si="1411"/>
        <v>9000</v>
      </c>
      <c r="BR516" s="747">
        <f t="shared" si="1411"/>
        <v>9000</v>
      </c>
      <c r="BS516" s="747">
        <f t="shared" si="1411"/>
        <v>9000</v>
      </c>
      <c r="BT516" s="747">
        <f t="shared" si="141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30"/>
        <v>9000</v>
      </c>
      <c r="CA516" s="583">
        <f t="shared" si="1131"/>
        <v>9000</v>
      </c>
      <c r="CB516" s="583">
        <f t="shared" si="1132"/>
        <v>9000</v>
      </c>
      <c r="CC516" s="675">
        <f t="shared" si="1133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08" t="str">
        <f>$G$1 &amp; " (%)"</f>
        <v>kcal (%)</v>
      </c>
      <c r="B517" s="751" t="str">
        <f>IF(B514="","",B514*B515*B516/B$46/365/$F$1)</f>
        <v/>
      </c>
      <c r="C517" s="618" t="str">
        <f>IF(C514="","",C514*C515*C516/C$46/365/$F$1)</f>
        <v/>
      </c>
      <c r="D517" s="751" t="str">
        <f>IF(D514="","",D514*D515*D516/D$46/365/$F$1)</f>
        <v/>
      </c>
      <c r="E517" s="618" t="str">
        <f>IF(E514="","",E514*E515*E516/E$46/365/$F$1)</f>
        <v/>
      </c>
      <c r="F517" s="751" t="str">
        <f>IF(F514="","",F514*F515*F516/F$46/365/$F$1)</f>
        <v/>
      </c>
      <c r="G517" s="618" t="str">
        <f>IF(G514="","",G514*G515*G516/G$46/365/$F$1)</f>
        <v/>
      </c>
      <c r="H517" s="751" t="str">
        <f>IF(H514="","",H514*H515*H516/H$46/365/$F$1)</f>
        <v/>
      </c>
      <c r="I517" s="618" t="str">
        <f>IF(I514="","",I514*I515*I516/I$46/365/$F$1)</f>
        <v/>
      </c>
      <c r="J517" s="751" t="str">
        <f>IF(J514="","",J514*J515*J516/J$46/365/$F$1)</f>
        <v/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4.6966731898238745E-2</v>
      </c>
      <c r="U517" s="618">
        <f>IF(U514="","",U514*U515*U516/U$46/365/$F$1)</f>
        <v>4.2270058708414875E-2</v>
      </c>
      <c r="V517" s="751">
        <f>IF(V514="","",V514*V515*V516/V$46/365/$F$1)</f>
        <v>4.2270058708414875E-2</v>
      </c>
      <c r="W517" s="618">
        <f>IF(W514="","",W514*W515*W516/W$46/365/$F$1)</f>
        <v>3.5225048923679059E-2</v>
      </c>
      <c r="X517" s="751">
        <f>IF(X514="","",X514*X515*X516/X$46/365/$F$1)</f>
        <v>5.2837573385518595E-2</v>
      </c>
      <c r="Y517" s="618">
        <f>IF(Y514="","",Y514*Y515*Y516/Y$46/365/$F$1)</f>
        <v>3.5225048923679059E-2</v>
      </c>
      <c r="Z517" s="751">
        <f>IF(Z514="","",Z514*Z515*Z516/Z$46/365/$F$1)</f>
        <v>6.0385798154878385E-2</v>
      </c>
      <c r="AA517" s="618">
        <f>IF(AA514="","",AA514*AA515*AA516/AA$46/365/$F$1)</f>
        <v>6.0385798154878385E-2</v>
      </c>
      <c r="AB517" s="751">
        <f>IF(AB514="","",AB514*AB515*AB516/AB$46/365/$F$1)</f>
        <v>4.6966731898238745E-2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 t="str">
        <f>IF(AL514="","",AL514*AL515*AL516/AL$46/365/$F$1)</f>
        <v/>
      </c>
      <c r="AM517" s="618" t="str">
        <f>IF(AM514="","",AM514*AM515*AM516/AM$46/365/$F$1)</f>
        <v/>
      </c>
      <c r="AN517" s="751" t="str">
        <f>IF(AN514="","",AN514*AN515*AN516/AN$46/365/$F$1)</f>
        <v/>
      </c>
      <c r="AO517" s="618" t="str">
        <f>IF(AO514="","",AO514*AO515*AO516/AO$46/365/$F$1)</f>
        <v/>
      </c>
      <c r="AP517" s="751" t="str">
        <f>IF(AP514="","",AP514*AP515*AP516/AP$46/365/$F$1)</f>
        <v/>
      </c>
      <c r="AQ517" s="618" t="str">
        <f>IF(AQ514="","",AQ514*AQ515*AQ516/AQ$46/365/$F$1)</f>
        <v/>
      </c>
      <c r="AR517" s="751" t="str">
        <f>IF(AR514="","",AR514*AR515*AR516/AR$46/365/$F$1)</f>
        <v/>
      </c>
      <c r="AS517" s="618" t="str">
        <f>IF(AS514="","",AS514*AS515*AS516/AS$46/365/$F$1)</f>
        <v/>
      </c>
      <c r="AT517" s="751" t="str">
        <f>IF(AT514="","",AT514*AT515*AT516/AT$46/365/$F$1)</f>
        <v/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 t="str">
        <f>IF(BD514="","",BD514*BD515*BD516/BD$46/365/$F$1)</f>
        <v/>
      </c>
      <c r="BE517" s="751" t="str">
        <f>IF(BE514="","",BE514*BE515*BE516/BE$46/365/$F$1)</f>
        <v/>
      </c>
      <c r="BF517" s="618" t="str">
        <f>IF(BF514="","",BF514*BF515*BF516/BF$46/365/$F$1)</f>
        <v/>
      </c>
      <c r="BG517" s="751" t="str">
        <f>IF(BG514="","",BG514*BG515*BG516/BG$46/365/$F$1)</f>
        <v/>
      </c>
      <c r="BH517" s="618" t="str">
        <f>IF(BH514="","",BH514*BH515*BH516/BH$46/365/$F$1)</f>
        <v/>
      </c>
      <c r="BI517" s="751" t="str">
        <f>IF(BI514="","",BI514*BI515*BI516/BI$46/365/$F$1)</f>
        <v/>
      </c>
      <c r="BJ517" s="618" t="str">
        <f>IF(BJ514="","",BJ514*BJ515*BJ516/BJ$46/365/$F$1)</f>
        <v/>
      </c>
      <c r="BK517" s="751" t="str">
        <f>IF(BK514="","",BK514*BK515*BK516/BK$46/365/$F$1)</f>
        <v/>
      </c>
      <c r="BL517" s="618" t="str">
        <f>IF(BL514="","",BL514*BL515*BL516/BL$46/365/$F$1)</f>
        <v/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 t="str">
        <f>IF(BV514="","",BV514*BV515*BV516/BV$46/365/$F$1)</f>
        <v/>
      </c>
      <c r="BW517" s="618" t="str">
        <f>IF(BW514="","",BW514*BW515*BW516/BW$46/365/$F$1)</f>
        <v/>
      </c>
      <c r="BX517" s="751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 t="str">
        <f t="shared" si="1402"/>
        <v/>
      </c>
      <c r="CI517" s="1331" t="str">
        <f t="shared" si="1402"/>
        <v/>
      </c>
      <c r="CJ517" s="1331" t="str">
        <f t="shared" si="1402"/>
        <v/>
      </c>
      <c r="CK517" s="1332" t="str">
        <f t="shared" si="1402"/>
        <v/>
      </c>
      <c r="CL517" s="1332" t="str">
        <f t="shared" si="1402"/>
        <v/>
      </c>
      <c r="CM517" s="1332" t="str">
        <f t="shared" si="1402"/>
        <v/>
      </c>
      <c r="CN517" s="1331" t="str">
        <f t="shared" si="1402"/>
        <v/>
      </c>
      <c r="CO517" s="1331" t="str">
        <f t="shared" si="1402"/>
        <v/>
      </c>
      <c r="CP517" s="1331" t="str">
        <f t="shared" si="1402"/>
        <v/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 t="str">
        <f t="shared" si="1352"/>
        <v/>
      </c>
      <c r="CZ517" s="524" t="str">
        <f t="shared" si="1353"/>
        <v/>
      </c>
      <c r="DA517" s="524" t="str">
        <f t="shared" si="1354"/>
        <v/>
      </c>
      <c r="DB517" s="525" t="str">
        <f t="shared" si="1355"/>
        <v/>
      </c>
      <c r="DC517" s="525" t="str">
        <f t="shared" si="1356"/>
        <v/>
      </c>
      <c r="DD517" s="525" t="str">
        <f t="shared" si="1357"/>
        <v/>
      </c>
      <c r="DE517" s="524" t="str">
        <f t="shared" si="1358"/>
        <v/>
      </c>
      <c r="DF517" s="524" t="str">
        <f t="shared" si="1359"/>
        <v/>
      </c>
      <c r="DG517" s="524" t="str">
        <f t="shared" si="1360"/>
        <v/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0</v>
      </c>
      <c r="DM517" s="106">
        <f t="shared" si="1366"/>
        <v>9</v>
      </c>
      <c r="DN517" s="106">
        <f t="shared" si="1367"/>
        <v>0</v>
      </c>
      <c r="DO517" s="106">
        <f t="shared" si="1368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0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30"/>
        <v/>
      </c>
      <c r="CA518" s="583">
        <f t="shared" si="1131"/>
        <v>14</v>
      </c>
      <c r="CB518" s="583" t="str">
        <f t="shared" si="1132"/>
        <v/>
      </c>
      <c r="CC518" s="675" t="str">
        <f t="shared" si="1133"/>
        <v/>
      </c>
      <c r="CD518" s="1324" t="str">
        <f t="shared" si="1369"/>
        <v/>
      </c>
      <c r="CE518" s="1325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6" t="str">
        <f t="shared" si="1412"/>
        <v/>
      </c>
      <c r="CG518" s="1326" t="str">
        <f t="shared" si="1412"/>
        <v/>
      </c>
      <c r="CH518" s="1326" t="str">
        <f t="shared" si="1412"/>
        <v/>
      </c>
      <c r="CI518" s="1326" t="str">
        <f t="shared" si="1412"/>
        <v/>
      </c>
      <c r="CJ518" s="1326" t="str">
        <f t="shared" si="1412"/>
        <v/>
      </c>
      <c r="CK518" s="1327" t="str">
        <f t="shared" si="1412"/>
        <v/>
      </c>
      <c r="CL518" s="1327" t="str">
        <f t="shared" si="1412"/>
        <v/>
      </c>
      <c r="CM518" s="1327" t="str">
        <f t="shared" si="1412"/>
        <v/>
      </c>
      <c r="CN518" s="1326" t="str">
        <f t="shared" si="1412"/>
        <v/>
      </c>
      <c r="CO518" s="1326" t="str">
        <f t="shared" si="1412"/>
        <v/>
      </c>
      <c r="CP518" s="1326" t="str">
        <f t="shared" si="1412"/>
        <v/>
      </c>
      <c r="CQ518" s="1326" t="str">
        <f t="shared" si="1412"/>
        <v/>
      </c>
      <c r="CR518" s="1326" t="str">
        <f t="shared" si="1412"/>
        <v/>
      </c>
      <c r="CS518" s="1325" t="str">
        <f t="shared" si="1412"/>
        <v/>
      </c>
      <c r="CT518" s="1328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48"/>
        <v/>
      </c>
      <c r="CV518" s="535" t="str">
        <f t="shared" si="1349"/>
        <v/>
      </c>
      <c r="CW518" s="536" t="str">
        <f t="shared" si="1350"/>
        <v/>
      </c>
      <c r="CX518" s="536" t="str">
        <f t="shared" si="1351"/>
        <v/>
      </c>
      <c r="CY518" s="536" t="str">
        <f t="shared" si="1352"/>
        <v/>
      </c>
      <c r="CZ518" s="536" t="str">
        <f t="shared" si="1353"/>
        <v/>
      </c>
      <c r="DA518" s="536" t="str">
        <f t="shared" si="1354"/>
        <v/>
      </c>
      <c r="DB518" s="537" t="str">
        <f t="shared" si="1355"/>
        <v/>
      </c>
      <c r="DC518" s="537" t="str">
        <f t="shared" si="1356"/>
        <v/>
      </c>
      <c r="DD518" s="537" t="str">
        <f t="shared" si="1357"/>
        <v/>
      </c>
      <c r="DE518" s="536" t="str">
        <f t="shared" si="1358"/>
        <v/>
      </c>
      <c r="DF518" s="536" t="str">
        <f t="shared" si="1359"/>
        <v/>
      </c>
      <c r="DG518" s="536" t="str">
        <f t="shared" si="1360"/>
        <v/>
      </c>
      <c r="DH518" s="536" t="str">
        <f t="shared" si="1361"/>
        <v/>
      </c>
      <c r="DI518" s="536" t="str">
        <f t="shared" si="1362"/>
        <v/>
      </c>
      <c r="DJ518" s="535" t="str">
        <f t="shared" si="1363"/>
        <v/>
      </c>
      <c r="DK518" s="534" t="str">
        <f t="shared" si="1364"/>
        <v/>
      </c>
      <c r="DL518" s="639">
        <f t="shared" si="1365"/>
        <v>0</v>
      </c>
      <c r="DM518" s="106">
        <f t="shared" si="1366"/>
        <v>9</v>
      </c>
      <c r="DN518" s="106">
        <f t="shared" si="1367"/>
        <v>0</v>
      </c>
      <c r="DO518" s="106">
        <f t="shared" si="1368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08" t="s">
        <v>269</v>
      </c>
      <c r="B519" s="746" t="str">
        <f t="shared" ref="B519:R519" si="1414">IF(B518="","",B514*B515*B518)</f>
        <v/>
      </c>
      <c r="C519" s="746" t="str">
        <f t="shared" si="1414"/>
        <v/>
      </c>
      <c r="D519" s="746" t="str">
        <f t="shared" si="1414"/>
        <v/>
      </c>
      <c r="E519" s="746" t="str">
        <f t="shared" si="1414"/>
        <v/>
      </c>
      <c r="F519" s="746" t="str">
        <f t="shared" si="1414"/>
        <v/>
      </c>
      <c r="G519" s="746" t="str">
        <f t="shared" si="1414"/>
        <v/>
      </c>
      <c r="H519" s="746" t="str">
        <f t="shared" si="1414"/>
        <v/>
      </c>
      <c r="I519" s="746" t="str">
        <f t="shared" si="1414"/>
        <v/>
      </c>
      <c r="J519" s="746" t="str">
        <f t="shared" si="1414"/>
        <v/>
      </c>
      <c r="K519" s="746" t="str">
        <f t="shared" si="1414"/>
        <v/>
      </c>
      <c r="L519" s="746" t="str">
        <f t="shared" si="1414"/>
        <v/>
      </c>
      <c r="M519" s="746" t="str">
        <f t="shared" si="1414"/>
        <v/>
      </c>
      <c r="N519" s="746" t="str">
        <f t="shared" si="1414"/>
        <v/>
      </c>
      <c r="O519" s="746" t="str">
        <f t="shared" si="1414"/>
        <v/>
      </c>
      <c r="P519" s="746" t="str">
        <f t="shared" si="1414"/>
        <v/>
      </c>
      <c r="Q519" s="746" t="str">
        <f t="shared" si="1414"/>
        <v/>
      </c>
      <c r="R519" s="746" t="str">
        <f t="shared" si="1414"/>
        <v/>
      </c>
      <c r="S519" s="752"/>
      <c r="T519" s="746">
        <f t="shared" ref="T519:AJ519" si="1415">IF(T518="","",T514*T515*T518)</f>
        <v>504</v>
      </c>
      <c r="U519" s="746">
        <f t="shared" si="1415"/>
        <v>504</v>
      </c>
      <c r="V519" s="746">
        <f t="shared" si="1415"/>
        <v>504</v>
      </c>
      <c r="W519" s="746">
        <f t="shared" si="1415"/>
        <v>504</v>
      </c>
      <c r="X519" s="746">
        <f t="shared" si="1415"/>
        <v>504</v>
      </c>
      <c r="Y519" s="746">
        <f t="shared" si="1415"/>
        <v>504</v>
      </c>
      <c r="Z519" s="746">
        <f t="shared" si="1415"/>
        <v>504</v>
      </c>
      <c r="AA519" s="746">
        <f t="shared" si="1415"/>
        <v>504</v>
      </c>
      <c r="AB519" s="746">
        <f t="shared" si="1415"/>
        <v>504</v>
      </c>
      <c r="AC519" s="746" t="str">
        <f t="shared" si="1415"/>
        <v/>
      </c>
      <c r="AD519" s="746" t="str">
        <f t="shared" si="1415"/>
        <v/>
      </c>
      <c r="AE519" s="746" t="str">
        <f t="shared" si="1415"/>
        <v/>
      </c>
      <c r="AF519" s="746" t="str">
        <f t="shared" si="1415"/>
        <v/>
      </c>
      <c r="AG519" s="746" t="str">
        <f t="shared" si="1415"/>
        <v/>
      </c>
      <c r="AH519" s="746" t="str">
        <f t="shared" si="1415"/>
        <v/>
      </c>
      <c r="AI519" s="746" t="str">
        <f t="shared" si="1415"/>
        <v/>
      </c>
      <c r="AJ519" s="746" t="str">
        <f t="shared" si="1415"/>
        <v/>
      </c>
      <c r="AK519" s="752"/>
      <c r="AL519" s="746" t="str">
        <f t="shared" ref="AL519:BB519" si="1416">IF(AL518="","",AL514*AL515*AL518)</f>
        <v/>
      </c>
      <c r="AM519" s="746" t="str">
        <f t="shared" si="1416"/>
        <v/>
      </c>
      <c r="AN519" s="746" t="str">
        <f t="shared" si="1416"/>
        <v/>
      </c>
      <c r="AO519" s="746" t="str">
        <f t="shared" si="1416"/>
        <v/>
      </c>
      <c r="AP519" s="746" t="str">
        <f t="shared" si="1416"/>
        <v/>
      </c>
      <c r="AQ519" s="746" t="str">
        <f t="shared" si="1416"/>
        <v/>
      </c>
      <c r="AR519" s="746" t="str">
        <f t="shared" si="1416"/>
        <v/>
      </c>
      <c r="AS519" s="746" t="str">
        <f t="shared" si="1416"/>
        <v/>
      </c>
      <c r="AT519" s="746" t="str">
        <f t="shared" si="1416"/>
        <v/>
      </c>
      <c r="AU519" s="746" t="str">
        <f t="shared" si="1416"/>
        <v/>
      </c>
      <c r="AV519" s="746" t="str">
        <f t="shared" si="1416"/>
        <v/>
      </c>
      <c r="AW519" s="746" t="str">
        <f t="shared" si="1416"/>
        <v/>
      </c>
      <c r="AX519" s="746" t="str">
        <f t="shared" si="1416"/>
        <v/>
      </c>
      <c r="AY519" s="746" t="str">
        <f t="shared" si="1416"/>
        <v/>
      </c>
      <c r="AZ519" s="746" t="str">
        <f t="shared" si="1416"/>
        <v/>
      </c>
      <c r="BA519" s="746" t="str">
        <f t="shared" si="1416"/>
        <v/>
      </c>
      <c r="BB519" s="746" t="str">
        <f t="shared" si="1416"/>
        <v/>
      </c>
      <c r="BC519" s="752"/>
      <c r="BD519" s="746" t="str">
        <f t="shared" ref="BD519:BT519" si="1417">IF(BD518="","",BD514*BD515*BD518)</f>
        <v/>
      </c>
      <c r="BE519" s="746" t="str">
        <f t="shared" si="1417"/>
        <v/>
      </c>
      <c r="BF519" s="746" t="str">
        <f t="shared" si="1417"/>
        <v/>
      </c>
      <c r="BG519" s="746" t="str">
        <f t="shared" si="1417"/>
        <v/>
      </c>
      <c r="BH519" s="746" t="str">
        <f t="shared" si="1417"/>
        <v/>
      </c>
      <c r="BI519" s="746" t="str">
        <f t="shared" si="1417"/>
        <v/>
      </c>
      <c r="BJ519" s="746" t="str">
        <f t="shared" si="1417"/>
        <v/>
      </c>
      <c r="BK519" s="746" t="str">
        <f t="shared" si="1417"/>
        <v/>
      </c>
      <c r="BL519" s="746" t="str">
        <f t="shared" si="1417"/>
        <v/>
      </c>
      <c r="BM519" s="746" t="str">
        <f t="shared" si="1417"/>
        <v/>
      </c>
      <c r="BN519" s="746" t="str">
        <f t="shared" si="1417"/>
        <v/>
      </c>
      <c r="BO519" s="746" t="str">
        <f t="shared" si="1417"/>
        <v/>
      </c>
      <c r="BP519" s="746" t="str">
        <f t="shared" si="1417"/>
        <v/>
      </c>
      <c r="BQ519" s="746" t="str">
        <f t="shared" si="1417"/>
        <v/>
      </c>
      <c r="BR519" s="746" t="str">
        <f t="shared" si="1417"/>
        <v/>
      </c>
      <c r="BS519" s="746" t="str">
        <f t="shared" si="1417"/>
        <v/>
      </c>
      <c r="BT519" s="746" t="str">
        <f t="shared" si="1417"/>
        <v/>
      </c>
      <c r="BU519" s="752"/>
      <c r="BV519" s="746" t="str">
        <f>IF(BV518="","",BV514*BV515*BV518)</f>
        <v/>
      </c>
      <c r="BW519" s="746" t="str">
        <f>IF(BW518="","",BW514*BW515*BW518)</f>
        <v/>
      </c>
      <c r="BX519" s="746" t="str">
        <f>IF(BX518="","",BX514*BX515*BX518)</f>
        <v/>
      </c>
      <c r="BY519" s="746" t="str">
        <f>IF(BY518="","",BY514*BY515*BY518)</f>
        <v/>
      </c>
      <c r="BZ519" s="583" t="str">
        <f t="shared" si="1130"/>
        <v/>
      </c>
      <c r="CA519" s="583">
        <f t="shared" si="1131"/>
        <v>504</v>
      </c>
      <c r="CB519" s="583" t="str">
        <f t="shared" si="1132"/>
        <v/>
      </c>
      <c r="CC519" s="675" t="str">
        <f t="shared" si="1133"/>
        <v/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 t="str">
        <f t="shared" si="1413"/>
        <v/>
      </c>
      <c r="CJ519" s="1326" t="str">
        <f t="shared" si="1413"/>
        <v/>
      </c>
      <c r="CK519" s="1327" t="str">
        <f t="shared" si="1413"/>
        <v/>
      </c>
      <c r="CL519" s="1327" t="str">
        <f t="shared" si="1413"/>
        <v/>
      </c>
      <c r="CM519" s="1327" t="str">
        <f t="shared" si="1413"/>
        <v/>
      </c>
      <c r="CN519" s="1326" t="str">
        <f t="shared" si="1413"/>
        <v/>
      </c>
      <c r="CO519" s="1326" t="str">
        <f t="shared" si="1413"/>
        <v/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 t="str">
        <f t="shared" si="1353"/>
        <v/>
      </c>
      <c r="DA519" s="536" t="str">
        <f t="shared" si="1354"/>
        <v/>
      </c>
      <c r="DB519" s="537" t="str">
        <f t="shared" si="1355"/>
        <v/>
      </c>
      <c r="DC519" s="537" t="str">
        <f t="shared" si="1356"/>
        <v/>
      </c>
      <c r="DD519" s="537" t="str">
        <f t="shared" si="1357"/>
        <v/>
      </c>
      <c r="DE519" s="536" t="str">
        <f t="shared" si="1358"/>
        <v/>
      </c>
      <c r="DF519" s="536" t="str">
        <f t="shared" si="1359"/>
        <v/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0</v>
      </c>
      <c r="DM519" s="106">
        <f t="shared" si="1366"/>
        <v>9</v>
      </c>
      <c r="DN519" s="106">
        <f t="shared" si="1367"/>
        <v>0</v>
      </c>
      <c r="DO519" s="106">
        <f t="shared" si="1368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29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5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 t="str">
        <f t="shared" si="1413"/>
        <v/>
      </c>
      <c r="CM520" s="1327" t="str">
        <f t="shared" si="1413"/>
        <v/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 t="str">
        <f t="shared" si="1356"/>
        <v/>
      </c>
      <c r="DD520" s="537" t="str">
        <f t="shared" si="1357"/>
        <v/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5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 t="str">
        <f t="shared" si="1413"/>
        <v/>
      </c>
      <c r="CM521" s="1327" t="str">
        <f t="shared" si="1413"/>
        <v/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 t="str">
        <f t="shared" si="1356"/>
        <v/>
      </c>
      <c r="DD521" s="537" t="str">
        <f t="shared" si="1357"/>
        <v/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7">
        <f>640*$K$1</f>
        <v>640</v>
      </c>
      <c r="C522" s="747">
        <f t="shared" ref="C522:R522" si="1426">640*$K$1</f>
        <v>640</v>
      </c>
      <c r="D522" s="747">
        <f t="shared" si="1426"/>
        <v>640</v>
      </c>
      <c r="E522" s="747">
        <f t="shared" si="1426"/>
        <v>640</v>
      </c>
      <c r="F522" s="747">
        <f t="shared" si="1426"/>
        <v>640</v>
      </c>
      <c r="G522" s="747">
        <f t="shared" si="1426"/>
        <v>640</v>
      </c>
      <c r="H522" s="747">
        <f t="shared" si="1426"/>
        <v>640</v>
      </c>
      <c r="I522" s="747">
        <f t="shared" si="1426"/>
        <v>640</v>
      </c>
      <c r="J522" s="747">
        <f t="shared" si="1426"/>
        <v>640</v>
      </c>
      <c r="K522" s="747">
        <f t="shared" si="1426"/>
        <v>640</v>
      </c>
      <c r="L522" s="747">
        <f t="shared" si="1426"/>
        <v>640</v>
      </c>
      <c r="M522" s="747">
        <f t="shared" si="1426"/>
        <v>640</v>
      </c>
      <c r="N522" s="747">
        <f t="shared" si="1426"/>
        <v>640</v>
      </c>
      <c r="O522" s="747">
        <f t="shared" si="1426"/>
        <v>640</v>
      </c>
      <c r="P522" s="747">
        <f t="shared" si="1426"/>
        <v>640</v>
      </c>
      <c r="Q522" s="747">
        <f t="shared" si="1426"/>
        <v>640</v>
      </c>
      <c r="R522" s="747">
        <f t="shared" si="1426"/>
        <v>640</v>
      </c>
      <c r="S522" s="741"/>
      <c r="T522" s="747">
        <f>640*$K$1</f>
        <v>640</v>
      </c>
      <c r="U522" s="747">
        <f t="shared" ref="U522:AJ522" si="1427">640*$K$1</f>
        <v>640</v>
      </c>
      <c r="V522" s="747">
        <f t="shared" si="1427"/>
        <v>640</v>
      </c>
      <c r="W522" s="747">
        <f t="shared" si="1427"/>
        <v>640</v>
      </c>
      <c r="X522" s="747">
        <f t="shared" si="1427"/>
        <v>640</v>
      </c>
      <c r="Y522" s="747">
        <f t="shared" si="1427"/>
        <v>640</v>
      </c>
      <c r="Z522" s="747">
        <f t="shared" si="1427"/>
        <v>640</v>
      </c>
      <c r="AA522" s="747">
        <f t="shared" si="1427"/>
        <v>640</v>
      </c>
      <c r="AB522" s="747">
        <f t="shared" si="1427"/>
        <v>640</v>
      </c>
      <c r="AC522" s="747">
        <f t="shared" si="1427"/>
        <v>640</v>
      </c>
      <c r="AD522" s="747">
        <f t="shared" si="1427"/>
        <v>640</v>
      </c>
      <c r="AE522" s="747">
        <f t="shared" si="1427"/>
        <v>640</v>
      </c>
      <c r="AF522" s="747">
        <f t="shared" si="1427"/>
        <v>640</v>
      </c>
      <c r="AG522" s="747">
        <f t="shared" si="1427"/>
        <v>640</v>
      </c>
      <c r="AH522" s="747">
        <f t="shared" si="1427"/>
        <v>640</v>
      </c>
      <c r="AI522" s="747">
        <f t="shared" si="1427"/>
        <v>640</v>
      </c>
      <c r="AJ522" s="747">
        <f t="shared" si="1427"/>
        <v>640</v>
      </c>
      <c r="AK522" s="741"/>
      <c r="AL522" s="747">
        <f>640*$K$1</f>
        <v>640</v>
      </c>
      <c r="AM522" s="747">
        <f t="shared" ref="AM522:BB522" si="1428">640*$K$1</f>
        <v>640</v>
      </c>
      <c r="AN522" s="747">
        <f t="shared" si="1428"/>
        <v>640</v>
      </c>
      <c r="AO522" s="747">
        <f t="shared" si="1428"/>
        <v>640</v>
      </c>
      <c r="AP522" s="747">
        <f t="shared" si="1428"/>
        <v>640</v>
      </c>
      <c r="AQ522" s="747">
        <f t="shared" si="1428"/>
        <v>640</v>
      </c>
      <c r="AR522" s="747">
        <f t="shared" si="1428"/>
        <v>640</v>
      </c>
      <c r="AS522" s="747">
        <f t="shared" si="1428"/>
        <v>640</v>
      </c>
      <c r="AT522" s="747">
        <f t="shared" si="1428"/>
        <v>640</v>
      </c>
      <c r="AU522" s="747">
        <f t="shared" si="1428"/>
        <v>640</v>
      </c>
      <c r="AV522" s="747">
        <f t="shared" si="1428"/>
        <v>640</v>
      </c>
      <c r="AW522" s="747">
        <f t="shared" si="1428"/>
        <v>640</v>
      </c>
      <c r="AX522" s="747">
        <f t="shared" si="1428"/>
        <v>640</v>
      </c>
      <c r="AY522" s="747">
        <f t="shared" si="1428"/>
        <v>640</v>
      </c>
      <c r="AZ522" s="747">
        <f t="shared" si="1428"/>
        <v>640</v>
      </c>
      <c r="BA522" s="747">
        <f t="shared" si="1428"/>
        <v>640</v>
      </c>
      <c r="BB522" s="747">
        <f t="shared" si="1428"/>
        <v>640</v>
      </c>
      <c r="BC522" s="741"/>
      <c r="BD522" s="747">
        <f>640*$K$1</f>
        <v>640</v>
      </c>
      <c r="BE522" s="747">
        <f t="shared" ref="BE522:BY522" si="1429">640*$K$1</f>
        <v>640</v>
      </c>
      <c r="BF522" s="747">
        <f t="shared" si="1429"/>
        <v>640</v>
      </c>
      <c r="BG522" s="747">
        <f t="shared" si="1429"/>
        <v>640</v>
      </c>
      <c r="BH522" s="747">
        <f t="shared" si="1429"/>
        <v>640</v>
      </c>
      <c r="BI522" s="747">
        <f t="shared" si="1429"/>
        <v>640</v>
      </c>
      <c r="BJ522" s="747">
        <f t="shared" si="1429"/>
        <v>640</v>
      </c>
      <c r="BK522" s="747">
        <f t="shared" si="1429"/>
        <v>640</v>
      </c>
      <c r="BL522" s="747">
        <f t="shared" si="1429"/>
        <v>640</v>
      </c>
      <c r="BM522" s="747">
        <f t="shared" si="1429"/>
        <v>640</v>
      </c>
      <c r="BN522" s="747">
        <f t="shared" si="1429"/>
        <v>640</v>
      </c>
      <c r="BO522" s="747">
        <f t="shared" si="1429"/>
        <v>640</v>
      </c>
      <c r="BP522" s="747">
        <f t="shared" si="1429"/>
        <v>640</v>
      </c>
      <c r="BQ522" s="747">
        <f t="shared" si="1429"/>
        <v>640</v>
      </c>
      <c r="BR522" s="747">
        <f t="shared" si="1429"/>
        <v>640</v>
      </c>
      <c r="BS522" s="747">
        <f t="shared" si="1429"/>
        <v>640</v>
      </c>
      <c r="BT522" s="747">
        <f t="shared" si="1429"/>
        <v>640</v>
      </c>
      <c r="BU522" s="741"/>
      <c r="BV522" s="747">
        <f t="shared" si="1429"/>
        <v>640</v>
      </c>
      <c r="BW522" s="747">
        <f t="shared" si="1429"/>
        <v>640</v>
      </c>
      <c r="BX522" s="747">
        <f t="shared" si="1429"/>
        <v>640</v>
      </c>
      <c r="BY522" s="747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5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 t="str">
        <f>IF(AL520="","",AL520*AL521*AL522/AL$46/365/$F$1)</f>
        <v/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 t="str">
        <f>IF(AO520="","",AO520*AO521*AO522/AO$46/365/$F$1)</f>
        <v/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 t="str">
        <f>IF(BE520="","",BE520*BE521*BE522/BE$46/365/$F$1)</f>
        <v/>
      </c>
      <c r="BF523" s="618" t="str">
        <f>IF(BF520="","",BF520*BF521*BF522/BF$46/365/$F$1)</f>
        <v/>
      </c>
      <c r="BG523" s="751" t="str">
        <f>IF(BG520="","",BG520*BG521*BG522/BG$46/365/$F$1)</f>
        <v/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 t="str">
        <f>IF(BK520="","",BK520*BK521*BK522/BK$46/365/$F$1)</f>
        <v/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 t="str">
        <f t="shared" si="1430"/>
        <v/>
      </c>
      <c r="CM523" s="1332" t="str">
        <f t="shared" si="1430"/>
        <v/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 t="str">
        <f t="shared" si="1356"/>
        <v/>
      </c>
      <c r="DD523" s="537" t="str">
        <f t="shared" si="1357"/>
        <v/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8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5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 t="str">
        <f t="shared" si="1430"/>
        <v/>
      </c>
      <c r="CM524" s="1327" t="str">
        <f t="shared" si="1430"/>
        <v/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 t="str">
        <f t="shared" si="1356"/>
        <v/>
      </c>
      <c r="DD524" s="537" t="str">
        <f t="shared" si="1357"/>
        <v/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6" t="str">
        <f t="shared" ref="B525:R525" si="1431">IF(B524="","",B520*B521*B524)</f>
        <v/>
      </c>
      <c r="C525" s="746" t="str">
        <f t="shared" si="1431"/>
        <v/>
      </c>
      <c r="D525" s="746" t="str">
        <f t="shared" si="1431"/>
        <v/>
      </c>
      <c r="E525" s="746" t="str">
        <f t="shared" si="1431"/>
        <v/>
      </c>
      <c r="F525" s="746" t="str">
        <f t="shared" si="1431"/>
        <v/>
      </c>
      <c r="G525" s="746" t="str">
        <f t="shared" si="1431"/>
        <v/>
      </c>
      <c r="H525" s="746" t="str">
        <f t="shared" si="1431"/>
        <v/>
      </c>
      <c r="I525" s="746" t="str">
        <f t="shared" si="1431"/>
        <v/>
      </c>
      <c r="J525" s="746" t="str">
        <f t="shared" si="1431"/>
        <v/>
      </c>
      <c r="K525" s="746" t="str">
        <f t="shared" si="1431"/>
        <v/>
      </c>
      <c r="L525" s="746" t="str">
        <f t="shared" si="1431"/>
        <v/>
      </c>
      <c r="M525" s="746" t="str">
        <f t="shared" si="1431"/>
        <v/>
      </c>
      <c r="N525" s="746" t="str">
        <f t="shared" si="1431"/>
        <v/>
      </c>
      <c r="O525" s="746" t="str">
        <f t="shared" si="1431"/>
        <v/>
      </c>
      <c r="P525" s="746" t="str">
        <f t="shared" si="1431"/>
        <v/>
      </c>
      <c r="Q525" s="746" t="str">
        <f t="shared" si="1431"/>
        <v/>
      </c>
      <c r="R525" s="746" t="str">
        <f t="shared" si="1431"/>
        <v/>
      </c>
      <c r="S525" s="752"/>
      <c r="T525" s="746" t="str">
        <f t="shared" ref="T525:AJ525" si="1432">IF(T524="","",T520*T521*T524)</f>
        <v/>
      </c>
      <c r="U525" s="746" t="str">
        <f t="shared" si="1432"/>
        <v/>
      </c>
      <c r="V525" s="746" t="str">
        <f t="shared" si="1432"/>
        <v/>
      </c>
      <c r="W525" s="746" t="str">
        <f t="shared" si="1432"/>
        <v/>
      </c>
      <c r="X525" s="746" t="str">
        <f t="shared" si="1432"/>
        <v/>
      </c>
      <c r="Y525" s="746" t="str">
        <f t="shared" si="1432"/>
        <v/>
      </c>
      <c r="Z525" s="746" t="str">
        <f t="shared" si="1432"/>
        <v/>
      </c>
      <c r="AA525" s="746" t="str">
        <f t="shared" si="1432"/>
        <v/>
      </c>
      <c r="AB525" s="746" t="str">
        <f t="shared" si="1432"/>
        <v/>
      </c>
      <c r="AC525" s="746" t="str">
        <f t="shared" si="1432"/>
        <v/>
      </c>
      <c r="AD525" s="746" t="str">
        <f t="shared" si="1432"/>
        <v/>
      </c>
      <c r="AE525" s="746" t="str">
        <f t="shared" si="1432"/>
        <v/>
      </c>
      <c r="AF525" s="746" t="str">
        <f t="shared" si="1432"/>
        <v/>
      </c>
      <c r="AG525" s="746" t="str">
        <f t="shared" si="1432"/>
        <v/>
      </c>
      <c r="AH525" s="746" t="str">
        <f t="shared" si="1432"/>
        <v/>
      </c>
      <c r="AI525" s="746" t="str">
        <f t="shared" si="1432"/>
        <v/>
      </c>
      <c r="AJ525" s="746" t="str">
        <f t="shared" si="1432"/>
        <v/>
      </c>
      <c r="AK525" s="752"/>
      <c r="AL525" s="746" t="str">
        <f t="shared" ref="AL525:BB525" si="1433">IF(AL524="","",AL520*AL521*AL524)</f>
        <v/>
      </c>
      <c r="AM525" s="746" t="str">
        <f t="shared" si="1433"/>
        <v/>
      </c>
      <c r="AN525" s="746" t="str">
        <f t="shared" si="1433"/>
        <v/>
      </c>
      <c r="AO525" s="746" t="str">
        <f t="shared" si="1433"/>
        <v/>
      </c>
      <c r="AP525" s="746" t="str">
        <f t="shared" si="1433"/>
        <v/>
      </c>
      <c r="AQ525" s="746" t="str">
        <f t="shared" si="1433"/>
        <v/>
      </c>
      <c r="AR525" s="746" t="str">
        <f t="shared" si="1433"/>
        <v/>
      </c>
      <c r="AS525" s="746" t="str">
        <f t="shared" si="1433"/>
        <v/>
      </c>
      <c r="AT525" s="746" t="str">
        <f t="shared" si="1433"/>
        <v/>
      </c>
      <c r="AU525" s="746" t="str">
        <f t="shared" si="1433"/>
        <v/>
      </c>
      <c r="AV525" s="746" t="str">
        <f t="shared" si="1433"/>
        <v/>
      </c>
      <c r="AW525" s="746" t="str">
        <f t="shared" si="1433"/>
        <v/>
      </c>
      <c r="AX525" s="746" t="str">
        <f t="shared" si="1433"/>
        <v/>
      </c>
      <c r="AY525" s="746" t="str">
        <f t="shared" si="1433"/>
        <v/>
      </c>
      <c r="AZ525" s="746" t="str">
        <f t="shared" si="1433"/>
        <v/>
      </c>
      <c r="BA525" s="746" t="str">
        <f t="shared" si="1433"/>
        <v/>
      </c>
      <c r="BB525" s="746" t="str">
        <f t="shared" si="1433"/>
        <v/>
      </c>
      <c r="BC525" s="752"/>
      <c r="BD525" s="746" t="str">
        <f t="shared" ref="BD525:BT525" si="1434">IF(BD524="","",BD520*BD521*BD524)</f>
        <v/>
      </c>
      <c r="BE525" s="746" t="str">
        <f t="shared" si="1434"/>
        <v/>
      </c>
      <c r="BF525" s="746" t="str">
        <f t="shared" si="1434"/>
        <v/>
      </c>
      <c r="BG525" s="746" t="str">
        <f t="shared" si="1434"/>
        <v/>
      </c>
      <c r="BH525" s="746" t="str">
        <f t="shared" si="1434"/>
        <v/>
      </c>
      <c r="BI525" s="746" t="str">
        <f t="shared" si="1434"/>
        <v/>
      </c>
      <c r="BJ525" s="746" t="str">
        <f t="shared" si="1434"/>
        <v/>
      </c>
      <c r="BK525" s="746" t="str">
        <f t="shared" si="1434"/>
        <v/>
      </c>
      <c r="BL525" s="746" t="str">
        <f t="shared" si="1434"/>
        <v/>
      </c>
      <c r="BM525" s="746" t="str">
        <f t="shared" si="1434"/>
        <v/>
      </c>
      <c r="BN525" s="746" t="str">
        <f t="shared" si="1434"/>
        <v/>
      </c>
      <c r="BO525" s="746" t="str">
        <f t="shared" si="1434"/>
        <v/>
      </c>
      <c r="BP525" s="746" t="str">
        <f t="shared" si="1434"/>
        <v/>
      </c>
      <c r="BQ525" s="746" t="str">
        <f t="shared" si="1434"/>
        <v/>
      </c>
      <c r="BR525" s="746" t="str">
        <f t="shared" si="1434"/>
        <v/>
      </c>
      <c r="BS525" s="746" t="str">
        <f t="shared" si="1434"/>
        <v/>
      </c>
      <c r="BT525" s="746" t="str">
        <f t="shared" si="1434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5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 t="str">
        <f t="shared" si="1430"/>
        <v/>
      </c>
      <c r="CM525" s="1327" t="str">
        <f t="shared" si="1430"/>
        <v/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 t="str">
        <f t="shared" si="1356"/>
        <v/>
      </c>
      <c r="DD525" s="537" t="str">
        <f t="shared" si="1357"/>
        <v/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29" t="s">
        <v>717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820</v>
      </c>
      <c r="BE526" s="315" t="s">
        <v>820</v>
      </c>
      <c r="BF526" s="315" t="s">
        <v>820</v>
      </c>
      <c r="BG526" s="315" t="s">
        <v>820</v>
      </c>
      <c r="BH526" s="315" t="s">
        <v>820</v>
      </c>
      <c r="BI526" s="315" t="s">
        <v>820</v>
      </c>
      <c r="BJ526" s="315" t="s">
        <v>820</v>
      </c>
      <c r="BK526" s="315" t="s">
        <v>820</v>
      </c>
      <c r="BL526" s="315" t="s">
        <v>820</v>
      </c>
      <c r="BM526" s="315" t="s">
        <v>820</v>
      </c>
      <c r="BN526" s="315" t="s">
        <v>820</v>
      </c>
      <c r="BO526" s="315" t="s">
        <v>820</v>
      </c>
      <c r="BP526" s="315" t="s">
        <v>820</v>
      </c>
      <c r="BQ526" s="315" t="s">
        <v>820</v>
      </c>
      <c r="BR526" s="315" t="s">
        <v>820</v>
      </c>
      <c r="BS526" s="315" t="s">
        <v>820</v>
      </c>
      <c r="BT526" s="315" t="s">
        <v>820</v>
      </c>
      <c r="BU526" s="628"/>
      <c r="BV526" s="315"/>
      <c r="BW526" s="315"/>
      <c r="BX526" s="315"/>
      <c r="BY526" s="315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 t="str">
        <f t="shared" ref="CB527:CB561" si="1441">IF(DN527&lt;3,"",(SUM(AL527:BB527)-MIN(AL527:BB527)-MAX(AL527:BB527))/(DN527-2))</f>
        <v/>
      </c>
      <c r="CC527" s="675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>
        <f t="shared" si="1413"/>
        <v>108</v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>
        <f t="shared" si="1356"/>
        <v>108</v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0</v>
      </c>
      <c r="DO527" s="106">
        <f t="shared" si="1438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7">
        <f>1580*$K$1</f>
        <v>1580</v>
      </c>
      <c r="C528" s="747">
        <f t="shared" ref="C528:R528" si="1443">1580*$K$1</f>
        <v>1580</v>
      </c>
      <c r="D528" s="747">
        <f t="shared" si="1443"/>
        <v>1580</v>
      </c>
      <c r="E528" s="747">
        <f t="shared" si="1443"/>
        <v>1580</v>
      </c>
      <c r="F528" s="747">
        <f t="shared" si="1443"/>
        <v>1580</v>
      </c>
      <c r="G528" s="747">
        <f t="shared" si="1443"/>
        <v>1580</v>
      </c>
      <c r="H528" s="747">
        <f t="shared" si="1443"/>
        <v>1580</v>
      </c>
      <c r="I528" s="747">
        <f t="shared" si="1443"/>
        <v>1580</v>
      </c>
      <c r="J528" s="747">
        <f t="shared" si="1443"/>
        <v>1580</v>
      </c>
      <c r="K528" s="747">
        <f t="shared" si="1443"/>
        <v>1580</v>
      </c>
      <c r="L528" s="747">
        <f t="shared" si="1443"/>
        <v>1580</v>
      </c>
      <c r="M528" s="747">
        <f t="shared" si="1443"/>
        <v>1580</v>
      </c>
      <c r="N528" s="747">
        <f t="shared" si="1443"/>
        <v>1580</v>
      </c>
      <c r="O528" s="747">
        <f t="shared" si="1443"/>
        <v>1580</v>
      </c>
      <c r="P528" s="747">
        <f t="shared" si="1443"/>
        <v>1580</v>
      </c>
      <c r="Q528" s="747">
        <f t="shared" si="1443"/>
        <v>1580</v>
      </c>
      <c r="R528" s="747">
        <f t="shared" si="1443"/>
        <v>1580</v>
      </c>
      <c r="S528" s="588"/>
      <c r="T528" s="747">
        <f>1580*$K$1</f>
        <v>1580</v>
      </c>
      <c r="U528" s="747">
        <f t="shared" ref="U528:AJ528" si="1444">1580*$K$1</f>
        <v>1580</v>
      </c>
      <c r="V528" s="747">
        <f t="shared" si="1444"/>
        <v>1580</v>
      </c>
      <c r="W528" s="747">
        <f t="shared" si="1444"/>
        <v>1580</v>
      </c>
      <c r="X528" s="747">
        <f t="shared" si="1444"/>
        <v>1580</v>
      </c>
      <c r="Y528" s="747">
        <f t="shared" si="1444"/>
        <v>1580</v>
      </c>
      <c r="Z528" s="747">
        <f t="shared" si="1444"/>
        <v>1580</v>
      </c>
      <c r="AA528" s="747">
        <f t="shared" si="1444"/>
        <v>1580</v>
      </c>
      <c r="AB528" s="747">
        <f t="shared" si="1444"/>
        <v>1580</v>
      </c>
      <c r="AC528" s="747">
        <f t="shared" si="1444"/>
        <v>1580</v>
      </c>
      <c r="AD528" s="747">
        <f t="shared" si="1444"/>
        <v>1580</v>
      </c>
      <c r="AE528" s="747">
        <f t="shared" si="1444"/>
        <v>1580</v>
      </c>
      <c r="AF528" s="747">
        <f t="shared" si="1444"/>
        <v>1580</v>
      </c>
      <c r="AG528" s="747">
        <f t="shared" si="1444"/>
        <v>1580</v>
      </c>
      <c r="AH528" s="747">
        <f t="shared" si="1444"/>
        <v>1580</v>
      </c>
      <c r="AI528" s="747">
        <f t="shared" si="1444"/>
        <v>1580</v>
      </c>
      <c r="AJ528" s="747">
        <f t="shared" si="1444"/>
        <v>1580</v>
      </c>
      <c r="AK528" s="588"/>
      <c r="AL528" s="747">
        <f>1580*$K$1</f>
        <v>1580</v>
      </c>
      <c r="AM528" s="747">
        <f t="shared" ref="AM528:BB528" si="1445">1580*$K$1</f>
        <v>1580</v>
      </c>
      <c r="AN528" s="747">
        <f t="shared" si="1445"/>
        <v>1580</v>
      </c>
      <c r="AO528" s="747">
        <f t="shared" si="1445"/>
        <v>1580</v>
      </c>
      <c r="AP528" s="747">
        <f t="shared" si="1445"/>
        <v>1580</v>
      </c>
      <c r="AQ528" s="747">
        <f t="shared" si="1445"/>
        <v>1580</v>
      </c>
      <c r="AR528" s="747">
        <f t="shared" si="1445"/>
        <v>1580</v>
      </c>
      <c r="AS528" s="747">
        <f t="shared" si="1445"/>
        <v>1580</v>
      </c>
      <c r="AT528" s="747">
        <f t="shared" si="1445"/>
        <v>1580</v>
      </c>
      <c r="AU528" s="747">
        <f t="shared" si="1445"/>
        <v>1580</v>
      </c>
      <c r="AV528" s="747">
        <f t="shared" si="1445"/>
        <v>1580</v>
      </c>
      <c r="AW528" s="747">
        <f t="shared" si="1445"/>
        <v>1580</v>
      </c>
      <c r="AX528" s="747">
        <f t="shared" si="1445"/>
        <v>1580</v>
      </c>
      <c r="AY528" s="747">
        <f t="shared" si="1445"/>
        <v>1580</v>
      </c>
      <c r="AZ528" s="747">
        <f t="shared" si="1445"/>
        <v>1580</v>
      </c>
      <c r="BA528" s="747">
        <f t="shared" si="1445"/>
        <v>1580</v>
      </c>
      <c r="BB528" s="747">
        <f t="shared" si="1445"/>
        <v>1580</v>
      </c>
      <c r="BC528" s="741"/>
      <c r="BD528" s="747">
        <f>1580*$K$1</f>
        <v>1580</v>
      </c>
      <c r="BE528" s="747">
        <v>1580</v>
      </c>
      <c r="BF528" s="747">
        <f t="shared" ref="BF528:BY528" si="1446">1580*$K$1</f>
        <v>1580</v>
      </c>
      <c r="BG528" s="747">
        <f t="shared" si="1446"/>
        <v>1580</v>
      </c>
      <c r="BH528" s="747">
        <f t="shared" si="1446"/>
        <v>1580</v>
      </c>
      <c r="BI528" s="747">
        <f t="shared" si="1446"/>
        <v>1580</v>
      </c>
      <c r="BJ528" s="747">
        <f t="shared" si="1446"/>
        <v>1580</v>
      </c>
      <c r="BK528" s="747">
        <f t="shared" si="1446"/>
        <v>1580</v>
      </c>
      <c r="BL528" s="747">
        <f t="shared" si="1446"/>
        <v>1580</v>
      </c>
      <c r="BM528" s="747">
        <f t="shared" si="1446"/>
        <v>1580</v>
      </c>
      <c r="BN528" s="747">
        <f t="shared" si="1446"/>
        <v>1580</v>
      </c>
      <c r="BO528" s="747">
        <f t="shared" si="1446"/>
        <v>1580</v>
      </c>
      <c r="BP528" s="747">
        <f t="shared" si="1446"/>
        <v>1580</v>
      </c>
      <c r="BQ528" s="747">
        <f t="shared" si="1446"/>
        <v>1580</v>
      </c>
      <c r="BR528" s="747">
        <f t="shared" si="1446"/>
        <v>1580</v>
      </c>
      <c r="BS528" s="747">
        <f t="shared" si="1446"/>
        <v>1580</v>
      </c>
      <c r="BT528" s="747">
        <f t="shared" si="1446"/>
        <v>1580</v>
      </c>
      <c r="BU528" s="741"/>
      <c r="BV528" s="747">
        <f t="shared" si="1446"/>
        <v>1580</v>
      </c>
      <c r="BW528" s="747">
        <f t="shared" si="1446"/>
        <v>1580</v>
      </c>
      <c r="BX528" s="747">
        <f t="shared" si="1446"/>
        <v>1580</v>
      </c>
      <c r="BY528" s="747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5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 t="str">
        <f>IF(I527="","",I527*I528/I$46/365/$F$1)</f>
        <v/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 t="str">
        <f>IF(T527="","",T527*T528/T$46/365/$F$1)</f>
        <v/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 t="str">
        <f>IF(Z527="","",Z527*Z528/Z$46/365/$F$1)</f>
        <v/>
      </c>
      <c r="AA529" s="751" t="str">
        <f>IF(AA527="","",AA527*AA528/AA$46/365/$F$1)</f>
        <v/>
      </c>
      <c r="AB529" s="751">
        <f>IF(AB527="","",AB527*AB528/AB$46/365/$F$1)</f>
        <v>1.3742117851706894E-2</v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>
        <f>IF(BD527="","",BD527*BD528/BD$46/365/$F$1)</f>
        <v>5.5655577299412916E-2</v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 t="str">
        <f>IF(BL527="","",BL527*BL528/BL$46/365/$F$1)</f>
        <v/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 t="str">
        <f t="shared" si="1441"/>
        <v/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>
        <f t="shared" si="1413"/>
        <v>5.5655577299412916E-2</v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>
        <f t="shared" si="1356"/>
        <v>5.5655577299412916E-2</v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0</v>
      </c>
      <c r="DO529" s="106">
        <f t="shared" si="1438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39"/>
        <v/>
      </c>
      <c r="CA530" s="583" t="str">
        <f t="shared" si="1440"/>
        <v/>
      </c>
      <c r="CB530" s="583" t="str">
        <f t="shared" si="1441"/>
        <v/>
      </c>
      <c r="CC530" s="675" t="str">
        <f t="shared" si="1442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413"/>
        <v/>
      </c>
      <c r="CF530" s="1326" t="str">
        <f t="shared" si="1413"/>
        <v/>
      </c>
      <c r="CG530" s="1326" t="str">
        <f t="shared" si="1413"/>
        <v/>
      </c>
      <c r="CH530" s="1326" t="str">
        <f t="shared" si="1413"/>
        <v/>
      </c>
      <c r="CI530" s="1326" t="str">
        <f t="shared" si="1413"/>
        <v/>
      </c>
      <c r="CJ530" s="1326" t="str">
        <f t="shared" si="1413"/>
        <v/>
      </c>
      <c r="CK530" s="1327" t="str">
        <f t="shared" si="1413"/>
        <v/>
      </c>
      <c r="CL530" s="1327">
        <f t="shared" si="1413"/>
        <v>15.56</v>
      </c>
      <c r="CM530" s="1327" t="str">
        <f t="shared" si="1413"/>
        <v/>
      </c>
      <c r="CN530" s="1326" t="str">
        <f t="shared" si="1413"/>
        <v/>
      </c>
      <c r="CO530" s="1326" t="str">
        <f t="shared" si="1413"/>
        <v/>
      </c>
      <c r="CP530" s="1326" t="str">
        <f t="shared" si="1413"/>
        <v/>
      </c>
      <c r="CQ530" s="1326" t="str">
        <f t="shared" si="1413"/>
        <v/>
      </c>
      <c r="CR530" s="1326" t="str">
        <f t="shared" si="1413"/>
        <v/>
      </c>
      <c r="CS530" s="1325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447"/>
        <v/>
      </c>
      <c r="CU530" s="534" t="str">
        <f t="shared" si="1348"/>
        <v/>
      </c>
      <c r="CV530" s="535" t="str">
        <f t="shared" si="1349"/>
        <v/>
      </c>
      <c r="CW530" s="536" t="str">
        <f t="shared" si="1350"/>
        <v/>
      </c>
      <c r="CX530" s="536" t="str">
        <f t="shared" si="1351"/>
        <v/>
      </c>
      <c r="CY530" s="536" t="str">
        <f t="shared" si="1352"/>
        <v/>
      </c>
      <c r="CZ530" s="536" t="str">
        <f t="shared" si="1353"/>
        <v/>
      </c>
      <c r="DA530" s="536" t="str">
        <f t="shared" si="1354"/>
        <v/>
      </c>
      <c r="DB530" s="537" t="str">
        <f t="shared" si="1355"/>
        <v/>
      </c>
      <c r="DC530" s="537">
        <f t="shared" si="1356"/>
        <v>15.56</v>
      </c>
      <c r="DD530" s="537" t="str">
        <f t="shared" si="1357"/>
        <v/>
      </c>
      <c r="DE530" s="536" t="str">
        <f t="shared" si="1358"/>
        <v/>
      </c>
      <c r="DF530" s="536" t="str">
        <f t="shared" si="1359"/>
        <v/>
      </c>
      <c r="DG530" s="536" t="str">
        <f t="shared" si="1360"/>
        <v/>
      </c>
      <c r="DH530" s="536" t="str">
        <f t="shared" si="1361"/>
        <v/>
      </c>
      <c r="DI530" s="536" t="str">
        <f t="shared" si="1362"/>
        <v/>
      </c>
      <c r="DJ530" s="535" t="str">
        <f t="shared" si="1363"/>
        <v/>
      </c>
      <c r="DK530" s="534" t="str">
        <f t="shared" si="1364"/>
        <v/>
      </c>
      <c r="DL530" s="639">
        <f t="shared" si="1435"/>
        <v>0</v>
      </c>
      <c r="DM530" s="106">
        <f t="shared" si="1436"/>
        <v>0</v>
      </c>
      <c r="DN530" s="106">
        <f t="shared" si="1437"/>
        <v>0</v>
      </c>
      <c r="DO530" s="106">
        <f t="shared" si="1438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6" t="str">
        <f>IF(B530="","",B527*B530)</f>
        <v/>
      </c>
      <c r="C531" s="746" t="str">
        <f t="shared" ref="C531:R531" si="1448">IF(C530="","",C527*C530)</f>
        <v/>
      </c>
      <c r="D531" s="746" t="str">
        <f t="shared" si="1448"/>
        <v/>
      </c>
      <c r="E531" s="746" t="str">
        <f t="shared" si="1448"/>
        <v/>
      </c>
      <c r="F531" s="746" t="str">
        <f t="shared" si="1448"/>
        <v/>
      </c>
      <c r="G531" s="746" t="str">
        <f t="shared" si="1448"/>
        <v/>
      </c>
      <c r="H531" s="746" t="str">
        <f t="shared" si="1448"/>
        <v/>
      </c>
      <c r="I531" s="746" t="str">
        <f t="shared" si="1448"/>
        <v/>
      </c>
      <c r="J531" s="746" t="str">
        <f t="shared" si="1448"/>
        <v/>
      </c>
      <c r="K531" s="746" t="str">
        <f t="shared" si="1448"/>
        <v/>
      </c>
      <c r="L531" s="746" t="str">
        <f t="shared" si="1448"/>
        <v/>
      </c>
      <c r="M531" s="746" t="str">
        <f t="shared" si="1448"/>
        <v/>
      </c>
      <c r="N531" s="746" t="str">
        <f t="shared" si="1448"/>
        <v/>
      </c>
      <c r="O531" s="746" t="str">
        <f t="shared" si="1448"/>
        <v/>
      </c>
      <c r="P531" s="746" t="str">
        <f t="shared" si="1448"/>
        <v/>
      </c>
      <c r="Q531" s="746" t="str">
        <f t="shared" si="1448"/>
        <v/>
      </c>
      <c r="R531" s="746" t="str">
        <f t="shared" si="1448"/>
        <v/>
      </c>
      <c r="S531" s="752"/>
      <c r="T531" s="746" t="str">
        <f t="shared" ref="T531:AJ531" si="1449">IF(T530="","",T527*T530)</f>
        <v/>
      </c>
      <c r="U531" s="746" t="str">
        <f t="shared" si="1449"/>
        <v/>
      </c>
      <c r="V531" s="746" t="str">
        <f t="shared" si="1449"/>
        <v/>
      </c>
      <c r="W531" s="746" t="str">
        <f t="shared" si="1449"/>
        <v/>
      </c>
      <c r="X531" s="746" t="str">
        <f t="shared" si="1449"/>
        <v/>
      </c>
      <c r="Y531" s="746" t="str">
        <f t="shared" si="1449"/>
        <v/>
      </c>
      <c r="Z531" s="746" t="str">
        <f t="shared" si="1449"/>
        <v/>
      </c>
      <c r="AA531" s="746" t="str">
        <f t="shared" si="1449"/>
        <v/>
      </c>
      <c r="AB531" s="746" t="str">
        <f t="shared" si="1449"/>
        <v/>
      </c>
      <c r="AC531" s="746" t="str">
        <f t="shared" si="1449"/>
        <v/>
      </c>
      <c r="AD531" s="746" t="str">
        <f t="shared" si="1449"/>
        <v/>
      </c>
      <c r="AE531" s="746" t="str">
        <f t="shared" si="1449"/>
        <v/>
      </c>
      <c r="AF531" s="746" t="str">
        <f t="shared" si="1449"/>
        <v/>
      </c>
      <c r="AG531" s="746" t="str">
        <f t="shared" si="1449"/>
        <v/>
      </c>
      <c r="AH531" s="746" t="str">
        <f t="shared" si="1449"/>
        <v/>
      </c>
      <c r="AI531" s="746" t="str">
        <f t="shared" si="1449"/>
        <v/>
      </c>
      <c r="AJ531" s="746" t="str">
        <f t="shared" si="1449"/>
        <v/>
      </c>
      <c r="AK531" s="752"/>
      <c r="AL531" s="746" t="str">
        <f t="shared" ref="AL531:BB531" si="1450">IF(AL530="","",AL527*AL530)</f>
        <v/>
      </c>
      <c r="AM531" s="746" t="str">
        <f t="shared" si="1450"/>
        <v/>
      </c>
      <c r="AN531" s="746" t="str">
        <f t="shared" si="1450"/>
        <v/>
      </c>
      <c r="AO531" s="746" t="str">
        <f t="shared" si="1450"/>
        <v/>
      </c>
      <c r="AP531" s="746" t="str">
        <f t="shared" si="1450"/>
        <v/>
      </c>
      <c r="AQ531" s="746" t="str">
        <f t="shared" si="1450"/>
        <v/>
      </c>
      <c r="AR531" s="746" t="str">
        <f t="shared" si="1450"/>
        <v/>
      </c>
      <c r="AS531" s="746" t="str">
        <f t="shared" si="1450"/>
        <v/>
      </c>
      <c r="AT531" s="746" t="str">
        <f t="shared" si="1450"/>
        <v/>
      </c>
      <c r="AU531" s="746" t="str">
        <f t="shared" si="1450"/>
        <v/>
      </c>
      <c r="AV531" s="746" t="str">
        <f t="shared" si="1450"/>
        <v/>
      </c>
      <c r="AW531" s="746" t="str">
        <f t="shared" si="1450"/>
        <v/>
      </c>
      <c r="AX531" s="746" t="str">
        <f t="shared" si="1450"/>
        <v/>
      </c>
      <c r="AY531" s="746" t="str">
        <f t="shared" si="1450"/>
        <v/>
      </c>
      <c r="AZ531" s="746" t="str">
        <f t="shared" si="1450"/>
        <v/>
      </c>
      <c r="BA531" s="746" t="str">
        <f t="shared" si="1450"/>
        <v/>
      </c>
      <c r="BB531" s="746" t="str">
        <f t="shared" si="1450"/>
        <v/>
      </c>
      <c r="BC531" s="752"/>
      <c r="BD531" s="746">
        <f t="shared" ref="BD531:BT531" si="1451">IF(BD530="","",BD527*BD530)</f>
        <v>1680.48</v>
      </c>
      <c r="BE531" s="746" t="str">
        <f t="shared" si="1451"/>
        <v/>
      </c>
      <c r="BF531" s="746" t="str">
        <f t="shared" si="1451"/>
        <v/>
      </c>
      <c r="BG531" s="746" t="str">
        <f t="shared" si="1451"/>
        <v/>
      </c>
      <c r="BH531" s="746" t="str">
        <f t="shared" si="1451"/>
        <v/>
      </c>
      <c r="BI531" s="746" t="str">
        <f t="shared" si="1451"/>
        <v/>
      </c>
      <c r="BJ531" s="746" t="str">
        <f t="shared" si="1451"/>
        <v/>
      </c>
      <c r="BK531" s="746" t="str">
        <f t="shared" si="1451"/>
        <v/>
      </c>
      <c r="BL531" s="746" t="str">
        <f t="shared" si="1451"/>
        <v/>
      </c>
      <c r="BM531" s="746" t="str">
        <f t="shared" si="1451"/>
        <v/>
      </c>
      <c r="BN531" s="746" t="str">
        <f t="shared" si="1451"/>
        <v/>
      </c>
      <c r="BO531" s="746" t="str">
        <f t="shared" si="1451"/>
        <v/>
      </c>
      <c r="BP531" s="746" t="str">
        <f t="shared" si="1451"/>
        <v/>
      </c>
      <c r="BQ531" s="746" t="str">
        <f t="shared" si="1451"/>
        <v/>
      </c>
      <c r="BR531" s="746" t="str">
        <f t="shared" si="1451"/>
        <v/>
      </c>
      <c r="BS531" s="746" t="str">
        <f t="shared" si="1451"/>
        <v/>
      </c>
      <c r="BT531" s="746" t="str">
        <f t="shared" si="1451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 t="str">
        <f t="shared" si="1441"/>
        <v/>
      </c>
      <c r="CC531" s="675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>
        <f t="shared" si="1447"/>
        <v>1680.48</v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>
        <f t="shared" si="1356"/>
        <v>1680.48</v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0</v>
      </c>
      <c r="DN531" s="106">
        <f t="shared" si="1437"/>
        <v>0</v>
      </c>
      <c r="DO531" s="106">
        <f t="shared" si="1438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29" t="s">
        <v>718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5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>
        <f t="shared" si="1447"/>
        <v>144</v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>
        <f t="shared" si="1356"/>
        <v>144</v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1</v>
      </c>
      <c r="DN533" s="106">
        <f t="shared" si="1437"/>
        <v>0</v>
      </c>
      <c r="DO533" s="106">
        <f t="shared" si="1438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7">
        <f>2145*$K$1</f>
        <v>2145</v>
      </c>
      <c r="C534" s="747">
        <f t="shared" ref="C534:R534" si="1453">2145*$K$1</f>
        <v>2145</v>
      </c>
      <c r="D534" s="747">
        <f t="shared" si="1453"/>
        <v>2145</v>
      </c>
      <c r="E534" s="747">
        <f t="shared" si="1453"/>
        <v>2145</v>
      </c>
      <c r="F534" s="747">
        <f t="shared" si="1453"/>
        <v>2145</v>
      </c>
      <c r="G534" s="747">
        <f t="shared" si="1453"/>
        <v>2145</v>
      </c>
      <c r="H534" s="747">
        <f t="shared" si="1453"/>
        <v>2145</v>
      </c>
      <c r="I534" s="747">
        <f t="shared" si="1453"/>
        <v>2145</v>
      </c>
      <c r="J534" s="747">
        <f t="shared" si="1453"/>
        <v>2145</v>
      </c>
      <c r="K534" s="747">
        <f t="shared" si="1453"/>
        <v>2145</v>
      </c>
      <c r="L534" s="747">
        <f t="shared" si="1453"/>
        <v>2145</v>
      </c>
      <c r="M534" s="747">
        <f t="shared" si="1453"/>
        <v>2145</v>
      </c>
      <c r="N534" s="747">
        <f t="shared" si="1453"/>
        <v>2145</v>
      </c>
      <c r="O534" s="747">
        <f t="shared" si="1453"/>
        <v>2145</v>
      </c>
      <c r="P534" s="747">
        <f t="shared" si="1453"/>
        <v>2145</v>
      </c>
      <c r="Q534" s="747">
        <f t="shared" si="1453"/>
        <v>2145</v>
      </c>
      <c r="R534" s="747">
        <f t="shared" si="1453"/>
        <v>2145</v>
      </c>
      <c r="S534" s="588"/>
      <c r="T534" s="747">
        <f>2145*$K$1</f>
        <v>2145</v>
      </c>
      <c r="U534" s="747">
        <f t="shared" ref="U534:AJ534" si="1454">2145*$K$1</f>
        <v>2145</v>
      </c>
      <c r="V534" s="747">
        <f t="shared" si="1454"/>
        <v>2145</v>
      </c>
      <c r="W534" s="747">
        <f t="shared" si="1454"/>
        <v>2145</v>
      </c>
      <c r="X534" s="747">
        <f t="shared" si="1454"/>
        <v>2145</v>
      </c>
      <c r="Y534" s="747">
        <f t="shared" si="1454"/>
        <v>2145</v>
      </c>
      <c r="Z534" s="747">
        <f t="shared" si="1454"/>
        <v>2145</v>
      </c>
      <c r="AA534" s="747">
        <f t="shared" si="1454"/>
        <v>2145</v>
      </c>
      <c r="AB534" s="747">
        <f t="shared" si="1454"/>
        <v>2145</v>
      </c>
      <c r="AC534" s="747">
        <f t="shared" si="1454"/>
        <v>2145</v>
      </c>
      <c r="AD534" s="747">
        <f t="shared" si="1454"/>
        <v>2145</v>
      </c>
      <c r="AE534" s="747">
        <f t="shared" si="1454"/>
        <v>2145</v>
      </c>
      <c r="AF534" s="747">
        <f t="shared" si="1454"/>
        <v>2145</v>
      </c>
      <c r="AG534" s="747">
        <f t="shared" si="1454"/>
        <v>2145</v>
      </c>
      <c r="AH534" s="747">
        <f t="shared" si="1454"/>
        <v>2145</v>
      </c>
      <c r="AI534" s="747">
        <f t="shared" si="1454"/>
        <v>2145</v>
      </c>
      <c r="AJ534" s="747">
        <f t="shared" si="1454"/>
        <v>2145</v>
      </c>
      <c r="AK534" s="588"/>
      <c r="AL534" s="747">
        <f>2145*$K$1</f>
        <v>2145</v>
      </c>
      <c r="AM534" s="747">
        <f t="shared" ref="AM534:BB534" si="1455">2145*$K$1</f>
        <v>2145</v>
      </c>
      <c r="AN534" s="747">
        <f t="shared" si="1455"/>
        <v>2145</v>
      </c>
      <c r="AO534" s="747">
        <f t="shared" si="1455"/>
        <v>2145</v>
      </c>
      <c r="AP534" s="747">
        <f t="shared" si="1455"/>
        <v>2145</v>
      </c>
      <c r="AQ534" s="747">
        <f t="shared" si="1455"/>
        <v>2145</v>
      </c>
      <c r="AR534" s="747">
        <f t="shared" si="1455"/>
        <v>2145</v>
      </c>
      <c r="AS534" s="747">
        <f t="shared" si="1455"/>
        <v>2145</v>
      </c>
      <c r="AT534" s="747">
        <f t="shared" si="1455"/>
        <v>2145</v>
      </c>
      <c r="AU534" s="747">
        <f t="shared" si="1455"/>
        <v>2145</v>
      </c>
      <c r="AV534" s="747">
        <f t="shared" si="1455"/>
        <v>2145</v>
      </c>
      <c r="AW534" s="747">
        <f t="shared" si="1455"/>
        <v>2145</v>
      </c>
      <c r="AX534" s="747">
        <f t="shared" si="1455"/>
        <v>2145</v>
      </c>
      <c r="AY534" s="747">
        <f t="shared" si="1455"/>
        <v>2145</v>
      </c>
      <c r="AZ534" s="747">
        <f t="shared" si="1455"/>
        <v>2145</v>
      </c>
      <c r="BA534" s="747">
        <f t="shared" si="1455"/>
        <v>2145</v>
      </c>
      <c r="BB534" s="747">
        <f t="shared" si="1455"/>
        <v>2145</v>
      </c>
      <c r="BC534" s="741"/>
      <c r="BD534" s="747">
        <f>2145*$K$1</f>
        <v>2145</v>
      </c>
      <c r="BE534" s="747">
        <f t="shared" ref="BE534:BY534" si="1456">2145*$K$1</f>
        <v>2145</v>
      </c>
      <c r="BF534" s="747">
        <f t="shared" si="1456"/>
        <v>2145</v>
      </c>
      <c r="BG534" s="747">
        <f t="shared" si="1456"/>
        <v>2145</v>
      </c>
      <c r="BH534" s="747">
        <f t="shared" si="1456"/>
        <v>2145</v>
      </c>
      <c r="BI534" s="747">
        <f t="shared" si="1456"/>
        <v>2145</v>
      </c>
      <c r="BJ534" s="747">
        <f t="shared" si="1456"/>
        <v>2145</v>
      </c>
      <c r="BK534" s="747">
        <f t="shared" si="1456"/>
        <v>2145</v>
      </c>
      <c r="BL534" s="747">
        <f t="shared" si="1456"/>
        <v>2145</v>
      </c>
      <c r="BM534" s="747">
        <f t="shared" si="1456"/>
        <v>2145</v>
      </c>
      <c r="BN534" s="747">
        <f t="shared" si="1456"/>
        <v>2145</v>
      </c>
      <c r="BO534" s="747">
        <f t="shared" si="1456"/>
        <v>2145</v>
      </c>
      <c r="BP534" s="747">
        <f t="shared" si="1456"/>
        <v>2145</v>
      </c>
      <c r="BQ534" s="747">
        <f t="shared" si="1456"/>
        <v>2145</v>
      </c>
      <c r="BR534" s="747">
        <f t="shared" si="1456"/>
        <v>2145</v>
      </c>
      <c r="BS534" s="747">
        <f t="shared" si="1456"/>
        <v>2145</v>
      </c>
      <c r="BT534" s="747">
        <f t="shared" si="1456"/>
        <v>2145</v>
      </c>
      <c r="BU534" s="741"/>
      <c r="BV534" s="747">
        <f t="shared" si="1456"/>
        <v>2145</v>
      </c>
      <c r="BW534" s="747">
        <f t="shared" si="1456"/>
        <v>2145</v>
      </c>
      <c r="BX534" s="747">
        <f t="shared" si="1456"/>
        <v>2145</v>
      </c>
      <c r="BY534" s="747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5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>
        <f>IF(X533="","",X533*X534/X$46/365/$F$1)</f>
        <v>2.098825831702544E-3</v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 t="str">
        <f>IF(AL533="","",AL533*AL534/AL$46/365/$F$1)</f>
        <v/>
      </c>
      <c r="AM535" s="751" t="str">
        <f>IF(AM533="","",AM533*AM534/AM$46/365/$F$1)</f>
        <v/>
      </c>
      <c r="AN535" s="751" t="str">
        <f>IF(AN533="","",AN533*AN534/AN$46/365/$F$1)</f>
        <v/>
      </c>
      <c r="AO535" s="751" t="str">
        <f>IF(AO533="","",AO533*AO534/AO$46/365/$F$1)</f>
        <v/>
      </c>
      <c r="AP535" s="751" t="str">
        <f>IF(AP533="","",AP533*AP534/AP$46/365/$F$1)</f>
        <v/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>
        <f>IF(BD533="","",BD533*BD534/BD$46/365/$F$1)</f>
        <v>0.10074363992172213</v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 t="str">
        <f>IF(BK533="","",BK533*BK534/BK$46/365/$F$1)</f>
        <v/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 t="str">
        <f>IF(BX533="","",BX533*BX534/BX$46/365/$F$1)</f>
        <v/>
      </c>
      <c r="BY535" s="751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>
        <f t="shared" si="1447"/>
        <v>0.10074363992172213</v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>
        <f t="shared" si="1356"/>
        <v>0.10074363992172213</v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1</v>
      </c>
      <c r="DN535" s="106">
        <f t="shared" si="1437"/>
        <v>0</v>
      </c>
      <c r="DO535" s="106">
        <f t="shared" si="1438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8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5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>
        <f t="shared" si="1447"/>
        <v>26.25</v>
      </c>
      <c r="CM536" s="1327">
        <f t="shared" si="1447"/>
        <v>35</v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>
        <f t="shared" si="1356"/>
        <v>26.25</v>
      </c>
      <c r="DD536" s="537">
        <f t="shared" si="1357"/>
        <v>35</v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1</v>
      </c>
      <c r="DN536" s="106">
        <f t="shared" si="1437"/>
        <v>0</v>
      </c>
      <c r="DO536" s="106">
        <f t="shared" si="1438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6" t="str">
        <f t="shared" ref="B537:R537" si="1457">IF(B536="","",B533*B536)</f>
        <v/>
      </c>
      <c r="C537" s="746" t="str">
        <f t="shared" si="1457"/>
        <v/>
      </c>
      <c r="D537" s="746" t="str">
        <f t="shared" si="1457"/>
        <v/>
      </c>
      <c r="E537" s="746" t="str">
        <f t="shared" si="1457"/>
        <v/>
      </c>
      <c r="F537" s="746" t="str">
        <f t="shared" si="1457"/>
        <v/>
      </c>
      <c r="G537" s="746" t="str">
        <f t="shared" si="1457"/>
        <v/>
      </c>
      <c r="H537" s="746" t="str">
        <f t="shared" si="1457"/>
        <v/>
      </c>
      <c r="I537" s="746" t="str">
        <f t="shared" si="1457"/>
        <v/>
      </c>
      <c r="J537" s="746" t="str">
        <f t="shared" si="1457"/>
        <v/>
      </c>
      <c r="K537" s="746" t="str">
        <f t="shared" si="1457"/>
        <v/>
      </c>
      <c r="L537" s="746" t="str">
        <f t="shared" si="1457"/>
        <v/>
      </c>
      <c r="M537" s="746" t="str">
        <f t="shared" si="1457"/>
        <v/>
      </c>
      <c r="N537" s="746" t="str">
        <f t="shared" si="1457"/>
        <v/>
      </c>
      <c r="O537" s="746" t="str">
        <f t="shared" si="1457"/>
        <v/>
      </c>
      <c r="P537" s="746" t="str">
        <f t="shared" si="1457"/>
        <v/>
      </c>
      <c r="Q537" s="746" t="str">
        <f t="shared" si="1457"/>
        <v/>
      </c>
      <c r="R537" s="746" t="str">
        <f t="shared" si="1457"/>
        <v/>
      </c>
      <c r="S537" s="752"/>
      <c r="T537" s="746" t="str">
        <f t="shared" ref="T537:AJ537" si="1458">IF(T536="","",T533*T536)</f>
        <v/>
      </c>
      <c r="U537" s="746" t="str">
        <f t="shared" si="1458"/>
        <v/>
      </c>
      <c r="V537" s="746" t="str">
        <f t="shared" si="1458"/>
        <v/>
      </c>
      <c r="W537" s="746" t="str">
        <f t="shared" si="1458"/>
        <v/>
      </c>
      <c r="X537" s="746">
        <f t="shared" si="1458"/>
        <v>120</v>
      </c>
      <c r="Y537" s="746" t="str">
        <f t="shared" si="1458"/>
        <v/>
      </c>
      <c r="Z537" s="746" t="str">
        <f t="shared" si="1458"/>
        <v/>
      </c>
      <c r="AA537" s="746" t="str">
        <f t="shared" si="1458"/>
        <v/>
      </c>
      <c r="AB537" s="746" t="str">
        <f t="shared" si="1458"/>
        <v/>
      </c>
      <c r="AC537" s="746" t="str">
        <f t="shared" si="1458"/>
        <v/>
      </c>
      <c r="AD537" s="746" t="str">
        <f t="shared" si="1458"/>
        <v/>
      </c>
      <c r="AE537" s="746" t="str">
        <f t="shared" si="1458"/>
        <v/>
      </c>
      <c r="AF537" s="746" t="str">
        <f t="shared" si="1458"/>
        <v/>
      </c>
      <c r="AG537" s="746" t="str">
        <f t="shared" si="1458"/>
        <v/>
      </c>
      <c r="AH537" s="746" t="str">
        <f t="shared" si="1458"/>
        <v/>
      </c>
      <c r="AI537" s="746" t="str">
        <f t="shared" si="1458"/>
        <v/>
      </c>
      <c r="AJ537" s="746" t="str">
        <f t="shared" si="1458"/>
        <v/>
      </c>
      <c r="AK537" s="752"/>
      <c r="AL537" s="746" t="str">
        <f t="shared" ref="AL537:BB537" si="1459">IF(AL536="","",AL533*AL536)</f>
        <v/>
      </c>
      <c r="AM537" s="746" t="str">
        <f t="shared" si="1459"/>
        <v/>
      </c>
      <c r="AN537" s="746" t="str">
        <f t="shared" si="1459"/>
        <v/>
      </c>
      <c r="AO537" s="746" t="str">
        <f t="shared" si="1459"/>
        <v/>
      </c>
      <c r="AP537" s="746" t="str">
        <f t="shared" si="1459"/>
        <v/>
      </c>
      <c r="AQ537" s="746" t="str">
        <f t="shared" si="1459"/>
        <v/>
      </c>
      <c r="AR537" s="746" t="str">
        <f t="shared" si="1459"/>
        <v/>
      </c>
      <c r="AS537" s="746" t="str">
        <f t="shared" si="1459"/>
        <v/>
      </c>
      <c r="AT537" s="746" t="str">
        <f t="shared" si="1459"/>
        <v/>
      </c>
      <c r="AU537" s="746" t="str">
        <f t="shared" si="1459"/>
        <v/>
      </c>
      <c r="AV537" s="746" t="str">
        <f t="shared" si="1459"/>
        <v/>
      </c>
      <c r="AW537" s="746" t="str">
        <f t="shared" si="1459"/>
        <v/>
      </c>
      <c r="AX537" s="746" t="str">
        <f t="shared" si="1459"/>
        <v/>
      </c>
      <c r="AY537" s="746" t="str">
        <f t="shared" si="1459"/>
        <v/>
      </c>
      <c r="AZ537" s="746" t="str">
        <f t="shared" si="1459"/>
        <v/>
      </c>
      <c r="BA537" s="746" t="str">
        <f t="shared" si="1459"/>
        <v/>
      </c>
      <c r="BB537" s="746" t="str">
        <f t="shared" si="1459"/>
        <v/>
      </c>
      <c r="BC537" s="752"/>
      <c r="BD537" s="746">
        <f t="shared" ref="BD537:BT537" si="1460">IF(BD536="","",BD533*BD536)</f>
        <v>3780</v>
      </c>
      <c r="BE537" s="746">
        <f t="shared" si="1460"/>
        <v>0</v>
      </c>
      <c r="BF537" s="746" t="str">
        <f t="shared" si="1460"/>
        <v/>
      </c>
      <c r="BG537" s="746" t="str">
        <f t="shared" si="1460"/>
        <v/>
      </c>
      <c r="BH537" s="746" t="str">
        <f t="shared" si="1460"/>
        <v/>
      </c>
      <c r="BI537" s="746" t="str">
        <f t="shared" si="1460"/>
        <v/>
      </c>
      <c r="BJ537" s="746" t="str">
        <f t="shared" si="1460"/>
        <v/>
      </c>
      <c r="BK537" s="746" t="str">
        <f t="shared" si="1460"/>
        <v/>
      </c>
      <c r="BL537" s="746" t="str">
        <f t="shared" si="1460"/>
        <v/>
      </c>
      <c r="BM537" s="746" t="str">
        <f t="shared" si="1460"/>
        <v/>
      </c>
      <c r="BN537" s="746" t="str">
        <f t="shared" si="1460"/>
        <v/>
      </c>
      <c r="BO537" s="746" t="str">
        <f t="shared" si="1460"/>
        <v/>
      </c>
      <c r="BP537" s="746" t="str">
        <f t="shared" si="1460"/>
        <v/>
      </c>
      <c r="BQ537" s="746" t="str">
        <f t="shared" si="1460"/>
        <v/>
      </c>
      <c r="BR537" s="746" t="str">
        <f t="shared" si="1460"/>
        <v/>
      </c>
      <c r="BS537" s="746" t="str">
        <f t="shared" si="1460"/>
        <v/>
      </c>
      <c r="BT537" s="746" t="str">
        <f t="shared" si="1460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 t="str">
        <f>IF(BX536="","",BX533*BX536)</f>
        <v/>
      </c>
      <c r="BY537" s="746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5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>
        <f t="shared" si="1447"/>
        <v>0</v>
      </c>
      <c r="CM537" s="1327">
        <f t="shared" si="1447"/>
        <v>3780</v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>
        <f t="shared" si="1356"/>
        <v>0</v>
      </c>
      <c r="DD537" s="537">
        <f t="shared" si="1357"/>
        <v>3780</v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1</v>
      </c>
      <c r="DN537" s="106">
        <f t="shared" si="1437"/>
        <v>0</v>
      </c>
      <c r="DO537" s="106">
        <f t="shared" si="1438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29" t="s">
        <v>719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 t="str">
        <f t="shared" si="1461"/>
        <v/>
      </c>
      <c r="CL538" s="1327">
        <f t="shared" si="1461"/>
        <v>21</v>
      </c>
      <c r="CM538" s="1327">
        <f t="shared" si="1461"/>
        <v>165.75</v>
      </c>
      <c r="CN538" s="1326" t="str">
        <f t="shared" si="1461"/>
        <v/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 t="str">
        <f t="shared" si="1355"/>
        <v/>
      </c>
      <c r="DC538" s="537">
        <f t="shared" si="1356"/>
        <v>21</v>
      </c>
      <c r="DD538" s="537">
        <f t="shared" si="1357"/>
        <v>165.75</v>
      </c>
      <c r="DE538" s="536" t="str">
        <f t="shared" si="1358"/>
        <v/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9"/>
        <v/>
      </c>
      <c r="CA539" s="583" t="str">
        <f t="shared" si="1440"/>
        <v/>
      </c>
      <c r="CB539" s="583" t="str">
        <f t="shared" si="1441"/>
        <v/>
      </c>
      <c r="CC539" s="675" t="str">
        <f t="shared" si="1442"/>
        <v/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 t="str">
        <f t="shared" si="1447"/>
        <v/>
      </c>
      <c r="CL539" s="1327">
        <f t="shared" si="1447"/>
        <v>1</v>
      </c>
      <c r="CM539" s="1327">
        <f t="shared" si="1447"/>
        <v>12</v>
      </c>
      <c r="CN539" s="1326" t="str">
        <f t="shared" si="1447"/>
        <v/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 t="str">
        <f t="shared" si="1355"/>
        <v/>
      </c>
      <c r="DC539" s="537">
        <f t="shared" si="1356"/>
        <v>1</v>
      </c>
      <c r="DD539" s="537">
        <f t="shared" si="1357"/>
        <v>12</v>
      </c>
      <c r="DE539" s="536" t="str">
        <f t="shared" si="1358"/>
        <v/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2</v>
      </c>
      <c r="DN539" s="106">
        <f t="shared" si="1437"/>
        <v>0</v>
      </c>
      <c r="DO539" s="106">
        <f t="shared" si="1438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7">
        <f>2350*$K$1</f>
        <v>2350</v>
      </c>
      <c r="C540" s="747">
        <f t="shared" ref="C540:R540" si="1462">2350*$K$1</f>
        <v>2350</v>
      </c>
      <c r="D540" s="747">
        <f t="shared" si="1462"/>
        <v>2350</v>
      </c>
      <c r="E540" s="747">
        <f t="shared" si="1462"/>
        <v>2350</v>
      </c>
      <c r="F540" s="747">
        <f t="shared" si="1462"/>
        <v>2350</v>
      </c>
      <c r="G540" s="747">
        <f t="shared" si="1462"/>
        <v>2350</v>
      </c>
      <c r="H540" s="747">
        <f t="shared" si="1462"/>
        <v>2350</v>
      </c>
      <c r="I540" s="747">
        <f t="shared" si="1462"/>
        <v>2350</v>
      </c>
      <c r="J540" s="747">
        <f t="shared" si="1462"/>
        <v>2350</v>
      </c>
      <c r="K540" s="747">
        <f t="shared" si="1462"/>
        <v>2350</v>
      </c>
      <c r="L540" s="747">
        <f t="shared" si="1462"/>
        <v>2350</v>
      </c>
      <c r="M540" s="747">
        <f t="shared" si="1462"/>
        <v>2350</v>
      </c>
      <c r="N540" s="747">
        <f t="shared" si="1462"/>
        <v>2350</v>
      </c>
      <c r="O540" s="747">
        <f t="shared" si="1462"/>
        <v>2350</v>
      </c>
      <c r="P540" s="747">
        <f t="shared" si="1462"/>
        <v>2350</v>
      </c>
      <c r="Q540" s="747">
        <f t="shared" si="1462"/>
        <v>2350</v>
      </c>
      <c r="R540" s="747">
        <f t="shared" si="1462"/>
        <v>2350</v>
      </c>
      <c r="S540" s="588"/>
      <c r="T540" s="747">
        <f>2350*$K$1</f>
        <v>2350</v>
      </c>
      <c r="U540" s="747">
        <f>2350*$K$1</f>
        <v>2350</v>
      </c>
      <c r="V540" s="747">
        <f t="shared" ref="V540:AJ540" si="1463">2350*$K$1</f>
        <v>2350</v>
      </c>
      <c r="W540" s="747">
        <f t="shared" si="1463"/>
        <v>2350</v>
      </c>
      <c r="X540" s="747">
        <f t="shared" si="1463"/>
        <v>2350</v>
      </c>
      <c r="Y540" s="747">
        <f t="shared" si="1463"/>
        <v>2350</v>
      </c>
      <c r="Z540" s="747">
        <f t="shared" si="1463"/>
        <v>2350</v>
      </c>
      <c r="AA540" s="747">
        <f t="shared" si="1463"/>
        <v>2350</v>
      </c>
      <c r="AB540" s="747">
        <f t="shared" si="1463"/>
        <v>2350</v>
      </c>
      <c r="AC540" s="747">
        <f t="shared" si="1463"/>
        <v>2350</v>
      </c>
      <c r="AD540" s="747">
        <f t="shared" si="1463"/>
        <v>2350</v>
      </c>
      <c r="AE540" s="747">
        <f t="shared" si="1463"/>
        <v>2350</v>
      </c>
      <c r="AF540" s="747">
        <f t="shared" si="1463"/>
        <v>2350</v>
      </c>
      <c r="AG540" s="747">
        <f t="shared" si="1463"/>
        <v>2350</v>
      </c>
      <c r="AH540" s="747">
        <f t="shared" si="1463"/>
        <v>2350</v>
      </c>
      <c r="AI540" s="747">
        <f t="shared" si="1463"/>
        <v>2350</v>
      </c>
      <c r="AJ540" s="747">
        <f t="shared" si="1463"/>
        <v>2350</v>
      </c>
      <c r="AK540" s="588"/>
      <c r="AL540" s="747">
        <f>2350*$K$1</f>
        <v>2350</v>
      </c>
      <c r="AM540" s="747">
        <f t="shared" ref="AM540:BB540" si="1464">2350*$K$1</f>
        <v>2350</v>
      </c>
      <c r="AN540" s="747">
        <f t="shared" si="1464"/>
        <v>2350</v>
      </c>
      <c r="AO540" s="747">
        <f t="shared" si="1464"/>
        <v>2350</v>
      </c>
      <c r="AP540" s="747">
        <f t="shared" si="1464"/>
        <v>2350</v>
      </c>
      <c r="AQ540" s="747">
        <f t="shared" si="1464"/>
        <v>2350</v>
      </c>
      <c r="AR540" s="747">
        <f t="shared" si="1464"/>
        <v>2350</v>
      </c>
      <c r="AS540" s="747">
        <f t="shared" si="1464"/>
        <v>2350</v>
      </c>
      <c r="AT540" s="747">
        <f t="shared" si="1464"/>
        <v>2350</v>
      </c>
      <c r="AU540" s="747">
        <f t="shared" si="1464"/>
        <v>2350</v>
      </c>
      <c r="AV540" s="747">
        <f t="shared" si="1464"/>
        <v>2350</v>
      </c>
      <c r="AW540" s="747">
        <f t="shared" si="1464"/>
        <v>2350</v>
      </c>
      <c r="AX540" s="747">
        <f t="shared" si="1464"/>
        <v>2350</v>
      </c>
      <c r="AY540" s="747">
        <f t="shared" si="1464"/>
        <v>2350</v>
      </c>
      <c r="AZ540" s="747">
        <f t="shared" si="1464"/>
        <v>2350</v>
      </c>
      <c r="BA540" s="747">
        <f t="shared" si="1464"/>
        <v>2350</v>
      </c>
      <c r="BB540" s="747">
        <f t="shared" si="1464"/>
        <v>2350</v>
      </c>
      <c r="BC540" s="741"/>
      <c r="BD540" s="747">
        <f>2350*$K$1</f>
        <v>2350</v>
      </c>
      <c r="BE540" s="747">
        <v>2350</v>
      </c>
      <c r="BF540" s="747">
        <f t="shared" ref="BF540:BY540" si="1465">2350*$K$1</f>
        <v>2350</v>
      </c>
      <c r="BG540" s="747">
        <f t="shared" si="1465"/>
        <v>2350</v>
      </c>
      <c r="BH540" s="747">
        <f t="shared" si="1465"/>
        <v>2350</v>
      </c>
      <c r="BI540" s="747">
        <f t="shared" si="1465"/>
        <v>2350</v>
      </c>
      <c r="BJ540" s="747">
        <f t="shared" si="1465"/>
        <v>2350</v>
      </c>
      <c r="BK540" s="747">
        <f t="shared" si="1465"/>
        <v>2350</v>
      </c>
      <c r="BL540" s="747">
        <f t="shared" si="1465"/>
        <v>2350</v>
      </c>
      <c r="BM540" s="747">
        <f t="shared" si="1465"/>
        <v>2350</v>
      </c>
      <c r="BN540" s="747">
        <f t="shared" si="1465"/>
        <v>2350</v>
      </c>
      <c r="BO540" s="747">
        <f t="shared" si="1465"/>
        <v>2350</v>
      </c>
      <c r="BP540" s="747">
        <f t="shared" si="1465"/>
        <v>2350</v>
      </c>
      <c r="BQ540" s="747">
        <f t="shared" si="1465"/>
        <v>2350</v>
      </c>
      <c r="BR540" s="747">
        <f t="shared" si="1465"/>
        <v>2350</v>
      </c>
      <c r="BS540" s="747">
        <f t="shared" si="1465"/>
        <v>2350</v>
      </c>
      <c r="BT540" s="747">
        <f t="shared" si="1465"/>
        <v>2350</v>
      </c>
      <c r="BU540" s="741"/>
      <c r="BV540" s="747">
        <f t="shared" si="1465"/>
        <v>2350</v>
      </c>
      <c r="BW540" s="747">
        <f t="shared" si="1465"/>
        <v>2350</v>
      </c>
      <c r="BX540" s="747">
        <f t="shared" si="1465"/>
        <v>2350</v>
      </c>
      <c r="BY540" s="747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5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9"/>
        <v/>
      </c>
      <c r="CA541" s="608" t="str">
        <f t="shared" si="1440"/>
        <v/>
      </c>
      <c r="CB541" s="608" t="str">
        <f t="shared" si="1441"/>
        <v/>
      </c>
      <c r="CC541" s="608" t="str">
        <f t="shared" si="1442"/>
        <v/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 t="str">
        <f t="shared" si="1447"/>
        <v/>
      </c>
      <c r="CL541" s="1332">
        <f t="shared" si="1447"/>
        <v>0.12704256360078278</v>
      </c>
      <c r="CM541" s="1332">
        <f t="shared" si="1447"/>
        <v>0.19315068493150686</v>
      </c>
      <c r="CN541" s="1331" t="str">
        <f t="shared" si="1447"/>
        <v/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 t="str">
        <f t="shared" si="1355"/>
        <v/>
      </c>
      <c r="DC541" s="525">
        <f t="shared" si="1356"/>
        <v>0.12704256360078278</v>
      </c>
      <c r="DD541" s="525">
        <f t="shared" si="1357"/>
        <v>0.19315068493150686</v>
      </c>
      <c r="DE541" s="524" t="str">
        <f t="shared" si="1358"/>
        <v/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2</v>
      </c>
      <c r="DN541" s="106">
        <f t="shared" si="1437"/>
        <v>0</v>
      </c>
      <c r="DO541" s="106">
        <f t="shared" si="1438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9"/>
        <v/>
      </c>
      <c r="CA542" s="583" t="str">
        <f t="shared" si="1440"/>
        <v/>
      </c>
      <c r="CB542" s="583" t="str">
        <f t="shared" si="1441"/>
        <v/>
      </c>
      <c r="CC542" s="675" t="str">
        <f t="shared" si="1442"/>
        <v/>
      </c>
      <c r="CD542" s="1324" t="str">
        <f t="shared" si="1452"/>
        <v/>
      </c>
      <c r="CE542" s="1325" t="str">
        <f t="shared" si="1447"/>
        <v/>
      </c>
      <c r="CF542" s="1326" t="str">
        <f t="shared" si="1447"/>
        <v/>
      </c>
      <c r="CG542" s="1326" t="str">
        <f t="shared" si="1447"/>
        <v/>
      </c>
      <c r="CH542" s="1326" t="str">
        <f t="shared" si="1447"/>
        <v/>
      </c>
      <c r="CI542" s="1326" t="str">
        <f t="shared" si="1447"/>
        <v/>
      </c>
      <c r="CJ542" s="1326" t="str">
        <f t="shared" si="1447"/>
        <v/>
      </c>
      <c r="CK542" s="1327" t="str">
        <f t="shared" si="1447"/>
        <v/>
      </c>
      <c r="CL542" s="1327">
        <f t="shared" si="1447"/>
        <v>63.33</v>
      </c>
      <c r="CM542" s="1327">
        <f t="shared" si="1447"/>
        <v>74.569999999999993</v>
      </c>
      <c r="CN542" s="1326" t="str">
        <f t="shared" si="1447"/>
        <v/>
      </c>
      <c r="CO542" s="1326" t="str">
        <f t="shared" si="1447"/>
        <v/>
      </c>
      <c r="CP542" s="1326" t="str">
        <f t="shared" si="1447"/>
        <v/>
      </c>
      <c r="CQ542" s="1326" t="str">
        <f t="shared" si="1447"/>
        <v/>
      </c>
      <c r="CR542" s="1326" t="str">
        <f t="shared" si="1447"/>
        <v/>
      </c>
      <c r="CS542" s="1325" t="str">
        <f t="shared" si="1447"/>
        <v/>
      </c>
      <c r="CT542" s="1328" t="str">
        <f t="shared" si="1447"/>
        <v/>
      </c>
      <c r="CU542" s="534" t="str">
        <f t="shared" si="1348"/>
        <v/>
      </c>
      <c r="CV542" s="535" t="str">
        <f t="shared" si="1349"/>
        <v/>
      </c>
      <c r="CW542" s="536" t="str">
        <f t="shared" si="1350"/>
        <v/>
      </c>
      <c r="CX542" s="536" t="str">
        <f t="shared" si="1351"/>
        <v/>
      </c>
      <c r="CY542" s="536" t="str">
        <f t="shared" si="1352"/>
        <v/>
      </c>
      <c r="CZ542" s="536" t="str">
        <f t="shared" si="1353"/>
        <v/>
      </c>
      <c r="DA542" s="536" t="str">
        <f t="shared" si="1354"/>
        <v/>
      </c>
      <c r="DB542" s="537" t="str">
        <f t="shared" si="1355"/>
        <v/>
      </c>
      <c r="DC542" s="537">
        <f t="shared" si="1356"/>
        <v>63.33</v>
      </c>
      <c r="DD542" s="537">
        <f t="shared" si="1357"/>
        <v>74.569999999999993</v>
      </c>
      <c r="DE542" s="536" t="str">
        <f t="shared" si="1358"/>
        <v/>
      </c>
      <c r="DF542" s="536" t="str">
        <f t="shared" si="1359"/>
        <v/>
      </c>
      <c r="DG542" s="536" t="str">
        <f t="shared" si="1360"/>
        <v/>
      </c>
      <c r="DH542" s="536" t="str">
        <f t="shared" si="1361"/>
        <v/>
      </c>
      <c r="DI542" s="536" t="str">
        <f t="shared" si="1362"/>
        <v/>
      </c>
      <c r="DJ542" s="535" t="str">
        <f t="shared" si="1363"/>
        <v/>
      </c>
      <c r="DK542" s="534" t="str">
        <f t="shared" si="1364"/>
        <v/>
      </c>
      <c r="DL542" s="639">
        <f t="shared" si="1435"/>
        <v>0</v>
      </c>
      <c r="DM542" s="106">
        <f t="shared" si="1436"/>
        <v>2</v>
      </c>
      <c r="DN542" s="106">
        <f t="shared" si="1437"/>
        <v>0</v>
      </c>
      <c r="DO542" s="106">
        <f t="shared" si="1438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6" t="str">
        <f t="shared" ref="B543:R543" si="1466">IF(B542="","",B538*B539*B542)</f>
        <v/>
      </c>
      <c r="C543" s="746" t="str">
        <f t="shared" si="1466"/>
        <v/>
      </c>
      <c r="D543" s="746" t="str">
        <f t="shared" si="1466"/>
        <v/>
      </c>
      <c r="E543" s="746" t="str">
        <f t="shared" si="1466"/>
        <v/>
      </c>
      <c r="F543" s="746" t="str">
        <f t="shared" si="1466"/>
        <v/>
      </c>
      <c r="G543" s="746" t="str">
        <f t="shared" si="1466"/>
        <v/>
      </c>
      <c r="H543" s="746" t="str">
        <f t="shared" si="1466"/>
        <v/>
      </c>
      <c r="I543" s="746" t="str">
        <f t="shared" si="1466"/>
        <v/>
      </c>
      <c r="J543" s="746" t="str">
        <f t="shared" si="1466"/>
        <v/>
      </c>
      <c r="K543" s="746" t="str">
        <f t="shared" si="1466"/>
        <v/>
      </c>
      <c r="L543" s="746" t="str">
        <f t="shared" si="1466"/>
        <v/>
      </c>
      <c r="M543" s="746" t="str">
        <f t="shared" si="1466"/>
        <v/>
      </c>
      <c r="N543" s="746" t="str">
        <f t="shared" si="1466"/>
        <v/>
      </c>
      <c r="O543" s="746" t="str">
        <f t="shared" si="1466"/>
        <v/>
      </c>
      <c r="P543" s="746" t="str">
        <f t="shared" si="1466"/>
        <v/>
      </c>
      <c r="Q543" s="746" t="str">
        <f t="shared" si="1466"/>
        <v/>
      </c>
      <c r="R543" s="746" t="str">
        <f t="shared" si="1466"/>
        <v/>
      </c>
      <c r="S543" s="752"/>
      <c r="T543" s="746" t="str">
        <f t="shared" ref="T543:AJ543" si="1467">IF(T542="","",T538*T539*T542)</f>
        <v/>
      </c>
      <c r="U543" s="746" t="str">
        <f t="shared" si="1467"/>
        <v/>
      </c>
      <c r="V543" s="746" t="str">
        <f t="shared" si="1467"/>
        <v/>
      </c>
      <c r="W543" s="746" t="str">
        <f t="shared" si="1467"/>
        <v/>
      </c>
      <c r="X543" s="746" t="str">
        <f t="shared" si="1467"/>
        <v/>
      </c>
      <c r="Y543" s="746" t="str">
        <f t="shared" si="1467"/>
        <v/>
      </c>
      <c r="Z543" s="746">
        <f t="shared" si="1467"/>
        <v>672</v>
      </c>
      <c r="AA543" s="746">
        <f t="shared" si="1467"/>
        <v>336</v>
      </c>
      <c r="AB543" s="746" t="str">
        <f t="shared" si="1467"/>
        <v/>
      </c>
      <c r="AC543" s="746" t="str">
        <f t="shared" si="1467"/>
        <v/>
      </c>
      <c r="AD543" s="746" t="str">
        <f t="shared" si="1467"/>
        <v/>
      </c>
      <c r="AE543" s="746" t="str">
        <f t="shared" si="1467"/>
        <v/>
      </c>
      <c r="AF543" s="746" t="str">
        <f t="shared" si="1467"/>
        <v/>
      </c>
      <c r="AG543" s="746" t="str">
        <f t="shared" si="1467"/>
        <v/>
      </c>
      <c r="AH543" s="746" t="str">
        <f t="shared" si="1467"/>
        <v/>
      </c>
      <c r="AI543" s="746" t="str">
        <f t="shared" si="1467"/>
        <v/>
      </c>
      <c r="AJ543" s="746" t="str">
        <f t="shared" si="1467"/>
        <v/>
      </c>
      <c r="AK543" s="752"/>
      <c r="AL543" s="746" t="str">
        <f t="shared" ref="AL543:BB543" si="1468">IF(AL542="","",AL538*AL539*AL542)</f>
        <v/>
      </c>
      <c r="AM543" s="746" t="str">
        <f t="shared" si="1468"/>
        <v/>
      </c>
      <c r="AN543" s="746" t="str">
        <f t="shared" si="1468"/>
        <v/>
      </c>
      <c r="AO543" s="746" t="str">
        <f t="shared" si="1468"/>
        <v/>
      </c>
      <c r="AP543" s="746" t="str">
        <f t="shared" si="1468"/>
        <v/>
      </c>
      <c r="AQ543" s="746" t="str">
        <f t="shared" si="1468"/>
        <v/>
      </c>
      <c r="AR543" s="746" t="str">
        <f t="shared" si="1468"/>
        <v/>
      </c>
      <c r="AS543" s="746" t="str">
        <f t="shared" si="1468"/>
        <v/>
      </c>
      <c r="AT543" s="746" t="str">
        <f t="shared" si="1468"/>
        <v/>
      </c>
      <c r="AU543" s="746" t="str">
        <f t="shared" si="1468"/>
        <v/>
      </c>
      <c r="AV543" s="746" t="str">
        <f t="shared" si="1468"/>
        <v/>
      </c>
      <c r="AW543" s="746" t="str">
        <f t="shared" si="1468"/>
        <v/>
      </c>
      <c r="AX543" s="746" t="str">
        <f t="shared" si="1468"/>
        <v/>
      </c>
      <c r="AY543" s="746" t="str">
        <f t="shared" si="1468"/>
        <v/>
      </c>
      <c r="AZ543" s="746" t="str">
        <f t="shared" si="1468"/>
        <v/>
      </c>
      <c r="BA543" s="746" t="str">
        <f t="shared" si="1468"/>
        <v/>
      </c>
      <c r="BB543" s="746" t="str">
        <f t="shared" si="1468"/>
        <v/>
      </c>
      <c r="BC543" s="752"/>
      <c r="BD543" s="746">
        <f t="shared" ref="BD543:BT543" si="1469">IF(BD542="","",BD538*BD539*BD542)</f>
        <v>12359.977499999999</v>
      </c>
      <c r="BE543" s="746">
        <f t="shared" si="1469"/>
        <v>15959.16</v>
      </c>
      <c r="BF543" s="746" t="str">
        <f t="shared" si="1469"/>
        <v/>
      </c>
      <c r="BG543" s="746" t="str">
        <f t="shared" si="1469"/>
        <v/>
      </c>
      <c r="BH543" s="746" t="str">
        <f t="shared" si="1469"/>
        <v/>
      </c>
      <c r="BI543" s="746" t="str">
        <f t="shared" si="1469"/>
        <v/>
      </c>
      <c r="BJ543" s="746" t="str">
        <f t="shared" si="1469"/>
        <v/>
      </c>
      <c r="BK543" s="746" t="str">
        <f t="shared" si="1469"/>
        <v/>
      </c>
      <c r="BL543" s="746" t="str">
        <f t="shared" si="1469"/>
        <v/>
      </c>
      <c r="BM543" s="746" t="str">
        <f t="shared" si="1469"/>
        <v/>
      </c>
      <c r="BN543" s="746" t="str">
        <f t="shared" si="1469"/>
        <v/>
      </c>
      <c r="BO543" s="746" t="str">
        <f t="shared" si="1469"/>
        <v/>
      </c>
      <c r="BP543" s="746" t="str">
        <f t="shared" si="1469"/>
        <v/>
      </c>
      <c r="BQ543" s="746" t="str">
        <f t="shared" si="1469"/>
        <v/>
      </c>
      <c r="BR543" s="746" t="str">
        <f t="shared" si="1469"/>
        <v/>
      </c>
      <c r="BS543" s="746" t="str">
        <f t="shared" si="1469"/>
        <v/>
      </c>
      <c r="BT543" s="746" t="str">
        <f t="shared" si="14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9"/>
        <v/>
      </c>
      <c r="CA543" s="583" t="str">
        <f t="shared" si="1440"/>
        <v/>
      </c>
      <c r="CB543" s="583" t="str">
        <f t="shared" si="1441"/>
        <v/>
      </c>
      <c r="CC543" s="675" t="str">
        <f t="shared" si="1442"/>
        <v/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 t="str">
        <f t="shared" si="1447"/>
        <v/>
      </c>
      <c r="CL543" s="1327">
        <f t="shared" si="1447"/>
        <v>12359.977499999999</v>
      </c>
      <c r="CM543" s="1327">
        <f t="shared" si="1447"/>
        <v>15959.16</v>
      </c>
      <c r="CN543" s="1326" t="str">
        <f t="shared" si="1447"/>
        <v/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 t="str">
        <f t="shared" si="1355"/>
        <v/>
      </c>
      <c r="DC543" s="537">
        <f t="shared" si="1356"/>
        <v>12359.977499999999</v>
      </c>
      <c r="DD543" s="537">
        <f t="shared" si="1357"/>
        <v>15959.16</v>
      </c>
      <c r="DE543" s="536" t="str">
        <f t="shared" si="1358"/>
        <v/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2</v>
      </c>
      <c r="DN543" s="106">
        <f t="shared" si="1437"/>
        <v>0</v>
      </c>
      <c r="DO543" s="106">
        <f t="shared" si="1438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29" t="s">
        <v>720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5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7">
        <f>1450*$K$1</f>
        <v>1450</v>
      </c>
      <c r="C546" s="747">
        <f t="shared" ref="C546:R546" si="1470">1450*$K$1</f>
        <v>1450</v>
      </c>
      <c r="D546" s="747">
        <f t="shared" si="1470"/>
        <v>1450</v>
      </c>
      <c r="E546" s="747">
        <f t="shared" si="1470"/>
        <v>1450</v>
      </c>
      <c r="F546" s="747">
        <f t="shared" si="1470"/>
        <v>1450</v>
      </c>
      <c r="G546" s="747">
        <f t="shared" si="1470"/>
        <v>1450</v>
      </c>
      <c r="H546" s="747">
        <f t="shared" si="1470"/>
        <v>1450</v>
      </c>
      <c r="I546" s="747">
        <f t="shared" si="1470"/>
        <v>1450</v>
      </c>
      <c r="J546" s="747">
        <f t="shared" si="1470"/>
        <v>1450</v>
      </c>
      <c r="K546" s="747">
        <f t="shared" si="1470"/>
        <v>1450</v>
      </c>
      <c r="L546" s="747">
        <f t="shared" si="1470"/>
        <v>1450</v>
      </c>
      <c r="M546" s="747">
        <f t="shared" si="1470"/>
        <v>1450</v>
      </c>
      <c r="N546" s="747">
        <f t="shared" si="1470"/>
        <v>1450</v>
      </c>
      <c r="O546" s="747">
        <f t="shared" si="1470"/>
        <v>1450</v>
      </c>
      <c r="P546" s="747">
        <f t="shared" si="1470"/>
        <v>1450</v>
      </c>
      <c r="Q546" s="747">
        <f t="shared" si="1470"/>
        <v>1450</v>
      </c>
      <c r="R546" s="747">
        <f t="shared" si="1470"/>
        <v>1450</v>
      </c>
      <c r="S546" s="588"/>
      <c r="T546" s="747">
        <f>1450*$K$1</f>
        <v>1450</v>
      </c>
      <c r="U546" s="747">
        <f t="shared" ref="U546:AJ546" si="1471">1450*$K$1</f>
        <v>1450</v>
      </c>
      <c r="V546" s="747">
        <f t="shared" si="1471"/>
        <v>1450</v>
      </c>
      <c r="W546" s="747">
        <f t="shared" si="1471"/>
        <v>1450</v>
      </c>
      <c r="X546" s="747">
        <f t="shared" si="1471"/>
        <v>1450</v>
      </c>
      <c r="Y546" s="747">
        <f t="shared" si="1471"/>
        <v>1450</v>
      </c>
      <c r="Z546" s="747">
        <f t="shared" si="1471"/>
        <v>1450</v>
      </c>
      <c r="AA546" s="747">
        <f t="shared" si="1471"/>
        <v>1450</v>
      </c>
      <c r="AB546" s="747">
        <f t="shared" si="1471"/>
        <v>1450</v>
      </c>
      <c r="AC546" s="747">
        <f t="shared" si="1471"/>
        <v>1450</v>
      </c>
      <c r="AD546" s="747">
        <f t="shared" si="1471"/>
        <v>1450</v>
      </c>
      <c r="AE546" s="747">
        <f t="shared" si="1471"/>
        <v>1450</v>
      </c>
      <c r="AF546" s="747">
        <f t="shared" si="1471"/>
        <v>1450</v>
      </c>
      <c r="AG546" s="747">
        <f t="shared" si="1471"/>
        <v>1450</v>
      </c>
      <c r="AH546" s="747">
        <f t="shared" si="1471"/>
        <v>1450</v>
      </c>
      <c r="AI546" s="747">
        <f t="shared" si="1471"/>
        <v>1450</v>
      </c>
      <c r="AJ546" s="747">
        <f t="shared" si="1471"/>
        <v>1450</v>
      </c>
      <c r="AK546" s="588"/>
      <c r="AL546" s="747">
        <f>1450*$K$1</f>
        <v>1450</v>
      </c>
      <c r="AM546" s="747">
        <f t="shared" ref="AM546:BB546" si="1472">1450*$K$1</f>
        <v>1450</v>
      </c>
      <c r="AN546" s="747">
        <f t="shared" si="1472"/>
        <v>1450</v>
      </c>
      <c r="AO546" s="747">
        <f t="shared" si="1472"/>
        <v>1450</v>
      </c>
      <c r="AP546" s="747">
        <f t="shared" si="1472"/>
        <v>1450</v>
      </c>
      <c r="AQ546" s="747">
        <f t="shared" si="1472"/>
        <v>1450</v>
      </c>
      <c r="AR546" s="747">
        <f t="shared" si="1472"/>
        <v>1450</v>
      </c>
      <c r="AS546" s="747">
        <f t="shared" si="1472"/>
        <v>1450</v>
      </c>
      <c r="AT546" s="747">
        <f t="shared" si="1472"/>
        <v>1450</v>
      </c>
      <c r="AU546" s="747">
        <f t="shared" si="1472"/>
        <v>1450</v>
      </c>
      <c r="AV546" s="747">
        <f t="shared" si="1472"/>
        <v>1450</v>
      </c>
      <c r="AW546" s="747">
        <f t="shared" si="1472"/>
        <v>1450</v>
      </c>
      <c r="AX546" s="747">
        <f t="shared" si="1472"/>
        <v>1450</v>
      </c>
      <c r="AY546" s="747">
        <f t="shared" si="1472"/>
        <v>1450</v>
      </c>
      <c r="AZ546" s="747">
        <f t="shared" si="1472"/>
        <v>1450</v>
      </c>
      <c r="BA546" s="747">
        <f t="shared" si="1472"/>
        <v>1450</v>
      </c>
      <c r="BB546" s="747">
        <f t="shared" si="1472"/>
        <v>1450</v>
      </c>
      <c r="BC546" s="741"/>
      <c r="BD546" s="747">
        <f>1450*$K$1</f>
        <v>1450</v>
      </c>
      <c r="BE546" s="747">
        <f t="shared" ref="BE546:BY546" si="1473">1450*$K$1</f>
        <v>1450</v>
      </c>
      <c r="BF546" s="747">
        <f t="shared" si="1473"/>
        <v>1450</v>
      </c>
      <c r="BG546" s="747">
        <f t="shared" si="1473"/>
        <v>1450</v>
      </c>
      <c r="BH546" s="747">
        <f t="shared" si="1473"/>
        <v>1450</v>
      </c>
      <c r="BI546" s="747">
        <f t="shared" si="1473"/>
        <v>1450</v>
      </c>
      <c r="BJ546" s="747">
        <f t="shared" si="1473"/>
        <v>1450</v>
      </c>
      <c r="BK546" s="747">
        <f t="shared" si="1473"/>
        <v>1450</v>
      </c>
      <c r="BL546" s="747">
        <f t="shared" si="1473"/>
        <v>1450</v>
      </c>
      <c r="BM546" s="747">
        <f t="shared" si="1473"/>
        <v>1450</v>
      </c>
      <c r="BN546" s="747">
        <f t="shared" si="1473"/>
        <v>1450</v>
      </c>
      <c r="BO546" s="747">
        <f t="shared" si="1473"/>
        <v>1450</v>
      </c>
      <c r="BP546" s="747">
        <f t="shared" si="1473"/>
        <v>1450</v>
      </c>
      <c r="BQ546" s="747">
        <f t="shared" si="1473"/>
        <v>1450</v>
      </c>
      <c r="BR546" s="747">
        <f t="shared" si="1473"/>
        <v>1450</v>
      </c>
      <c r="BS546" s="747">
        <f t="shared" si="1473"/>
        <v>1450</v>
      </c>
      <c r="BT546" s="747">
        <f t="shared" si="1473"/>
        <v>1450</v>
      </c>
      <c r="BU546" s="741"/>
      <c r="BV546" s="747">
        <f t="shared" si="1473"/>
        <v>1450</v>
      </c>
      <c r="BW546" s="747">
        <f t="shared" si="1473"/>
        <v>1450</v>
      </c>
      <c r="BX546" s="747">
        <f t="shared" si="1473"/>
        <v>1450</v>
      </c>
      <c r="BY546" s="747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5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 t="str">
        <f>IF(Z545="","",Z545*Z546/Z$46/365/$F$1)</f>
        <v/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 t="str">
        <f>IF(AO545="","",AO545*AO546/AO$46/365/$F$1)</f>
        <v/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 t="str">
        <f>IF(AS545="","",AS545*AS546/AS$46/365/$F$1)</f>
        <v/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 t="str">
        <f>IF(BG545="","",BG545*BG546/BG$46/365/$F$1)</f>
        <v/>
      </c>
      <c r="BH547" s="751" t="str">
        <f>IF(BH545="","",BH545*BH546/BH$46/365/$F$1)</f>
        <v/>
      </c>
      <c r="BI547" s="751" t="str">
        <f>IF(BI545="","",BI545*BI546/BI$46/365/$F$1)</f>
        <v/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5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6" t="str">
        <f t="shared" ref="B549:R549" si="1476">IF(B548="","",B545*B548)</f>
        <v/>
      </c>
      <c r="C549" s="746" t="str">
        <f t="shared" si="1476"/>
        <v/>
      </c>
      <c r="D549" s="746" t="str">
        <f t="shared" si="1476"/>
        <v/>
      </c>
      <c r="E549" s="746" t="str">
        <f t="shared" si="1476"/>
        <v/>
      </c>
      <c r="F549" s="746" t="str">
        <f t="shared" si="1476"/>
        <v/>
      </c>
      <c r="G549" s="746" t="str">
        <f t="shared" si="1476"/>
        <v/>
      </c>
      <c r="H549" s="746" t="str">
        <f t="shared" si="1476"/>
        <v/>
      </c>
      <c r="I549" s="746" t="str">
        <f t="shared" si="1476"/>
        <v/>
      </c>
      <c r="J549" s="746" t="str">
        <f t="shared" si="1476"/>
        <v/>
      </c>
      <c r="K549" s="746" t="str">
        <f t="shared" si="1476"/>
        <v/>
      </c>
      <c r="L549" s="746" t="str">
        <f t="shared" si="1476"/>
        <v/>
      </c>
      <c r="M549" s="746" t="str">
        <f t="shared" si="1476"/>
        <v/>
      </c>
      <c r="N549" s="746" t="str">
        <f t="shared" si="1476"/>
        <v/>
      </c>
      <c r="O549" s="746" t="str">
        <f t="shared" si="1476"/>
        <v/>
      </c>
      <c r="P549" s="746" t="str">
        <f t="shared" si="1476"/>
        <v/>
      </c>
      <c r="Q549" s="746" t="str">
        <f t="shared" si="1476"/>
        <v/>
      </c>
      <c r="R549" s="746" t="str">
        <f t="shared" si="1476"/>
        <v/>
      </c>
      <c r="S549" s="752"/>
      <c r="T549" s="746" t="str">
        <f t="shared" ref="T549:AJ549" si="1477">IF(T548="","",T545*T548)</f>
        <v/>
      </c>
      <c r="U549" s="746" t="str">
        <f t="shared" si="1477"/>
        <v/>
      </c>
      <c r="V549" s="746" t="str">
        <f t="shared" si="1477"/>
        <v/>
      </c>
      <c r="W549" s="746" t="str">
        <f t="shared" si="1477"/>
        <v/>
      </c>
      <c r="X549" s="746" t="str">
        <f t="shared" si="1477"/>
        <v/>
      </c>
      <c r="Y549" s="746" t="str">
        <f t="shared" si="1477"/>
        <v/>
      </c>
      <c r="Z549" s="746" t="str">
        <f t="shared" si="1477"/>
        <v/>
      </c>
      <c r="AA549" s="746" t="str">
        <f t="shared" si="1477"/>
        <v/>
      </c>
      <c r="AB549" s="746" t="str">
        <f t="shared" si="1477"/>
        <v/>
      </c>
      <c r="AC549" s="746" t="str">
        <f t="shared" si="1477"/>
        <v/>
      </c>
      <c r="AD549" s="746" t="str">
        <f t="shared" si="1477"/>
        <v/>
      </c>
      <c r="AE549" s="746" t="str">
        <f t="shared" si="1477"/>
        <v/>
      </c>
      <c r="AF549" s="746" t="str">
        <f t="shared" si="1477"/>
        <v/>
      </c>
      <c r="AG549" s="746" t="str">
        <f t="shared" si="1477"/>
        <v/>
      </c>
      <c r="AH549" s="746" t="str">
        <f t="shared" si="1477"/>
        <v/>
      </c>
      <c r="AI549" s="746" t="str">
        <f t="shared" si="1477"/>
        <v/>
      </c>
      <c r="AJ549" s="746" t="str">
        <f t="shared" si="1477"/>
        <v/>
      </c>
      <c r="AK549" s="752"/>
      <c r="AL549" s="746" t="str">
        <f t="shared" ref="AL549:BB549" si="1478">IF(AL548="","",AL545*AL548)</f>
        <v/>
      </c>
      <c r="AM549" s="746" t="str">
        <f t="shared" si="1478"/>
        <v/>
      </c>
      <c r="AN549" s="746" t="str">
        <f t="shared" si="1478"/>
        <v/>
      </c>
      <c r="AO549" s="746" t="str">
        <f t="shared" si="1478"/>
        <v/>
      </c>
      <c r="AP549" s="746" t="str">
        <f t="shared" si="1478"/>
        <v/>
      </c>
      <c r="AQ549" s="746" t="str">
        <f t="shared" si="1478"/>
        <v/>
      </c>
      <c r="AR549" s="746" t="str">
        <f t="shared" si="1478"/>
        <v/>
      </c>
      <c r="AS549" s="746" t="str">
        <f t="shared" si="1478"/>
        <v/>
      </c>
      <c r="AT549" s="746" t="str">
        <f t="shared" si="1478"/>
        <v/>
      </c>
      <c r="AU549" s="746" t="str">
        <f t="shared" si="1478"/>
        <v/>
      </c>
      <c r="AV549" s="746" t="str">
        <f t="shared" si="1478"/>
        <v/>
      </c>
      <c r="AW549" s="746" t="str">
        <f t="shared" si="1478"/>
        <v/>
      </c>
      <c r="AX549" s="746" t="str">
        <f t="shared" si="1478"/>
        <v/>
      </c>
      <c r="AY549" s="746" t="str">
        <f t="shared" si="1478"/>
        <v/>
      </c>
      <c r="AZ549" s="746" t="str">
        <f t="shared" si="1478"/>
        <v/>
      </c>
      <c r="BA549" s="746" t="str">
        <f t="shared" si="1478"/>
        <v/>
      </c>
      <c r="BB549" s="746" t="str">
        <f t="shared" si="1478"/>
        <v/>
      </c>
      <c r="BC549" s="752"/>
      <c r="BD549" s="746" t="str">
        <f t="shared" ref="BD549:BT549" si="1479">IF(BD548="","",BD545*BD548)</f>
        <v/>
      </c>
      <c r="BE549" s="746" t="str">
        <f t="shared" si="1479"/>
        <v/>
      </c>
      <c r="BF549" s="746" t="str">
        <f t="shared" si="1479"/>
        <v/>
      </c>
      <c r="BG549" s="746" t="str">
        <f t="shared" si="1479"/>
        <v/>
      </c>
      <c r="BH549" s="746" t="str">
        <f t="shared" si="1479"/>
        <v/>
      </c>
      <c r="BI549" s="746" t="str">
        <f t="shared" si="1479"/>
        <v/>
      </c>
      <c r="BJ549" s="746" t="str">
        <f t="shared" si="1479"/>
        <v/>
      </c>
      <c r="BK549" s="746" t="str">
        <f t="shared" si="1479"/>
        <v/>
      </c>
      <c r="BL549" s="746" t="str">
        <f t="shared" si="1479"/>
        <v/>
      </c>
      <c r="BM549" s="746" t="str">
        <f t="shared" si="1479"/>
        <v/>
      </c>
      <c r="BN549" s="746" t="str">
        <f t="shared" si="1479"/>
        <v/>
      </c>
      <c r="BO549" s="746" t="str">
        <f t="shared" si="1479"/>
        <v/>
      </c>
      <c r="BP549" s="746" t="str">
        <f t="shared" si="1479"/>
        <v/>
      </c>
      <c r="BQ549" s="746" t="str">
        <f t="shared" si="1479"/>
        <v/>
      </c>
      <c r="BR549" s="746" t="str">
        <f t="shared" si="1479"/>
        <v/>
      </c>
      <c r="BS549" s="746" t="str">
        <f t="shared" si="1479"/>
        <v/>
      </c>
      <c r="BT549" s="746" t="str">
        <f t="shared" si="1479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5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29" t="s">
        <v>723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5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7">
        <f>630*$K$1</f>
        <v>630</v>
      </c>
      <c r="C552" s="747">
        <f t="shared" ref="C552:R552" si="1480">630*$K$1</f>
        <v>630</v>
      </c>
      <c r="D552" s="747">
        <f t="shared" si="1480"/>
        <v>630</v>
      </c>
      <c r="E552" s="747">
        <f t="shared" si="1480"/>
        <v>630</v>
      </c>
      <c r="F552" s="747">
        <f t="shared" si="1480"/>
        <v>630</v>
      </c>
      <c r="G552" s="747">
        <f t="shared" si="1480"/>
        <v>630</v>
      </c>
      <c r="H552" s="747">
        <f t="shared" si="1480"/>
        <v>630</v>
      </c>
      <c r="I552" s="747">
        <f t="shared" si="1480"/>
        <v>630</v>
      </c>
      <c r="J552" s="747">
        <f t="shared" si="1480"/>
        <v>630</v>
      </c>
      <c r="K552" s="747">
        <f t="shared" si="1480"/>
        <v>630</v>
      </c>
      <c r="L552" s="747">
        <f t="shared" si="1480"/>
        <v>630</v>
      </c>
      <c r="M552" s="747">
        <f t="shared" si="1480"/>
        <v>630</v>
      </c>
      <c r="N552" s="747">
        <f t="shared" si="1480"/>
        <v>630</v>
      </c>
      <c r="O552" s="747">
        <f t="shared" si="1480"/>
        <v>630</v>
      </c>
      <c r="P552" s="747">
        <f t="shared" si="1480"/>
        <v>630</v>
      </c>
      <c r="Q552" s="747">
        <f t="shared" si="1480"/>
        <v>630</v>
      </c>
      <c r="R552" s="747">
        <f t="shared" si="1480"/>
        <v>630</v>
      </c>
      <c r="S552" s="588"/>
      <c r="T552" s="747">
        <f>630*$K$1</f>
        <v>630</v>
      </c>
      <c r="U552" s="747">
        <f t="shared" ref="U552:AJ552" si="1481">630*$K$1</f>
        <v>630</v>
      </c>
      <c r="V552" s="747">
        <f t="shared" si="1481"/>
        <v>630</v>
      </c>
      <c r="W552" s="747">
        <f t="shared" si="1481"/>
        <v>630</v>
      </c>
      <c r="X552" s="747">
        <v>630</v>
      </c>
      <c r="Y552" s="747">
        <f t="shared" si="1481"/>
        <v>630</v>
      </c>
      <c r="Z552" s="747">
        <f t="shared" si="1481"/>
        <v>630</v>
      </c>
      <c r="AA552" s="747">
        <f t="shared" si="1481"/>
        <v>630</v>
      </c>
      <c r="AB552" s="747">
        <f t="shared" si="1481"/>
        <v>630</v>
      </c>
      <c r="AC552" s="747">
        <f t="shared" si="1481"/>
        <v>630</v>
      </c>
      <c r="AD552" s="747">
        <f t="shared" si="1481"/>
        <v>630</v>
      </c>
      <c r="AE552" s="747">
        <f t="shared" si="1481"/>
        <v>630</v>
      </c>
      <c r="AF552" s="747">
        <f t="shared" si="1481"/>
        <v>630</v>
      </c>
      <c r="AG552" s="747">
        <f t="shared" si="1481"/>
        <v>630</v>
      </c>
      <c r="AH552" s="747">
        <f t="shared" si="1481"/>
        <v>630</v>
      </c>
      <c r="AI552" s="747">
        <f t="shared" si="1481"/>
        <v>630</v>
      </c>
      <c r="AJ552" s="747">
        <f t="shared" si="1481"/>
        <v>630</v>
      </c>
      <c r="AK552" s="588"/>
      <c r="AL552" s="747">
        <f>630*$K$1</f>
        <v>630</v>
      </c>
      <c r="AM552" s="747">
        <f t="shared" ref="AM552:BB552" si="1482">630*$K$1</f>
        <v>630</v>
      </c>
      <c r="AN552" s="747">
        <f t="shared" si="1482"/>
        <v>630</v>
      </c>
      <c r="AO552" s="747">
        <f t="shared" si="1482"/>
        <v>630</v>
      </c>
      <c r="AP552" s="747">
        <f t="shared" si="1482"/>
        <v>630</v>
      </c>
      <c r="AQ552" s="747">
        <f t="shared" si="1482"/>
        <v>630</v>
      </c>
      <c r="AR552" s="747">
        <f t="shared" si="1482"/>
        <v>630</v>
      </c>
      <c r="AS552" s="747">
        <f t="shared" si="1482"/>
        <v>630</v>
      </c>
      <c r="AT552" s="747">
        <f t="shared" si="1482"/>
        <v>630</v>
      </c>
      <c r="AU552" s="747">
        <f t="shared" si="1482"/>
        <v>630</v>
      </c>
      <c r="AV552" s="747">
        <f t="shared" si="1482"/>
        <v>630</v>
      </c>
      <c r="AW552" s="747">
        <f t="shared" si="1482"/>
        <v>630</v>
      </c>
      <c r="AX552" s="747">
        <f t="shared" si="1482"/>
        <v>630</v>
      </c>
      <c r="AY552" s="747">
        <f t="shared" si="1482"/>
        <v>630</v>
      </c>
      <c r="AZ552" s="747">
        <f t="shared" si="1482"/>
        <v>630</v>
      </c>
      <c r="BA552" s="747">
        <f t="shared" si="1482"/>
        <v>630</v>
      </c>
      <c r="BB552" s="747">
        <f t="shared" si="1482"/>
        <v>630</v>
      </c>
      <c r="BC552" s="741"/>
      <c r="BD552" s="747">
        <f>630*$K$1</f>
        <v>630</v>
      </c>
      <c r="BE552" s="747">
        <f t="shared" ref="BE552:BY552" si="1483">630*$K$1</f>
        <v>630</v>
      </c>
      <c r="BF552" s="747">
        <f t="shared" si="1483"/>
        <v>630</v>
      </c>
      <c r="BG552" s="747">
        <f t="shared" si="1483"/>
        <v>630</v>
      </c>
      <c r="BH552" s="747">
        <f t="shared" si="1483"/>
        <v>630</v>
      </c>
      <c r="BI552" s="747">
        <f t="shared" si="1483"/>
        <v>630</v>
      </c>
      <c r="BJ552" s="747">
        <f t="shared" si="1483"/>
        <v>630</v>
      </c>
      <c r="BK552" s="747">
        <f t="shared" si="1483"/>
        <v>630</v>
      </c>
      <c r="BL552" s="747">
        <f t="shared" si="1483"/>
        <v>630</v>
      </c>
      <c r="BM552" s="747">
        <f t="shared" si="1483"/>
        <v>630</v>
      </c>
      <c r="BN552" s="747">
        <f t="shared" si="1483"/>
        <v>630</v>
      </c>
      <c r="BO552" s="747">
        <f t="shared" si="1483"/>
        <v>630</v>
      </c>
      <c r="BP552" s="747">
        <f t="shared" si="1483"/>
        <v>630</v>
      </c>
      <c r="BQ552" s="747">
        <f t="shared" si="1483"/>
        <v>630</v>
      </c>
      <c r="BR552" s="747">
        <f t="shared" si="1483"/>
        <v>630</v>
      </c>
      <c r="BS552" s="747">
        <f t="shared" si="1483"/>
        <v>630</v>
      </c>
      <c r="BT552" s="747">
        <f t="shared" si="1483"/>
        <v>630</v>
      </c>
      <c r="BU552" s="741"/>
      <c r="BV552" s="747">
        <f t="shared" si="1483"/>
        <v>630</v>
      </c>
      <c r="BW552" s="747">
        <f t="shared" si="1483"/>
        <v>630</v>
      </c>
      <c r="BX552" s="747">
        <f t="shared" si="1483"/>
        <v>630</v>
      </c>
      <c r="BY552" s="747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5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3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3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3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3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5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6" t="str">
        <f t="shared" ref="B555:R555" si="1484">IF(B554="","",B551*B554)</f>
        <v/>
      </c>
      <c r="C555" s="746" t="str">
        <f t="shared" si="1484"/>
        <v/>
      </c>
      <c r="D555" s="746" t="str">
        <f t="shared" si="1484"/>
        <v/>
      </c>
      <c r="E555" s="746" t="str">
        <f t="shared" si="1484"/>
        <v/>
      </c>
      <c r="F555" s="746" t="str">
        <f t="shared" si="1484"/>
        <v/>
      </c>
      <c r="G555" s="746" t="str">
        <f t="shared" si="1484"/>
        <v/>
      </c>
      <c r="H555" s="746" t="str">
        <f t="shared" si="1484"/>
        <v/>
      </c>
      <c r="I555" s="746" t="str">
        <f t="shared" si="1484"/>
        <v/>
      </c>
      <c r="J555" s="746" t="str">
        <f t="shared" si="1484"/>
        <v/>
      </c>
      <c r="K555" s="746" t="str">
        <f t="shared" si="1484"/>
        <v/>
      </c>
      <c r="L555" s="746" t="str">
        <f t="shared" si="1484"/>
        <v/>
      </c>
      <c r="M555" s="746" t="str">
        <f t="shared" si="1484"/>
        <v/>
      </c>
      <c r="N555" s="746" t="str">
        <f t="shared" si="1484"/>
        <v/>
      </c>
      <c r="O555" s="746" t="str">
        <f t="shared" si="1484"/>
        <v/>
      </c>
      <c r="P555" s="746" t="str">
        <f t="shared" si="1484"/>
        <v/>
      </c>
      <c r="Q555" s="746" t="str">
        <f t="shared" si="1484"/>
        <v/>
      </c>
      <c r="R555" s="746" t="str">
        <f t="shared" si="1484"/>
        <v/>
      </c>
      <c r="S555" s="752"/>
      <c r="T555" s="746" t="str">
        <f t="shared" ref="T555:AJ555" si="1485">IF(T554="","",T551*T554)</f>
        <v/>
      </c>
      <c r="U555" s="746" t="str">
        <f t="shared" si="1485"/>
        <v/>
      </c>
      <c r="V555" s="746" t="str">
        <f t="shared" si="1485"/>
        <v/>
      </c>
      <c r="W555" s="746" t="str">
        <f t="shared" si="1485"/>
        <v/>
      </c>
      <c r="X555" s="746" t="str">
        <f t="shared" si="1485"/>
        <v/>
      </c>
      <c r="Y555" s="746" t="str">
        <f t="shared" si="1485"/>
        <v/>
      </c>
      <c r="Z555" s="746" t="str">
        <f t="shared" si="1485"/>
        <v/>
      </c>
      <c r="AA555" s="746" t="str">
        <f t="shared" si="1485"/>
        <v/>
      </c>
      <c r="AB555" s="746" t="str">
        <f t="shared" si="1485"/>
        <v/>
      </c>
      <c r="AC555" s="746" t="str">
        <f t="shared" si="1485"/>
        <v/>
      </c>
      <c r="AD555" s="746" t="str">
        <f t="shared" si="1485"/>
        <v/>
      </c>
      <c r="AE555" s="746" t="str">
        <f t="shared" si="1485"/>
        <v/>
      </c>
      <c r="AF555" s="746" t="str">
        <f t="shared" si="1485"/>
        <v/>
      </c>
      <c r="AG555" s="746" t="str">
        <f t="shared" si="1485"/>
        <v/>
      </c>
      <c r="AH555" s="746" t="str">
        <f t="shared" si="1485"/>
        <v/>
      </c>
      <c r="AI555" s="746" t="str">
        <f t="shared" si="1485"/>
        <v/>
      </c>
      <c r="AJ555" s="746" t="str">
        <f t="shared" si="1485"/>
        <v/>
      </c>
      <c r="AK555" s="752"/>
      <c r="AL555" s="746" t="str">
        <f t="shared" ref="AL555:BB555" si="1486">IF(AL554="","",AL551*AL554)</f>
        <v/>
      </c>
      <c r="AM555" s="746" t="str">
        <f t="shared" si="1486"/>
        <v/>
      </c>
      <c r="AN555" s="746" t="str">
        <f t="shared" si="1486"/>
        <v/>
      </c>
      <c r="AO555" s="746" t="str">
        <f t="shared" si="1486"/>
        <v/>
      </c>
      <c r="AP555" s="746" t="str">
        <f t="shared" si="1486"/>
        <v/>
      </c>
      <c r="AQ555" s="746" t="str">
        <f t="shared" si="1486"/>
        <v/>
      </c>
      <c r="AR555" s="746" t="str">
        <f t="shared" si="1486"/>
        <v/>
      </c>
      <c r="AS555" s="746" t="str">
        <f t="shared" si="1486"/>
        <v/>
      </c>
      <c r="AT555" s="746" t="str">
        <f t="shared" si="1486"/>
        <v/>
      </c>
      <c r="AU555" s="746" t="str">
        <f t="shared" si="1486"/>
        <v/>
      </c>
      <c r="AV555" s="746" t="str">
        <f t="shared" si="1486"/>
        <v/>
      </c>
      <c r="AW555" s="746" t="str">
        <f t="shared" si="1486"/>
        <v/>
      </c>
      <c r="AX555" s="746" t="str">
        <f t="shared" si="1486"/>
        <v/>
      </c>
      <c r="AY555" s="746" t="str">
        <f t="shared" si="1486"/>
        <v/>
      </c>
      <c r="AZ555" s="746" t="str">
        <f t="shared" si="1486"/>
        <v/>
      </c>
      <c r="BA555" s="746" t="str">
        <f t="shared" si="1486"/>
        <v/>
      </c>
      <c r="BB555" s="746" t="str">
        <f t="shared" si="1486"/>
        <v/>
      </c>
      <c r="BC555" s="752"/>
      <c r="BD555" s="746" t="str">
        <f t="shared" ref="BD555:BT555" si="1487">IF(BD554="","",BD551*BD554)</f>
        <v/>
      </c>
      <c r="BE555" s="746" t="str">
        <f t="shared" si="1487"/>
        <v/>
      </c>
      <c r="BF555" s="746" t="str">
        <f t="shared" si="1487"/>
        <v/>
      </c>
      <c r="BG555" s="746" t="str">
        <f t="shared" si="1487"/>
        <v/>
      </c>
      <c r="BH555" s="746" t="str">
        <f t="shared" si="1487"/>
        <v/>
      </c>
      <c r="BI555" s="746" t="str">
        <f t="shared" si="1487"/>
        <v/>
      </c>
      <c r="BJ555" s="746" t="str">
        <f t="shared" si="1487"/>
        <v/>
      </c>
      <c r="BK555" s="746" t="str">
        <f t="shared" si="1487"/>
        <v/>
      </c>
      <c r="BL555" s="746" t="str">
        <f t="shared" si="1487"/>
        <v/>
      </c>
      <c r="BM555" s="746" t="str">
        <f t="shared" si="1487"/>
        <v/>
      </c>
      <c r="BN555" s="746" t="str">
        <f t="shared" si="1487"/>
        <v/>
      </c>
      <c r="BO555" s="746" t="str">
        <f t="shared" si="1487"/>
        <v/>
      </c>
      <c r="BP555" s="746" t="str">
        <f t="shared" si="1487"/>
        <v/>
      </c>
      <c r="BQ555" s="746" t="str">
        <f t="shared" si="1487"/>
        <v/>
      </c>
      <c r="BR555" s="746" t="str">
        <f t="shared" si="1487"/>
        <v/>
      </c>
      <c r="BS555" s="746" t="str">
        <f t="shared" si="1487"/>
        <v/>
      </c>
      <c r="BT555" s="746" t="str">
        <f t="shared" si="1487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5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29" t="s">
        <v>721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39"/>
        <v/>
      </c>
      <c r="CA557" s="583" t="str">
        <f t="shared" si="1440"/>
        <v/>
      </c>
      <c r="CB557" s="583" t="str">
        <f t="shared" si="1441"/>
        <v/>
      </c>
      <c r="CC557" s="675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0</v>
      </c>
      <c r="DM557" s="106">
        <f t="shared" si="1436"/>
        <v>0</v>
      </c>
      <c r="DN557" s="106">
        <f t="shared" si="1437"/>
        <v>0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7">
        <f>200*$K$1</f>
        <v>200</v>
      </c>
      <c r="C558" s="747">
        <f t="shared" ref="C558:R558" si="1488">200*$K$1</f>
        <v>200</v>
      </c>
      <c r="D558" s="747">
        <f t="shared" si="1488"/>
        <v>200</v>
      </c>
      <c r="E558" s="747">
        <f t="shared" si="1488"/>
        <v>200</v>
      </c>
      <c r="F558" s="747">
        <f t="shared" si="1488"/>
        <v>200</v>
      </c>
      <c r="G558" s="747">
        <f t="shared" si="1488"/>
        <v>200</v>
      </c>
      <c r="H558" s="747">
        <f t="shared" si="1488"/>
        <v>200</v>
      </c>
      <c r="I558" s="747">
        <f t="shared" si="1488"/>
        <v>200</v>
      </c>
      <c r="J558" s="747">
        <f t="shared" si="1488"/>
        <v>200</v>
      </c>
      <c r="K558" s="747">
        <f t="shared" si="1488"/>
        <v>200</v>
      </c>
      <c r="L558" s="747">
        <f t="shared" si="1488"/>
        <v>200</v>
      </c>
      <c r="M558" s="747">
        <f t="shared" si="1488"/>
        <v>200</v>
      </c>
      <c r="N558" s="747">
        <f t="shared" si="1488"/>
        <v>200</v>
      </c>
      <c r="O558" s="747">
        <f t="shared" si="1488"/>
        <v>200</v>
      </c>
      <c r="P558" s="747">
        <f t="shared" si="1488"/>
        <v>200</v>
      </c>
      <c r="Q558" s="747">
        <f t="shared" si="1488"/>
        <v>200</v>
      </c>
      <c r="R558" s="747">
        <f t="shared" si="1488"/>
        <v>200</v>
      </c>
      <c r="S558" s="588"/>
      <c r="T558" s="747">
        <f>200*$K$1</f>
        <v>200</v>
      </c>
      <c r="U558" s="747">
        <f t="shared" ref="U558:AJ558" si="1489">200*$K$1</f>
        <v>200</v>
      </c>
      <c r="V558" s="747">
        <f t="shared" si="1489"/>
        <v>200</v>
      </c>
      <c r="W558" s="747">
        <f t="shared" si="1489"/>
        <v>200</v>
      </c>
      <c r="X558" s="747">
        <f t="shared" si="1489"/>
        <v>200</v>
      </c>
      <c r="Y558" s="747">
        <f t="shared" si="1489"/>
        <v>200</v>
      </c>
      <c r="Z558" s="747">
        <f t="shared" si="1489"/>
        <v>200</v>
      </c>
      <c r="AA558" s="747">
        <f t="shared" si="1489"/>
        <v>200</v>
      </c>
      <c r="AB558" s="747">
        <f t="shared" si="1489"/>
        <v>200</v>
      </c>
      <c r="AC558" s="747">
        <f t="shared" si="1489"/>
        <v>200</v>
      </c>
      <c r="AD558" s="747">
        <f t="shared" si="1489"/>
        <v>200</v>
      </c>
      <c r="AE558" s="747">
        <f t="shared" si="1489"/>
        <v>200</v>
      </c>
      <c r="AF558" s="747">
        <f t="shared" si="1489"/>
        <v>200</v>
      </c>
      <c r="AG558" s="747">
        <f t="shared" si="1489"/>
        <v>200</v>
      </c>
      <c r="AH558" s="747">
        <f t="shared" si="1489"/>
        <v>200</v>
      </c>
      <c r="AI558" s="747">
        <f t="shared" si="1489"/>
        <v>200</v>
      </c>
      <c r="AJ558" s="747">
        <f t="shared" si="1489"/>
        <v>200</v>
      </c>
      <c r="AK558" s="588"/>
      <c r="AL558" s="747">
        <f>200*$K$1</f>
        <v>200</v>
      </c>
      <c r="AM558" s="747">
        <f t="shared" ref="AM558:BB558" si="1490">200*$K$1</f>
        <v>200</v>
      </c>
      <c r="AN558" s="747">
        <f t="shared" si="1490"/>
        <v>200</v>
      </c>
      <c r="AO558" s="747">
        <f t="shared" si="1490"/>
        <v>200</v>
      </c>
      <c r="AP558" s="747">
        <f t="shared" si="1490"/>
        <v>200</v>
      </c>
      <c r="AQ558" s="747">
        <f t="shared" si="1490"/>
        <v>200</v>
      </c>
      <c r="AR558" s="747">
        <f t="shared" si="1490"/>
        <v>200</v>
      </c>
      <c r="AS558" s="747">
        <f t="shared" si="1490"/>
        <v>200</v>
      </c>
      <c r="AT558" s="747">
        <f t="shared" si="1490"/>
        <v>200</v>
      </c>
      <c r="AU558" s="747">
        <f t="shared" si="1490"/>
        <v>200</v>
      </c>
      <c r="AV558" s="747">
        <f t="shared" si="1490"/>
        <v>200</v>
      </c>
      <c r="AW558" s="747">
        <f t="shared" si="1490"/>
        <v>200</v>
      </c>
      <c r="AX558" s="747">
        <f t="shared" si="1490"/>
        <v>200</v>
      </c>
      <c r="AY558" s="747">
        <f t="shared" si="1490"/>
        <v>200</v>
      </c>
      <c r="AZ558" s="747">
        <f t="shared" si="1490"/>
        <v>200</v>
      </c>
      <c r="BA558" s="747">
        <f t="shared" si="1490"/>
        <v>200</v>
      </c>
      <c r="BB558" s="747">
        <f t="shared" si="1490"/>
        <v>200</v>
      </c>
      <c r="BC558" s="741"/>
      <c r="BD558" s="747">
        <f>200*$K$1</f>
        <v>200</v>
      </c>
      <c r="BE558" s="747">
        <f t="shared" ref="BE558:BY558" si="1491">200*$K$1</f>
        <v>200</v>
      </c>
      <c r="BF558" s="747">
        <f t="shared" si="1491"/>
        <v>200</v>
      </c>
      <c r="BG558" s="747">
        <f t="shared" si="1491"/>
        <v>200</v>
      </c>
      <c r="BH558" s="747">
        <f t="shared" si="1491"/>
        <v>200</v>
      </c>
      <c r="BI558" s="747">
        <f t="shared" si="1491"/>
        <v>200</v>
      </c>
      <c r="BJ558" s="747">
        <f t="shared" si="1491"/>
        <v>200</v>
      </c>
      <c r="BK558" s="747">
        <f t="shared" si="1491"/>
        <v>200</v>
      </c>
      <c r="BL558" s="747">
        <f t="shared" si="1491"/>
        <v>200</v>
      </c>
      <c r="BM558" s="747">
        <f t="shared" si="1491"/>
        <v>200</v>
      </c>
      <c r="BN558" s="747">
        <f t="shared" si="1491"/>
        <v>200</v>
      </c>
      <c r="BO558" s="747">
        <f t="shared" si="1491"/>
        <v>200</v>
      </c>
      <c r="BP558" s="747">
        <f t="shared" si="1491"/>
        <v>200</v>
      </c>
      <c r="BQ558" s="747">
        <f t="shared" si="1491"/>
        <v>200</v>
      </c>
      <c r="BR558" s="747">
        <f t="shared" si="1491"/>
        <v>200</v>
      </c>
      <c r="BS558" s="747">
        <f t="shared" si="1491"/>
        <v>200</v>
      </c>
      <c r="BT558" s="747">
        <f t="shared" si="1491"/>
        <v>200</v>
      </c>
      <c r="BU558" s="741"/>
      <c r="BV558" s="747">
        <f t="shared" si="1491"/>
        <v>200</v>
      </c>
      <c r="BW558" s="747">
        <f t="shared" si="1491"/>
        <v>200</v>
      </c>
      <c r="BX558" s="747">
        <f t="shared" si="1491"/>
        <v>200</v>
      </c>
      <c r="BY558" s="747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5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 t="str">
        <f>IF(C557="","",C557*C558/C$46/365/$F$1)</f>
        <v/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 t="str">
        <f>IF(I557="","",I557*I558/I$46/365/$F$1)</f>
        <v/>
      </c>
      <c r="J559" s="751" t="str">
        <f>IF(J557="","",J557*J558/J$46/365/$F$1)</f>
        <v/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 t="str">
        <f>IF(T557="","",T557*T558/T$46/365/$F$1)</f>
        <v/>
      </c>
      <c r="U559" s="751" t="str">
        <f>IF(U557="","",U557*U558/U$46/365/$F$1)</f>
        <v/>
      </c>
      <c r="V559" s="751" t="str">
        <f>IF(V557="","",V557*V558/V$46/365/$F$1)</f>
        <v/>
      </c>
      <c r="W559" s="751" t="str">
        <f>IF(W557="","",W557*W558/W$46/365/$F$1)</f>
        <v/>
      </c>
      <c r="X559" s="751" t="str">
        <f>IF(X557="","",X557*X558/X$46/365/$F$1)</f>
        <v/>
      </c>
      <c r="Y559" s="751" t="str">
        <f>IF(Y557="","",Y557*Y558/Y$46/365/$F$1)</f>
        <v/>
      </c>
      <c r="Z559" s="751" t="str">
        <f>IF(Z557="","",Z557*Z558/Z$46/365/$F$1)</f>
        <v/>
      </c>
      <c r="AA559" s="751" t="str">
        <f>IF(AA557="","",AA557*AA558/AA$46/365/$F$1)</f>
        <v/>
      </c>
      <c r="AB559" s="751" t="str">
        <f>IF(AB557="","",AB557*AB558/AB$46/365/$F$1)</f>
        <v/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 t="str">
        <f>IF(AN557="","",AN557*AN558/AN$46/365/$F$1)</f>
        <v/>
      </c>
      <c r="AO559" s="751" t="str">
        <f>IF(AO557="","",AO557*AO558/AO$46/365/$F$1)</f>
        <v/>
      </c>
      <c r="AP559" s="751" t="str">
        <f>IF(AP557="","",AP557*AP558/AP$46/365/$F$1)</f>
        <v/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 t="str">
        <f>IF(BG557="","",BG557*BG558/BG$46/365/$F$1)</f>
        <v/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 t="str">
        <f>IF(BL557="","",BL557*BL558/BL$46/365/$F$1)</f>
        <v/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 t="str">
        <f>IF(BV557="","",BV557*BV558/BV$46/365/$F$1)</f>
        <v/>
      </c>
      <c r="BW559" s="751" t="str">
        <f>IF(BW557="","",BW557*BW558/BW$46/365/$F$1)</f>
        <v/>
      </c>
      <c r="BX559" s="751" t="str">
        <f>IF(BX557="","",BX557*BX558/BX$46/365/$F$1)</f>
        <v/>
      </c>
      <c r="BY559" s="751" t="str">
        <f>IF(BY557="","",BY557*BY558/BY$46/365/$F$1)</f>
        <v/>
      </c>
      <c r="BZ559" s="608" t="str">
        <f t="shared" si="1439"/>
        <v/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0</v>
      </c>
      <c r="DM559" s="106">
        <f t="shared" si="1436"/>
        <v>0</v>
      </c>
      <c r="DN559" s="106">
        <f t="shared" si="1437"/>
        <v>0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8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39"/>
        <v/>
      </c>
      <c r="CA560" s="583" t="str">
        <f t="shared" si="1440"/>
        <v/>
      </c>
      <c r="CB560" s="583" t="str">
        <f t="shared" si="1441"/>
        <v/>
      </c>
      <c r="CC560" s="675" t="str">
        <f t="shared" si="1442"/>
        <v/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si="1474"/>
        <v/>
      </c>
      <c r="CF560" s="1326" t="str">
        <f t="shared" si="1474"/>
        <v/>
      </c>
      <c r="CG560" s="1326" t="str">
        <f t="shared" si="1474"/>
        <v/>
      </c>
      <c r="CH560" s="1326" t="str">
        <f t="shared" si="1474"/>
        <v/>
      </c>
      <c r="CI560" s="1326" t="str">
        <f t="shared" si="1474"/>
        <v/>
      </c>
      <c r="CJ560" s="1326" t="str">
        <f t="shared" si="1474"/>
        <v/>
      </c>
      <c r="CK560" s="1327" t="str">
        <f t="shared" si="1474"/>
        <v/>
      </c>
      <c r="CL560" s="1327" t="str">
        <f t="shared" si="1474"/>
        <v/>
      </c>
      <c r="CM560" s="1327" t="str">
        <f t="shared" si="1474"/>
        <v/>
      </c>
      <c r="CN560" s="1326" t="str">
        <f t="shared" si="1474"/>
        <v/>
      </c>
      <c r="CO560" s="1326" t="str">
        <f t="shared" si="1474"/>
        <v/>
      </c>
      <c r="CP560" s="1326" t="str">
        <f t="shared" si="1474"/>
        <v/>
      </c>
      <c r="CQ560" s="1326" t="str">
        <f t="shared" si="1474"/>
        <v/>
      </c>
      <c r="CR560" s="1326" t="str">
        <f t="shared" si="1474"/>
        <v/>
      </c>
      <c r="CS560" s="1325" t="str">
        <f t="shared" si="1474"/>
        <v/>
      </c>
      <c r="CT560" s="1328" t="str">
        <f t="shared" si="1474"/>
        <v/>
      </c>
      <c r="CU560" s="534" t="str">
        <f t="shared" si="1492"/>
        <v/>
      </c>
      <c r="CV560" s="535" t="str">
        <f t="shared" si="1492"/>
        <v/>
      </c>
      <c r="CW560" s="536" t="str">
        <f t="shared" si="1492"/>
        <v/>
      </c>
      <c r="CX560" s="536" t="str">
        <f t="shared" si="1492"/>
        <v/>
      </c>
      <c r="CY560" s="536" t="str">
        <f t="shared" si="1492"/>
        <v/>
      </c>
      <c r="CZ560" s="536" t="str">
        <f t="shared" si="1492"/>
        <v/>
      </c>
      <c r="DA560" s="536" t="str">
        <f t="shared" si="1492"/>
        <v/>
      </c>
      <c r="DB560" s="537" t="str">
        <f t="shared" si="1492"/>
        <v/>
      </c>
      <c r="DC560" s="537" t="str">
        <f t="shared" si="1492"/>
        <v/>
      </c>
      <c r="DD560" s="537" t="str">
        <f t="shared" si="1492"/>
        <v/>
      </c>
      <c r="DE560" s="536" t="str">
        <f t="shared" si="1492"/>
        <v/>
      </c>
      <c r="DF560" s="536" t="str">
        <f t="shared" si="1492"/>
        <v/>
      </c>
      <c r="DG560" s="536" t="str">
        <f t="shared" si="1492"/>
        <v/>
      </c>
      <c r="DH560" s="536" t="str">
        <f t="shared" si="1492"/>
        <v/>
      </c>
      <c r="DI560" s="536" t="str">
        <f t="shared" si="1492"/>
        <v/>
      </c>
      <c r="DJ560" s="535" t="str">
        <f t="shared" si="14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35"/>
        <v>0</v>
      </c>
      <c r="DM560" s="106">
        <f t="shared" si="1436"/>
        <v>0</v>
      </c>
      <c r="DN560" s="106">
        <f t="shared" si="1437"/>
        <v>0</v>
      </c>
      <c r="DO560" s="106">
        <f t="shared" si="1438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6" t="str">
        <f t="shared" ref="B561:R561" si="1493">IF(B560="","",B557*B560)</f>
        <v/>
      </c>
      <c r="C561" s="746" t="str">
        <f t="shared" si="1493"/>
        <v/>
      </c>
      <c r="D561" s="746" t="str">
        <f t="shared" si="1493"/>
        <v/>
      </c>
      <c r="E561" s="746" t="str">
        <f t="shared" si="1493"/>
        <v/>
      </c>
      <c r="F561" s="746" t="str">
        <f t="shared" si="1493"/>
        <v/>
      </c>
      <c r="G561" s="746" t="str">
        <f t="shared" si="1493"/>
        <v/>
      </c>
      <c r="H561" s="746" t="str">
        <f t="shared" si="1493"/>
        <v/>
      </c>
      <c r="I561" s="746" t="str">
        <f t="shared" si="1493"/>
        <v/>
      </c>
      <c r="J561" s="746" t="str">
        <f t="shared" si="1493"/>
        <v/>
      </c>
      <c r="K561" s="746" t="str">
        <f t="shared" si="1493"/>
        <v/>
      </c>
      <c r="L561" s="746" t="str">
        <f t="shared" si="1493"/>
        <v/>
      </c>
      <c r="M561" s="746" t="str">
        <f t="shared" si="1493"/>
        <v/>
      </c>
      <c r="N561" s="746" t="str">
        <f t="shared" si="1493"/>
        <v/>
      </c>
      <c r="O561" s="746" t="str">
        <f t="shared" si="1493"/>
        <v/>
      </c>
      <c r="P561" s="746" t="str">
        <f t="shared" si="1493"/>
        <v/>
      </c>
      <c r="Q561" s="746" t="str">
        <f t="shared" si="1493"/>
        <v/>
      </c>
      <c r="R561" s="746" t="str">
        <f t="shared" si="1493"/>
        <v/>
      </c>
      <c r="S561" s="752"/>
      <c r="T561" s="746" t="str">
        <f t="shared" ref="T561:AJ561" si="1494">IF(T560="","",T557*T560)</f>
        <v/>
      </c>
      <c r="U561" s="746" t="str">
        <f t="shared" si="1494"/>
        <v/>
      </c>
      <c r="V561" s="746" t="str">
        <f t="shared" si="1494"/>
        <v/>
      </c>
      <c r="W561" s="746" t="str">
        <f t="shared" si="1494"/>
        <v/>
      </c>
      <c r="X561" s="746" t="str">
        <f t="shared" si="1494"/>
        <v/>
      </c>
      <c r="Y561" s="746" t="str">
        <f t="shared" si="1494"/>
        <v/>
      </c>
      <c r="Z561" s="746" t="str">
        <f t="shared" si="1494"/>
        <v/>
      </c>
      <c r="AA561" s="746" t="str">
        <f t="shared" si="1494"/>
        <v/>
      </c>
      <c r="AB561" s="746" t="str">
        <f t="shared" si="1494"/>
        <v/>
      </c>
      <c r="AC561" s="746" t="str">
        <f t="shared" si="1494"/>
        <v/>
      </c>
      <c r="AD561" s="746" t="str">
        <f t="shared" si="1494"/>
        <v/>
      </c>
      <c r="AE561" s="746" t="str">
        <f t="shared" si="1494"/>
        <v/>
      </c>
      <c r="AF561" s="746" t="str">
        <f t="shared" si="1494"/>
        <v/>
      </c>
      <c r="AG561" s="746" t="str">
        <f t="shared" si="1494"/>
        <v/>
      </c>
      <c r="AH561" s="746" t="str">
        <f t="shared" si="1494"/>
        <v/>
      </c>
      <c r="AI561" s="746" t="str">
        <f t="shared" si="1494"/>
        <v/>
      </c>
      <c r="AJ561" s="746" t="str">
        <f t="shared" si="1494"/>
        <v/>
      </c>
      <c r="AK561" s="752"/>
      <c r="AL561" s="746" t="str">
        <f t="shared" ref="AL561:BB561" si="1495">IF(AL560="","",AL557*AL560)</f>
        <v/>
      </c>
      <c r="AM561" s="746" t="str">
        <f t="shared" si="1495"/>
        <v/>
      </c>
      <c r="AN561" s="746" t="str">
        <f t="shared" si="1495"/>
        <v/>
      </c>
      <c r="AO561" s="746" t="str">
        <f t="shared" si="1495"/>
        <v/>
      </c>
      <c r="AP561" s="746" t="str">
        <f t="shared" si="1495"/>
        <v/>
      </c>
      <c r="AQ561" s="746" t="str">
        <f t="shared" si="1495"/>
        <v/>
      </c>
      <c r="AR561" s="746" t="str">
        <f t="shared" si="1495"/>
        <v/>
      </c>
      <c r="AS561" s="746" t="str">
        <f t="shared" si="1495"/>
        <v/>
      </c>
      <c r="AT561" s="746" t="str">
        <f t="shared" si="1495"/>
        <v/>
      </c>
      <c r="AU561" s="746" t="str">
        <f t="shared" si="1495"/>
        <v/>
      </c>
      <c r="AV561" s="746" t="str">
        <f t="shared" si="1495"/>
        <v/>
      </c>
      <c r="AW561" s="746" t="str">
        <f t="shared" si="1495"/>
        <v/>
      </c>
      <c r="AX561" s="746" t="str">
        <f t="shared" si="1495"/>
        <v/>
      </c>
      <c r="AY561" s="746" t="str">
        <f t="shared" si="1495"/>
        <v/>
      </c>
      <c r="AZ561" s="746" t="str">
        <f t="shared" si="1495"/>
        <v/>
      </c>
      <c r="BA561" s="746" t="str">
        <f t="shared" si="1495"/>
        <v/>
      </c>
      <c r="BB561" s="746" t="str">
        <f t="shared" si="1495"/>
        <v/>
      </c>
      <c r="BC561" s="752"/>
      <c r="BD561" s="746" t="str">
        <f t="shared" ref="BD561:BT561" si="1496">IF(BD560="","",BD557*BD560)</f>
        <v/>
      </c>
      <c r="BE561" s="746" t="str">
        <f t="shared" si="1496"/>
        <v/>
      </c>
      <c r="BF561" s="746" t="str">
        <f t="shared" si="1496"/>
        <v/>
      </c>
      <c r="BG561" s="746" t="str">
        <f t="shared" si="1496"/>
        <v/>
      </c>
      <c r="BH561" s="746" t="str">
        <f t="shared" si="1496"/>
        <v/>
      </c>
      <c r="BI561" s="746" t="str">
        <f t="shared" si="1496"/>
        <v/>
      </c>
      <c r="BJ561" s="746" t="str">
        <f t="shared" si="1496"/>
        <v/>
      </c>
      <c r="BK561" s="746" t="str">
        <f t="shared" si="1496"/>
        <v/>
      </c>
      <c r="BL561" s="746" t="str">
        <f t="shared" si="1496"/>
        <v/>
      </c>
      <c r="BM561" s="746" t="str">
        <f t="shared" si="1496"/>
        <v/>
      </c>
      <c r="BN561" s="746" t="str">
        <f t="shared" si="1496"/>
        <v/>
      </c>
      <c r="BO561" s="746" t="str">
        <f t="shared" si="1496"/>
        <v/>
      </c>
      <c r="BP561" s="746" t="str">
        <f t="shared" si="1496"/>
        <v/>
      </c>
      <c r="BQ561" s="746" t="str">
        <f t="shared" si="1496"/>
        <v/>
      </c>
      <c r="BR561" s="746" t="str">
        <f t="shared" si="1496"/>
        <v/>
      </c>
      <c r="BS561" s="746" t="str">
        <f t="shared" si="1496"/>
        <v/>
      </c>
      <c r="BT561" s="746" t="str">
        <f t="shared" si="1496"/>
        <v/>
      </c>
      <c r="BU561" s="752"/>
      <c r="BV561" s="746" t="str">
        <f>IF(BV560="","",BV557*BV560)</f>
        <v/>
      </c>
      <c r="BW561" s="746" t="str">
        <f>IF(BW560="","",BW557*BW560)</f>
        <v/>
      </c>
      <c r="BX561" s="746" t="str">
        <f>IF(BX560="","",BX557*BX560)</f>
        <v/>
      </c>
      <c r="BY561" s="746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5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0</v>
      </c>
      <c r="DM561" s="106">
        <f t="shared" si="1436"/>
        <v>0</v>
      </c>
      <c r="DN561" s="106">
        <f t="shared" si="1437"/>
        <v>0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29" t="s">
        <v>722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4" t="str">
        <f t="shared" si="1497"/>
        <v/>
      </c>
      <c r="CL563" s="154" t="str">
        <f t="shared" si="1497"/>
        <v/>
      </c>
      <c r="CM563" s="154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500">COUNT(B563:R563)</f>
        <v>0</v>
      </c>
      <c r="DM563" s="833">
        <f t="shared" ref="DM563:DM571" si="1501">COUNT(T563:AJ563)</f>
        <v>0</v>
      </c>
      <c r="DN563" s="833">
        <f t="shared" ref="DN563:DN571" si="1502">COUNT(AL563:BB563)</f>
        <v>0</v>
      </c>
      <c r="DO563" s="833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7">
        <f>480*$K$1</f>
        <v>480</v>
      </c>
      <c r="C564" s="747">
        <f t="shared" ref="C564:R564" si="1504">480*$K$1</f>
        <v>480</v>
      </c>
      <c r="D564" s="747">
        <f t="shared" si="1504"/>
        <v>480</v>
      </c>
      <c r="E564" s="747">
        <f t="shared" si="1504"/>
        <v>480</v>
      </c>
      <c r="F564" s="747">
        <f t="shared" si="1504"/>
        <v>480</v>
      </c>
      <c r="G564" s="747">
        <f t="shared" si="1504"/>
        <v>480</v>
      </c>
      <c r="H564" s="747">
        <f t="shared" si="1504"/>
        <v>480</v>
      </c>
      <c r="I564" s="747">
        <f t="shared" si="1504"/>
        <v>480</v>
      </c>
      <c r="J564" s="747">
        <f t="shared" si="1504"/>
        <v>480</v>
      </c>
      <c r="K564" s="747">
        <f t="shared" si="1504"/>
        <v>480</v>
      </c>
      <c r="L564" s="747">
        <f t="shared" si="1504"/>
        <v>480</v>
      </c>
      <c r="M564" s="747">
        <f t="shared" si="1504"/>
        <v>480</v>
      </c>
      <c r="N564" s="747">
        <f t="shared" si="1504"/>
        <v>480</v>
      </c>
      <c r="O564" s="747">
        <f t="shared" si="1504"/>
        <v>480</v>
      </c>
      <c r="P564" s="747">
        <f t="shared" si="1504"/>
        <v>480</v>
      </c>
      <c r="Q564" s="747">
        <f t="shared" si="1504"/>
        <v>480</v>
      </c>
      <c r="R564" s="747">
        <f t="shared" si="1504"/>
        <v>480</v>
      </c>
      <c r="S564" s="588"/>
      <c r="T564" s="747">
        <f>480*$K$1</f>
        <v>480</v>
      </c>
      <c r="U564" s="747">
        <f t="shared" ref="U564:AJ564" si="1505">480*$K$1</f>
        <v>480</v>
      </c>
      <c r="V564" s="747">
        <f t="shared" si="1505"/>
        <v>480</v>
      </c>
      <c r="W564" s="747">
        <f t="shared" si="1505"/>
        <v>480</v>
      </c>
      <c r="X564" s="747">
        <f t="shared" si="1505"/>
        <v>480</v>
      </c>
      <c r="Y564" s="747">
        <f t="shared" si="1505"/>
        <v>480</v>
      </c>
      <c r="Z564" s="747">
        <f t="shared" si="1505"/>
        <v>480</v>
      </c>
      <c r="AA564" s="747">
        <f t="shared" si="1505"/>
        <v>480</v>
      </c>
      <c r="AB564" s="747">
        <f t="shared" si="1505"/>
        <v>480</v>
      </c>
      <c r="AC564" s="747">
        <f t="shared" si="1505"/>
        <v>480</v>
      </c>
      <c r="AD564" s="747">
        <f t="shared" si="1505"/>
        <v>480</v>
      </c>
      <c r="AE564" s="747">
        <f t="shared" si="1505"/>
        <v>480</v>
      </c>
      <c r="AF564" s="747">
        <f t="shared" si="1505"/>
        <v>480</v>
      </c>
      <c r="AG564" s="747">
        <f t="shared" si="1505"/>
        <v>480</v>
      </c>
      <c r="AH564" s="747">
        <f t="shared" si="1505"/>
        <v>480</v>
      </c>
      <c r="AI564" s="747">
        <f t="shared" si="1505"/>
        <v>480</v>
      </c>
      <c r="AJ564" s="747">
        <f t="shared" si="1505"/>
        <v>480</v>
      </c>
      <c r="AK564" s="588"/>
      <c r="AL564" s="747">
        <f>480*$K$1</f>
        <v>480</v>
      </c>
      <c r="AM564" s="747">
        <f t="shared" ref="AM564:BB564" si="1506">480*$K$1</f>
        <v>480</v>
      </c>
      <c r="AN564" s="747">
        <f t="shared" si="1506"/>
        <v>480</v>
      </c>
      <c r="AO564" s="747">
        <f t="shared" si="1506"/>
        <v>480</v>
      </c>
      <c r="AP564" s="747">
        <f t="shared" si="1506"/>
        <v>480</v>
      </c>
      <c r="AQ564" s="747">
        <f t="shared" si="1506"/>
        <v>480</v>
      </c>
      <c r="AR564" s="747">
        <f t="shared" si="1506"/>
        <v>480</v>
      </c>
      <c r="AS564" s="747">
        <f t="shared" si="1506"/>
        <v>480</v>
      </c>
      <c r="AT564" s="747">
        <f t="shared" si="1506"/>
        <v>480</v>
      </c>
      <c r="AU564" s="747">
        <f t="shared" si="1506"/>
        <v>480</v>
      </c>
      <c r="AV564" s="747">
        <f t="shared" si="1506"/>
        <v>480</v>
      </c>
      <c r="AW564" s="747">
        <f t="shared" si="1506"/>
        <v>480</v>
      </c>
      <c r="AX564" s="747">
        <f t="shared" si="1506"/>
        <v>480</v>
      </c>
      <c r="AY564" s="747">
        <f t="shared" si="1506"/>
        <v>480</v>
      </c>
      <c r="AZ564" s="747">
        <f t="shared" si="1506"/>
        <v>480</v>
      </c>
      <c r="BA564" s="747">
        <f t="shared" si="1506"/>
        <v>480</v>
      </c>
      <c r="BB564" s="747">
        <f t="shared" si="1506"/>
        <v>480</v>
      </c>
      <c r="BC564" s="741"/>
      <c r="BD564" s="747">
        <f>480*$K$1</f>
        <v>480</v>
      </c>
      <c r="BE564" s="747">
        <f t="shared" ref="BE564:BY564" si="1507">480*$K$1</f>
        <v>480</v>
      </c>
      <c r="BF564" s="747">
        <f t="shared" si="1507"/>
        <v>480</v>
      </c>
      <c r="BG564" s="747">
        <f t="shared" si="1507"/>
        <v>480</v>
      </c>
      <c r="BH564" s="747">
        <f t="shared" si="1507"/>
        <v>480</v>
      </c>
      <c r="BI564" s="747">
        <f t="shared" si="1507"/>
        <v>480</v>
      </c>
      <c r="BJ564" s="747">
        <f t="shared" si="1507"/>
        <v>480</v>
      </c>
      <c r="BK564" s="747">
        <f t="shared" si="1507"/>
        <v>480</v>
      </c>
      <c r="BL564" s="747">
        <f t="shared" si="1507"/>
        <v>480</v>
      </c>
      <c r="BM564" s="747">
        <f t="shared" si="1507"/>
        <v>480</v>
      </c>
      <c r="BN564" s="747">
        <f t="shared" si="1507"/>
        <v>480</v>
      </c>
      <c r="BO564" s="747">
        <f t="shared" si="1507"/>
        <v>480</v>
      </c>
      <c r="BP564" s="747">
        <f t="shared" si="1507"/>
        <v>480</v>
      </c>
      <c r="BQ564" s="747">
        <f t="shared" si="1507"/>
        <v>480</v>
      </c>
      <c r="BR564" s="747">
        <f t="shared" si="1507"/>
        <v>480</v>
      </c>
      <c r="BS564" s="747">
        <f t="shared" si="1507"/>
        <v>480</v>
      </c>
      <c r="BT564" s="747">
        <f t="shared" si="1507"/>
        <v>480</v>
      </c>
      <c r="BU564" s="741"/>
      <c r="BV564" s="747">
        <f t="shared" si="1507"/>
        <v>480</v>
      </c>
      <c r="BW564" s="747">
        <f t="shared" si="1507"/>
        <v>480</v>
      </c>
      <c r="BX564" s="747">
        <f t="shared" si="1507"/>
        <v>480</v>
      </c>
      <c r="BY564" s="747">
        <f t="shared" si="1507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4">
        <f t="shared" si="1497"/>
        <v>480</v>
      </c>
      <c r="CL564" s="154">
        <f t="shared" si="1497"/>
        <v>480</v>
      </c>
      <c r="CM564" s="154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 t="str">
        <f>IF(C563="","",C563*C564/C$46/365/$F$1)</f>
        <v/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 t="str">
        <f>IF(U563="","",U563*U564/U$46/365/$F$1)</f>
        <v/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4" t="str">
        <f t="shared" si="1497"/>
        <v/>
      </c>
      <c r="CL566" s="154" t="str">
        <f t="shared" si="1497"/>
        <v/>
      </c>
      <c r="CM566" s="154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8">
        <f t="shared" si="1500"/>
        <v>0</v>
      </c>
      <c r="DM566" s="833">
        <f t="shared" si="1501"/>
        <v>0</v>
      </c>
      <c r="DN566" s="833">
        <f t="shared" si="1502"/>
        <v>0</v>
      </c>
      <c r="DO566" s="833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6" t="str">
        <f t="shared" ref="B567:R567" si="1508">IF(B566="","",B563*B566)</f>
        <v/>
      </c>
      <c r="C567" s="746" t="str">
        <f t="shared" si="1508"/>
        <v/>
      </c>
      <c r="D567" s="746" t="str">
        <f t="shared" si="1508"/>
        <v/>
      </c>
      <c r="E567" s="746" t="str">
        <f t="shared" si="1508"/>
        <v/>
      </c>
      <c r="F567" s="746" t="str">
        <f t="shared" si="1508"/>
        <v/>
      </c>
      <c r="G567" s="746" t="str">
        <f t="shared" si="1508"/>
        <v/>
      </c>
      <c r="H567" s="746" t="str">
        <f t="shared" si="1508"/>
        <v/>
      </c>
      <c r="I567" s="746" t="str">
        <f t="shared" si="1508"/>
        <v/>
      </c>
      <c r="J567" s="746" t="str">
        <f t="shared" si="1508"/>
        <v/>
      </c>
      <c r="K567" s="746" t="str">
        <f t="shared" si="1508"/>
        <v/>
      </c>
      <c r="L567" s="746" t="str">
        <f t="shared" si="1508"/>
        <v/>
      </c>
      <c r="M567" s="746" t="str">
        <f t="shared" si="1508"/>
        <v/>
      </c>
      <c r="N567" s="746" t="str">
        <f t="shared" si="1508"/>
        <v/>
      </c>
      <c r="O567" s="746" t="str">
        <f t="shared" si="1508"/>
        <v/>
      </c>
      <c r="P567" s="746" t="str">
        <f t="shared" si="1508"/>
        <v/>
      </c>
      <c r="Q567" s="746" t="str">
        <f t="shared" si="1508"/>
        <v/>
      </c>
      <c r="R567" s="746" t="str">
        <f t="shared" si="1508"/>
        <v/>
      </c>
      <c r="S567" s="752"/>
      <c r="T567" s="746" t="str">
        <f t="shared" ref="T567:AJ567" si="1509">IF(T566="","",T563*T566)</f>
        <v/>
      </c>
      <c r="U567" s="746" t="str">
        <f t="shared" si="1509"/>
        <v/>
      </c>
      <c r="V567" s="746" t="str">
        <f t="shared" si="1509"/>
        <v/>
      </c>
      <c r="W567" s="746" t="str">
        <f t="shared" si="1509"/>
        <v/>
      </c>
      <c r="X567" s="746" t="str">
        <f t="shared" si="1509"/>
        <v/>
      </c>
      <c r="Y567" s="746" t="str">
        <f t="shared" si="1509"/>
        <v/>
      </c>
      <c r="Z567" s="746" t="str">
        <f t="shared" si="1509"/>
        <v/>
      </c>
      <c r="AA567" s="746" t="str">
        <f t="shared" si="1509"/>
        <v/>
      </c>
      <c r="AB567" s="746" t="str">
        <f t="shared" si="1509"/>
        <v/>
      </c>
      <c r="AC567" s="746" t="str">
        <f t="shared" si="1509"/>
        <v/>
      </c>
      <c r="AD567" s="746" t="str">
        <f t="shared" si="1509"/>
        <v/>
      </c>
      <c r="AE567" s="746" t="str">
        <f t="shared" si="1509"/>
        <v/>
      </c>
      <c r="AF567" s="746" t="str">
        <f t="shared" si="1509"/>
        <v/>
      </c>
      <c r="AG567" s="746" t="str">
        <f t="shared" si="1509"/>
        <v/>
      </c>
      <c r="AH567" s="746" t="str">
        <f t="shared" si="1509"/>
        <v/>
      </c>
      <c r="AI567" s="746" t="str">
        <f t="shared" si="1509"/>
        <v/>
      </c>
      <c r="AJ567" s="746" t="str">
        <f t="shared" si="1509"/>
        <v/>
      </c>
      <c r="AK567" s="752"/>
      <c r="AL567" s="746" t="str">
        <f t="shared" ref="AL567:BB567" si="1510">IF(AL566="","",AL563*AL566)</f>
        <v/>
      </c>
      <c r="AM567" s="746" t="str">
        <f t="shared" si="1510"/>
        <v/>
      </c>
      <c r="AN567" s="746" t="str">
        <f t="shared" si="1510"/>
        <v/>
      </c>
      <c r="AO567" s="746" t="str">
        <f t="shared" si="1510"/>
        <v/>
      </c>
      <c r="AP567" s="746" t="str">
        <f t="shared" si="1510"/>
        <v/>
      </c>
      <c r="AQ567" s="746" t="str">
        <f t="shared" si="1510"/>
        <v/>
      </c>
      <c r="AR567" s="746" t="str">
        <f t="shared" si="1510"/>
        <v/>
      </c>
      <c r="AS567" s="746" t="str">
        <f t="shared" si="1510"/>
        <v/>
      </c>
      <c r="AT567" s="746" t="str">
        <f t="shared" si="1510"/>
        <v/>
      </c>
      <c r="AU567" s="746" t="str">
        <f t="shared" si="1510"/>
        <v/>
      </c>
      <c r="AV567" s="746" t="str">
        <f t="shared" si="1510"/>
        <v/>
      </c>
      <c r="AW567" s="746" t="str">
        <f t="shared" si="1510"/>
        <v/>
      </c>
      <c r="AX567" s="746" t="str">
        <f t="shared" si="1510"/>
        <v/>
      </c>
      <c r="AY567" s="746" t="str">
        <f t="shared" si="1510"/>
        <v/>
      </c>
      <c r="AZ567" s="746" t="str">
        <f t="shared" si="1510"/>
        <v/>
      </c>
      <c r="BA567" s="746" t="str">
        <f t="shared" si="1510"/>
        <v/>
      </c>
      <c r="BB567" s="746" t="str">
        <f t="shared" si="1510"/>
        <v/>
      </c>
      <c r="BC567" s="752"/>
      <c r="BD567" s="746" t="str">
        <f t="shared" ref="BD567:BT567" si="1511">IF(BD566="","",BD563*BD566)</f>
        <v/>
      </c>
      <c r="BE567" s="746" t="str">
        <f t="shared" si="1511"/>
        <v/>
      </c>
      <c r="BF567" s="746" t="str">
        <f t="shared" si="1511"/>
        <v/>
      </c>
      <c r="BG567" s="746" t="str">
        <f t="shared" si="1511"/>
        <v/>
      </c>
      <c r="BH567" s="746" t="str">
        <f t="shared" si="1511"/>
        <v/>
      </c>
      <c r="BI567" s="746" t="str">
        <f t="shared" si="1511"/>
        <v/>
      </c>
      <c r="BJ567" s="746" t="str">
        <f t="shared" si="1511"/>
        <v/>
      </c>
      <c r="BK567" s="746" t="str">
        <f t="shared" si="1511"/>
        <v/>
      </c>
      <c r="BL567" s="746" t="str">
        <f t="shared" si="1511"/>
        <v/>
      </c>
      <c r="BM567" s="746" t="str">
        <f t="shared" si="1511"/>
        <v/>
      </c>
      <c r="BN567" s="746" t="str">
        <f t="shared" si="1511"/>
        <v/>
      </c>
      <c r="BO567" s="746" t="str">
        <f t="shared" si="1511"/>
        <v/>
      </c>
      <c r="BP567" s="746" t="str">
        <f t="shared" si="1511"/>
        <v/>
      </c>
      <c r="BQ567" s="746" t="str">
        <f t="shared" si="1511"/>
        <v/>
      </c>
      <c r="BR567" s="746" t="str">
        <f t="shared" si="1511"/>
        <v/>
      </c>
      <c r="BS567" s="746" t="str">
        <f t="shared" si="1511"/>
        <v/>
      </c>
      <c r="BT567" s="746" t="str">
        <f t="shared" si="1511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4" t="str">
        <f t="shared" si="1497"/>
        <v/>
      </c>
      <c r="CL567" s="154" t="str">
        <f t="shared" si="1497"/>
        <v/>
      </c>
      <c r="CM567" s="154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8">
        <f t="shared" si="1500"/>
        <v>0</v>
      </c>
      <c r="DM567" s="833">
        <f t="shared" si="1501"/>
        <v>0</v>
      </c>
      <c r="DN567" s="833">
        <f t="shared" si="1502"/>
        <v>0</v>
      </c>
      <c r="DO567" s="833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29" t="s">
        <v>725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8">
        <f t="shared" si="1500"/>
        <v>0</v>
      </c>
      <c r="DM568" s="833">
        <f t="shared" si="1501"/>
        <v>0</v>
      </c>
      <c r="DN568" s="833">
        <f t="shared" si="1502"/>
        <v>0</v>
      </c>
      <c r="DO568" s="833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4" t="str">
        <f t="shared" si="1497"/>
        <v/>
      </c>
      <c r="CL569" s="154" t="str">
        <f t="shared" si="1497"/>
        <v/>
      </c>
      <c r="CM569" s="154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 t="str">
        <f t="shared" si="1498"/>
        <v/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8">
        <f t="shared" si="1500"/>
        <v>0</v>
      </c>
      <c r="DM569" s="833">
        <f t="shared" si="1501"/>
        <v>0</v>
      </c>
      <c r="DN569" s="833">
        <f t="shared" si="1502"/>
        <v>0</v>
      </c>
      <c r="DO569" s="833">
        <f t="shared" si="1503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7">
        <f>1160*$K$1</f>
        <v>1160</v>
      </c>
      <c r="C570" s="747">
        <f t="shared" ref="C570:R570" si="1512">1160*$K$1</f>
        <v>1160</v>
      </c>
      <c r="D570" s="747">
        <f t="shared" si="1512"/>
        <v>1160</v>
      </c>
      <c r="E570" s="747">
        <f t="shared" si="1512"/>
        <v>1160</v>
      </c>
      <c r="F570" s="747">
        <f t="shared" si="1512"/>
        <v>1160</v>
      </c>
      <c r="G570" s="747">
        <f t="shared" si="1512"/>
        <v>1160</v>
      </c>
      <c r="H570" s="747">
        <f t="shared" si="1512"/>
        <v>1160</v>
      </c>
      <c r="I570" s="747">
        <f t="shared" si="1512"/>
        <v>1160</v>
      </c>
      <c r="J570" s="747">
        <f t="shared" si="1512"/>
        <v>1160</v>
      </c>
      <c r="K570" s="747">
        <f t="shared" si="1512"/>
        <v>1160</v>
      </c>
      <c r="L570" s="747">
        <f t="shared" si="1512"/>
        <v>1160</v>
      </c>
      <c r="M570" s="747">
        <f t="shared" si="1512"/>
        <v>1160</v>
      </c>
      <c r="N570" s="747">
        <f t="shared" si="1512"/>
        <v>1160</v>
      </c>
      <c r="O570" s="747">
        <f t="shared" si="1512"/>
        <v>1160</v>
      </c>
      <c r="P570" s="747">
        <f t="shared" si="1512"/>
        <v>1160</v>
      </c>
      <c r="Q570" s="747">
        <f t="shared" si="1512"/>
        <v>1160</v>
      </c>
      <c r="R570" s="747">
        <f t="shared" si="1512"/>
        <v>1160</v>
      </c>
      <c r="S570" s="588"/>
      <c r="T570" s="747">
        <f>1160*$K$1</f>
        <v>1160</v>
      </c>
      <c r="U570" s="747">
        <f t="shared" ref="U570:AJ570" si="1513">1160*$K$1</f>
        <v>1160</v>
      </c>
      <c r="V570" s="747">
        <f t="shared" si="1513"/>
        <v>1160</v>
      </c>
      <c r="W570" s="747">
        <f t="shared" si="1513"/>
        <v>1160</v>
      </c>
      <c r="X570" s="747">
        <f t="shared" si="1513"/>
        <v>1160</v>
      </c>
      <c r="Y570" s="747">
        <f t="shared" si="1513"/>
        <v>1160</v>
      </c>
      <c r="Z570" s="747">
        <f t="shared" si="1513"/>
        <v>1160</v>
      </c>
      <c r="AA570" s="747">
        <f t="shared" si="1513"/>
        <v>1160</v>
      </c>
      <c r="AB570" s="747">
        <f t="shared" si="1513"/>
        <v>1160</v>
      </c>
      <c r="AC570" s="747">
        <f t="shared" si="1513"/>
        <v>1160</v>
      </c>
      <c r="AD570" s="747">
        <f t="shared" si="1513"/>
        <v>1160</v>
      </c>
      <c r="AE570" s="747">
        <f t="shared" si="1513"/>
        <v>1160</v>
      </c>
      <c r="AF570" s="747">
        <f t="shared" si="1513"/>
        <v>1160</v>
      </c>
      <c r="AG570" s="747">
        <f t="shared" si="1513"/>
        <v>1160</v>
      </c>
      <c r="AH570" s="747">
        <f t="shared" si="1513"/>
        <v>1160</v>
      </c>
      <c r="AI570" s="747">
        <f t="shared" si="1513"/>
        <v>1160</v>
      </c>
      <c r="AJ570" s="747">
        <f t="shared" si="1513"/>
        <v>1160</v>
      </c>
      <c r="AK570" s="588"/>
      <c r="AL570" s="747">
        <f>1160*$K$1</f>
        <v>1160</v>
      </c>
      <c r="AM570" s="747">
        <f t="shared" ref="AM570:BB570" si="1514">1160*$K$1</f>
        <v>1160</v>
      </c>
      <c r="AN570" s="747">
        <f t="shared" si="1514"/>
        <v>1160</v>
      </c>
      <c r="AO570" s="747">
        <f t="shared" si="1514"/>
        <v>1160</v>
      </c>
      <c r="AP570" s="747">
        <f t="shared" si="1514"/>
        <v>1160</v>
      </c>
      <c r="AQ570" s="747">
        <f t="shared" si="1514"/>
        <v>1160</v>
      </c>
      <c r="AR570" s="747">
        <f t="shared" si="1514"/>
        <v>1160</v>
      </c>
      <c r="AS570" s="747">
        <f t="shared" si="1514"/>
        <v>1160</v>
      </c>
      <c r="AT570" s="747">
        <f t="shared" si="1514"/>
        <v>1160</v>
      </c>
      <c r="AU570" s="747">
        <f t="shared" si="1514"/>
        <v>1160</v>
      </c>
      <c r="AV570" s="747">
        <f t="shared" si="1514"/>
        <v>1160</v>
      </c>
      <c r="AW570" s="747">
        <f t="shared" si="1514"/>
        <v>1160</v>
      </c>
      <c r="AX570" s="747">
        <f t="shared" si="1514"/>
        <v>1160</v>
      </c>
      <c r="AY570" s="747">
        <f t="shared" si="1514"/>
        <v>1160</v>
      </c>
      <c r="AZ570" s="747">
        <f t="shared" si="1514"/>
        <v>1160</v>
      </c>
      <c r="BA570" s="747">
        <f t="shared" si="1514"/>
        <v>1160</v>
      </c>
      <c r="BB570" s="747">
        <f t="shared" si="1514"/>
        <v>1160</v>
      </c>
      <c r="BC570" s="741"/>
      <c r="BD570" s="747">
        <f>1160*$K$1</f>
        <v>1160</v>
      </c>
      <c r="BE570" s="747">
        <f t="shared" ref="BE570:BY570" si="1515">1160*$K$1</f>
        <v>1160</v>
      </c>
      <c r="BF570" s="747">
        <f t="shared" si="1515"/>
        <v>1160</v>
      </c>
      <c r="BG570" s="747">
        <f t="shared" si="1515"/>
        <v>1160</v>
      </c>
      <c r="BH570" s="747">
        <f t="shared" si="1515"/>
        <v>1160</v>
      </c>
      <c r="BI570" s="747">
        <f t="shared" si="1515"/>
        <v>1160</v>
      </c>
      <c r="BJ570" s="747">
        <f t="shared" si="1515"/>
        <v>1160</v>
      </c>
      <c r="BK570" s="747">
        <f t="shared" si="1515"/>
        <v>1160</v>
      </c>
      <c r="BL570" s="747">
        <f t="shared" si="1515"/>
        <v>1160</v>
      </c>
      <c r="BM570" s="747">
        <f t="shared" si="1515"/>
        <v>1160</v>
      </c>
      <c r="BN570" s="747">
        <f t="shared" si="1515"/>
        <v>1160</v>
      </c>
      <c r="BO570" s="747">
        <f t="shared" si="1515"/>
        <v>1160</v>
      </c>
      <c r="BP570" s="747">
        <f t="shared" si="1515"/>
        <v>1160</v>
      </c>
      <c r="BQ570" s="747">
        <f t="shared" si="1515"/>
        <v>1160</v>
      </c>
      <c r="BR570" s="747">
        <f t="shared" si="1515"/>
        <v>1160</v>
      </c>
      <c r="BS570" s="747">
        <f t="shared" si="1515"/>
        <v>1160</v>
      </c>
      <c r="BT570" s="747">
        <f t="shared" si="1515"/>
        <v>1160</v>
      </c>
      <c r="BU570" s="741"/>
      <c r="BV570" s="747">
        <f t="shared" si="1515"/>
        <v>1160</v>
      </c>
      <c r="BW570" s="747">
        <f t="shared" si="1515"/>
        <v>1160</v>
      </c>
      <c r="BX570" s="747">
        <f t="shared" si="1515"/>
        <v>1160</v>
      </c>
      <c r="BY570" s="747">
        <f t="shared" si="1515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4">
        <f t="shared" si="1497"/>
        <v>1160</v>
      </c>
      <c r="CL570" s="154">
        <f t="shared" si="1497"/>
        <v>1160</v>
      </c>
      <c r="CM570" s="154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8">
        <f t="shared" si="1500"/>
        <v>17</v>
      </c>
      <c r="DM570" s="833">
        <f t="shared" si="1501"/>
        <v>17</v>
      </c>
      <c r="DN570" s="833">
        <f t="shared" si="1502"/>
        <v>17</v>
      </c>
      <c r="DO570" s="833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 t="str">
        <f t="shared" si="1497"/>
        <v/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 t="str">
        <f t="shared" si="1498"/>
        <v/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0</v>
      </c>
      <c r="DN571" s="106">
        <f t="shared" si="1502"/>
        <v>0</v>
      </c>
      <c r="DO571" s="106">
        <f t="shared" si="1503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6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4" t="str">
        <f t="shared" si="1516"/>
        <v/>
      </c>
      <c r="CL572" s="1307" t="str">
        <f t="shared" si="1516"/>
        <v/>
      </c>
      <c r="CM572" s="154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07" t="str">
        <f t="shared" si="1516"/>
        <v/>
      </c>
      <c r="CU572" s="534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7"/>
        <v/>
      </c>
      <c r="CW572" s="536" t="str">
        <f t="shared" si="1517"/>
        <v/>
      </c>
      <c r="CX572" s="536" t="str">
        <f t="shared" si="1517"/>
        <v/>
      </c>
      <c r="CY572" s="536" t="str">
        <f t="shared" si="1517"/>
        <v/>
      </c>
      <c r="CZ572" s="536" t="str">
        <f t="shared" si="1517"/>
        <v/>
      </c>
      <c r="DA572" s="536" t="str">
        <f t="shared" si="1517"/>
        <v/>
      </c>
      <c r="DB572" s="537" t="str">
        <f t="shared" si="1517"/>
        <v/>
      </c>
      <c r="DC572" s="537" t="str">
        <f t="shared" si="1517"/>
        <v/>
      </c>
      <c r="DD572" s="537" t="str">
        <f t="shared" si="1517"/>
        <v/>
      </c>
      <c r="DE572" s="536" t="str">
        <f t="shared" si="1517"/>
        <v/>
      </c>
      <c r="DF572" s="536" t="str">
        <f t="shared" si="1517"/>
        <v/>
      </c>
      <c r="DG572" s="536" t="str">
        <f t="shared" si="1517"/>
        <v/>
      </c>
      <c r="DH572" s="536" t="str">
        <f t="shared" si="1517"/>
        <v/>
      </c>
      <c r="DI572" s="536" t="str">
        <f t="shared" si="1517"/>
        <v/>
      </c>
      <c r="DJ572" s="535" t="str">
        <f t="shared" si="1517"/>
        <v/>
      </c>
      <c r="DK572" s="534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519">COUNT(B572:R572)</f>
        <v>0</v>
      </c>
      <c r="DM572" s="833">
        <f t="shared" ref="DM572:DM578" si="1520">COUNT(T572:AJ572)</f>
        <v>0</v>
      </c>
      <c r="DN572" s="833">
        <f t="shared" ref="DN572:DN578" si="1521">COUNT(AL572:BB572)</f>
        <v>0</v>
      </c>
      <c r="DO572" s="833">
        <f t="shared" ref="DO572:DO578" si="152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6" t="str">
        <f t="shared" ref="B573:R573" si="1523">IF(B572="","",B569*B572)</f>
        <v/>
      </c>
      <c r="C573" s="746" t="str">
        <f t="shared" si="1523"/>
        <v/>
      </c>
      <c r="D573" s="746" t="str">
        <f t="shared" si="1523"/>
        <v/>
      </c>
      <c r="E573" s="746" t="str">
        <f t="shared" si="1523"/>
        <v/>
      </c>
      <c r="F573" s="746" t="str">
        <f t="shared" si="1523"/>
        <v/>
      </c>
      <c r="G573" s="746" t="str">
        <f t="shared" si="1523"/>
        <v/>
      </c>
      <c r="H573" s="746" t="str">
        <f t="shared" si="1523"/>
        <v/>
      </c>
      <c r="I573" s="746" t="str">
        <f t="shared" si="1523"/>
        <v/>
      </c>
      <c r="J573" s="746" t="str">
        <f t="shared" si="1523"/>
        <v/>
      </c>
      <c r="K573" s="746" t="str">
        <f t="shared" si="1523"/>
        <v/>
      </c>
      <c r="L573" s="746" t="str">
        <f t="shared" si="1523"/>
        <v/>
      </c>
      <c r="M573" s="746" t="str">
        <f t="shared" si="1523"/>
        <v/>
      </c>
      <c r="N573" s="746" t="str">
        <f t="shared" si="1523"/>
        <v/>
      </c>
      <c r="O573" s="746" t="str">
        <f t="shared" si="1523"/>
        <v/>
      </c>
      <c r="P573" s="746" t="str">
        <f t="shared" si="1523"/>
        <v/>
      </c>
      <c r="Q573" s="746" t="str">
        <f t="shared" si="1523"/>
        <v/>
      </c>
      <c r="R573" s="746" t="str">
        <f t="shared" si="1523"/>
        <v/>
      </c>
      <c r="S573" s="752"/>
      <c r="T573" s="746" t="str">
        <f t="shared" ref="T573:AJ573" si="1524">IF(T572="","",T569*T572)</f>
        <v/>
      </c>
      <c r="U573" s="746" t="str">
        <f t="shared" si="1524"/>
        <v/>
      </c>
      <c r="V573" s="746" t="str">
        <f t="shared" si="1524"/>
        <v/>
      </c>
      <c r="W573" s="746" t="str">
        <f t="shared" si="1524"/>
        <v/>
      </c>
      <c r="X573" s="746" t="str">
        <f t="shared" si="1524"/>
        <v/>
      </c>
      <c r="Y573" s="746" t="str">
        <f t="shared" si="1524"/>
        <v/>
      </c>
      <c r="Z573" s="746" t="str">
        <f t="shared" si="1524"/>
        <v/>
      </c>
      <c r="AA573" s="746" t="str">
        <f t="shared" si="1524"/>
        <v/>
      </c>
      <c r="AB573" s="746" t="str">
        <f t="shared" si="1524"/>
        <v/>
      </c>
      <c r="AC573" s="746" t="str">
        <f t="shared" si="1524"/>
        <v/>
      </c>
      <c r="AD573" s="746" t="str">
        <f t="shared" si="1524"/>
        <v/>
      </c>
      <c r="AE573" s="746" t="str">
        <f t="shared" si="1524"/>
        <v/>
      </c>
      <c r="AF573" s="746" t="str">
        <f t="shared" si="1524"/>
        <v/>
      </c>
      <c r="AG573" s="746" t="str">
        <f t="shared" si="1524"/>
        <v/>
      </c>
      <c r="AH573" s="746" t="str">
        <f t="shared" si="1524"/>
        <v/>
      </c>
      <c r="AI573" s="746" t="str">
        <f t="shared" si="1524"/>
        <v/>
      </c>
      <c r="AJ573" s="746" t="str">
        <f t="shared" si="1524"/>
        <v/>
      </c>
      <c r="AK573" s="752"/>
      <c r="AL573" s="746" t="str">
        <f t="shared" ref="AL573:BB573" si="1525">IF(AL572="","",AL569*AL572)</f>
        <v/>
      </c>
      <c r="AM573" s="746" t="str">
        <f t="shared" si="1525"/>
        <v/>
      </c>
      <c r="AN573" s="746" t="str">
        <f t="shared" si="1525"/>
        <v/>
      </c>
      <c r="AO573" s="746" t="str">
        <f t="shared" si="1525"/>
        <v/>
      </c>
      <c r="AP573" s="746" t="str">
        <f t="shared" si="1525"/>
        <v/>
      </c>
      <c r="AQ573" s="746" t="str">
        <f t="shared" si="1525"/>
        <v/>
      </c>
      <c r="AR573" s="746" t="str">
        <f t="shared" si="1525"/>
        <v/>
      </c>
      <c r="AS573" s="746" t="str">
        <f t="shared" si="1525"/>
        <v/>
      </c>
      <c r="AT573" s="746" t="str">
        <f t="shared" si="1525"/>
        <v/>
      </c>
      <c r="AU573" s="746" t="str">
        <f t="shared" si="1525"/>
        <v/>
      </c>
      <c r="AV573" s="746" t="str">
        <f t="shared" si="1525"/>
        <v/>
      </c>
      <c r="AW573" s="746" t="str">
        <f t="shared" si="1525"/>
        <v/>
      </c>
      <c r="AX573" s="746" t="str">
        <f t="shared" si="1525"/>
        <v/>
      </c>
      <c r="AY573" s="746" t="str">
        <f t="shared" si="1525"/>
        <v/>
      </c>
      <c r="AZ573" s="746" t="str">
        <f t="shared" si="1525"/>
        <v/>
      </c>
      <c r="BA573" s="746" t="str">
        <f t="shared" si="1525"/>
        <v/>
      </c>
      <c r="BB573" s="746" t="str">
        <f t="shared" si="1525"/>
        <v/>
      </c>
      <c r="BC573" s="752"/>
      <c r="BD573" s="746" t="str">
        <f t="shared" ref="BD573:BT573" si="1526">IF(BD572="","",BD569*BD572)</f>
        <v/>
      </c>
      <c r="BE573" s="746" t="str">
        <f t="shared" si="1526"/>
        <v/>
      </c>
      <c r="BF573" s="746" t="str">
        <f t="shared" si="1526"/>
        <v/>
      </c>
      <c r="BG573" s="746" t="str">
        <f t="shared" si="1526"/>
        <v/>
      </c>
      <c r="BH573" s="746" t="str">
        <f t="shared" si="1526"/>
        <v/>
      </c>
      <c r="BI573" s="746" t="str">
        <f t="shared" si="1526"/>
        <v/>
      </c>
      <c r="BJ573" s="746" t="str">
        <f t="shared" si="1526"/>
        <v/>
      </c>
      <c r="BK573" s="746" t="str">
        <f t="shared" si="1526"/>
        <v/>
      </c>
      <c r="BL573" s="746" t="str">
        <f t="shared" si="1526"/>
        <v/>
      </c>
      <c r="BM573" s="746" t="str">
        <f t="shared" si="1526"/>
        <v/>
      </c>
      <c r="BN573" s="746" t="str">
        <f t="shared" si="1526"/>
        <v/>
      </c>
      <c r="BO573" s="746" t="str">
        <f t="shared" si="1526"/>
        <v/>
      </c>
      <c r="BP573" s="746" t="str">
        <f t="shared" si="1526"/>
        <v/>
      </c>
      <c r="BQ573" s="746" t="str">
        <f t="shared" si="1526"/>
        <v/>
      </c>
      <c r="BR573" s="746" t="str">
        <f t="shared" si="1526"/>
        <v/>
      </c>
      <c r="BS573" s="746" t="str">
        <f t="shared" si="1526"/>
        <v/>
      </c>
      <c r="BT573" s="746" t="str">
        <f t="shared" si="152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6" t="str">
        <f t="shared" ref="BZ573:BZ576" si="1527">IF(DL573&lt;3,"",(SUM(B573:R573)-MIN(B573:R573)-MAX(B573:R573))/(DL573-2))</f>
        <v/>
      </c>
      <c r="CA573" s="876" t="str">
        <f t="shared" ref="CA573:CA576" si="1528">IF(DM573&lt;3,"",(SUM(T573:AJ573)-MIN(T573:AJ573)-MAX(T573:AJ573))/(DM573-2))</f>
        <v/>
      </c>
      <c r="CB573" s="876" t="str">
        <f t="shared" ref="CB573:CB576" si="1529">IF(DN573&lt;3,"",(SUM(AL573:BB573)-MIN(AL573:BB573)-MAX(AL573:BB573))/(DN573-2))</f>
        <v/>
      </c>
      <c r="CC573" s="877" t="str">
        <f t="shared" ref="CC573:CC576" si="1530">IF(DO573&lt;3,"",(SUM(BD573:BT573)-MIN(BD573:BT573)-MAX(BD573:BT573))/(DO573-2))</f>
        <v/>
      </c>
      <c r="CD573" s="506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4" t="str">
        <f t="shared" si="1516"/>
        <v/>
      </c>
      <c r="CL573" s="154" t="str">
        <f t="shared" si="1516"/>
        <v/>
      </c>
      <c r="CM573" s="154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07" t="str">
        <f t="shared" si="1516"/>
        <v/>
      </c>
      <c r="CU573" s="534" t="str">
        <f t="shared" si="1517"/>
        <v/>
      </c>
      <c r="CV573" s="535" t="str">
        <f t="shared" si="1517"/>
        <v/>
      </c>
      <c r="CW573" s="536" t="str">
        <f t="shared" si="1517"/>
        <v/>
      </c>
      <c r="CX573" s="536" t="str">
        <f t="shared" si="1517"/>
        <v/>
      </c>
      <c r="CY573" s="536" t="str">
        <f t="shared" si="1517"/>
        <v/>
      </c>
      <c r="CZ573" s="536" t="str">
        <f t="shared" si="1517"/>
        <v/>
      </c>
      <c r="DA573" s="536" t="str">
        <f t="shared" si="1517"/>
        <v/>
      </c>
      <c r="DB573" s="537" t="str">
        <f t="shared" si="1517"/>
        <v/>
      </c>
      <c r="DC573" s="537" t="str">
        <f t="shared" si="1517"/>
        <v/>
      </c>
      <c r="DD573" s="537" t="str">
        <f t="shared" si="1517"/>
        <v/>
      </c>
      <c r="DE573" s="536" t="str">
        <f t="shared" si="1517"/>
        <v/>
      </c>
      <c r="DF573" s="536" t="str">
        <f t="shared" si="1517"/>
        <v/>
      </c>
      <c r="DG573" s="536" t="str">
        <f t="shared" si="1517"/>
        <v/>
      </c>
      <c r="DH573" s="536" t="str">
        <f t="shared" si="1517"/>
        <v/>
      </c>
      <c r="DI573" s="536" t="str">
        <f t="shared" si="1517"/>
        <v/>
      </c>
      <c r="DJ573" s="535" t="str">
        <f t="shared" si="1517"/>
        <v/>
      </c>
      <c r="DK573" s="534" t="str">
        <f t="shared" si="1518"/>
        <v/>
      </c>
      <c r="DL573" s="878">
        <f t="shared" si="1519"/>
        <v>0</v>
      </c>
      <c r="DM573" s="833">
        <f t="shared" si="1520"/>
        <v>0</v>
      </c>
      <c r="DN573" s="833">
        <f t="shared" si="1521"/>
        <v>0</v>
      </c>
      <c r="DO573" s="833">
        <f t="shared" si="152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29" t="s">
        <v>724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6" t="str">
        <f t="shared" si="1527"/>
        <v/>
      </c>
      <c r="CA574" s="876" t="str">
        <f t="shared" si="1528"/>
        <v/>
      </c>
      <c r="CB574" s="876" t="str">
        <f t="shared" si="1529"/>
        <v/>
      </c>
      <c r="CC574" s="877" t="str">
        <f t="shared" si="1530"/>
        <v/>
      </c>
      <c r="CD574" s="506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4" t="str">
        <f t="shared" si="1516"/>
        <v/>
      </c>
      <c r="CL574" s="154" t="str">
        <f t="shared" si="1516"/>
        <v/>
      </c>
      <c r="CM574" s="154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07" t="str">
        <f t="shared" si="1516"/>
        <v/>
      </c>
      <c r="CU574" s="534" t="str">
        <f t="shared" si="1517"/>
        <v/>
      </c>
      <c r="CV574" s="535" t="str">
        <f t="shared" si="1517"/>
        <v/>
      </c>
      <c r="CW574" s="536" t="str">
        <f t="shared" si="1517"/>
        <v/>
      </c>
      <c r="CX574" s="536" t="str">
        <f t="shared" si="1517"/>
        <v/>
      </c>
      <c r="CY574" s="536" t="str">
        <f t="shared" si="1517"/>
        <v/>
      </c>
      <c r="CZ574" s="536" t="str">
        <f t="shared" si="1517"/>
        <v/>
      </c>
      <c r="DA574" s="536" t="str">
        <f t="shared" si="1517"/>
        <v/>
      </c>
      <c r="DB574" s="537" t="str">
        <f t="shared" si="1517"/>
        <v/>
      </c>
      <c r="DC574" s="537" t="str">
        <f t="shared" si="1517"/>
        <v/>
      </c>
      <c r="DD574" s="537" t="str">
        <f t="shared" si="1517"/>
        <v/>
      </c>
      <c r="DE574" s="536" t="str">
        <f t="shared" si="1517"/>
        <v/>
      </c>
      <c r="DF574" s="536" t="str">
        <f t="shared" si="1517"/>
        <v/>
      </c>
      <c r="DG574" s="536" t="str">
        <f t="shared" si="1517"/>
        <v/>
      </c>
      <c r="DH574" s="536" t="str">
        <f t="shared" si="1517"/>
        <v/>
      </c>
      <c r="DI574" s="536" t="str">
        <f t="shared" si="1517"/>
        <v/>
      </c>
      <c r="DJ574" s="535" t="str">
        <f t="shared" si="1517"/>
        <v/>
      </c>
      <c r="DK574" s="534" t="str">
        <f t="shared" si="1518"/>
        <v/>
      </c>
      <c r="DL574" s="878">
        <f>COUNT(B574:R574)</f>
        <v>0</v>
      </c>
      <c r="DM574" s="833">
        <f>COUNT(T574:AJ574)</f>
        <v>1</v>
      </c>
      <c r="DN574" s="833">
        <f>COUNT(AL574:BB574)</f>
        <v>0</v>
      </c>
      <c r="DO574" s="833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6" t="str">
        <f t="shared" si="1527"/>
        <v/>
      </c>
      <c r="CA575" s="876" t="str">
        <f t="shared" si="1528"/>
        <v/>
      </c>
      <c r="CB575" s="876" t="str">
        <f t="shared" si="1529"/>
        <v/>
      </c>
      <c r="CC575" s="877" t="str">
        <f t="shared" si="1530"/>
        <v/>
      </c>
      <c r="CD575" s="506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4" t="str">
        <f t="shared" si="1516"/>
        <v/>
      </c>
      <c r="CL575" s="154" t="str">
        <f t="shared" si="1516"/>
        <v/>
      </c>
      <c r="CM575" s="154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07" t="str">
        <f t="shared" si="1516"/>
        <v/>
      </c>
      <c r="CU575" s="534" t="str">
        <f t="shared" si="1517"/>
        <v/>
      </c>
      <c r="CV575" s="535" t="str">
        <f t="shared" si="1517"/>
        <v/>
      </c>
      <c r="CW575" s="536" t="str">
        <f t="shared" si="1517"/>
        <v/>
      </c>
      <c r="CX575" s="536" t="str">
        <f t="shared" si="1517"/>
        <v/>
      </c>
      <c r="CY575" s="536" t="str">
        <f t="shared" si="1517"/>
        <v/>
      </c>
      <c r="CZ575" s="536" t="str">
        <f t="shared" si="1517"/>
        <v/>
      </c>
      <c r="DA575" s="536" t="str">
        <f t="shared" si="1517"/>
        <v/>
      </c>
      <c r="DB575" s="537" t="str">
        <f t="shared" si="1517"/>
        <v/>
      </c>
      <c r="DC575" s="537" t="str">
        <f t="shared" si="1517"/>
        <v/>
      </c>
      <c r="DD575" s="537" t="str">
        <f t="shared" si="1517"/>
        <v/>
      </c>
      <c r="DE575" s="536" t="str">
        <f t="shared" si="1517"/>
        <v/>
      </c>
      <c r="DF575" s="536" t="str">
        <f t="shared" si="1517"/>
        <v/>
      </c>
      <c r="DG575" s="536" t="str">
        <f t="shared" si="1517"/>
        <v/>
      </c>
      <c r="DH575" s="536" t="str">
        <f t="shared" si="1517"/>
        <v/>
      </c>
      <c r="DI575" s="536" t="str">
        <f t="shared" si="1517"/>
        <v/>
      </c>
      <c r="DJ575" s="535" t="str">
        <f t="shared" si="1517"/>
        <v/>
      </c>
      <c r="DK575" s="534" t="str">
        <f t="shared" si="1518"/>
        <v/>
      </c>
      <c r="DL575" s="878">
        <f>COUNT(B575:R575)</f>
        <v>0</v>
      </c>
      <c r="DM575" s="833">
        <f>COUNT(T575:AJ575)</f>
        <v>1</v>
      </c>
      <c r="DN575" s="833">
        <f>COUNT(AL575:BB575)</f>
        <v>0</v>
      </c>
      <c r="DO575" s="833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7">
        <f>360*$K$1</f>
        <v>360</v>
      </c>
      <c r="C576" s="747">
        <f t="shared" ref="C576:R576" si="1531">360*$K$1</f>
        <v>360</v>
      </c>
      <c r="D576" s="747">
        <f t="shared" si="1531"/>
        <v>360</v>
      </c>
      <c r="E576" s="747">
        <f t="shared" si="1531"/>
        <v>360</v>
      </c>
      <c r="F576" s="747">
        <f t="shared" si="1531"/>
        <v>360</v>
      </c>
      <c r="G576" s="747">
        <f t="shared" si="1531"/>
        <v>360</v>
      </c>
      <c r="H576" s="747">
        <f t="shared" si="1531"/>
        <v>360</v>
      </c>
      <c r="I576" s="747">
        <f t="shared" si="1531"/>
        <v>360</v>
      </c>
      <c r="J576" s="747">
        <f t="shared" si="1531"/>
        <v>360</v>
      </c>
      <c r="K576" s="747">
        <f t="shared" si="1531"/>
        <v>360</v>
      </c>
      <c r="L576" s="747">
        <f t="shared" si="1531"/>
        <v>360</v>
      </c>
      <c r="M576" s="747">
        <f t="shared" si="1531"/>
        <v>360</v>
      </c>
      <c r="N576" s="747">
        <f t="shared" si="1531"/>
        <v>360</v>
      </c>
      <c r="O576" s="747">
        <f t="shared" si="1531"/>
        <v>360</v>
      </c>
      <c r="P576" s="747">
        <f t="shared" si="1531"/>
        <v>360</v>
      </c>
      <c r="Q576" s="747">
        <f t="shared" si="1531"/>
        <v>360</v>
      </c>
      <c r="R576" s="747">
        <f t="shared" si="1531"/>
        <v>360</v>
      </c>
      <c r="S576" s="588"/>
      <c r="T576" s="747">
        <f>360*$K$1</f>
        <v>360</v>
      </c>
      <c r="U576" s="747">
        <f t="shared" ref="U576:AJ576" si="1532">360*$K$1</f>
        <v>360</v>
      </c>
      <c r="V576" s="747">
        <f t="shared" si="1532"/>
        <v>360</v>
      </c>
      <c r="W576" s="747">
        <f t="shared" si="1532"/>
        <v>360</v>
      </c>
      <c r="X576" s="747">
        <f t="shared" si="1532"/>
        <v>360</v>
      </c>
      <c r="Y576" s="747">
        <f t="shared" si="1532"/>
        <v>360</v>
      </c>
      <c r="Z576" s="747">
        <f t="shared" si="1532"/>
        <v>360</v>
      </c>
      <c r="AA576" s="747">
        <f t="shared" si="1532"/>
        <v>360</v>
      </c>
      <c r="AB576" s="747">
        <f t="shared" si="1532"/>
        <v>360</v>
      </c>
      <c r="AC576" s="747">
        <f t="shared" si="1532"/>
        <v>360</v>
      </c>
      <c r="AD576" s="747">
        <f t="shared" si="1532"/>
        <v>360</v>
      </c>
      <c r="AE576" s="747">
        <f t="shared" si="1532"/>
        <v>360</v>
      </c>
      <c r="AF576" s="747">
        <f t="shared" si="1532"/>
        <v>360</v>
      </c>
      <c r="AG576" s="747">
        <f t="shared" si="1532"/>
        <v>360</v>
      </c>
      <c r="AH576" s="747">
        <f t="shared" si="1532"/>
        <v>360</v>
      </c>
      <c r="AI576" s="747">
        <f t="shared" si="1532"/>
        <v>360</v>
      </c>
      <c r="AJ576" s="747">
        <f t="shared" si="1532"/>
        <v>360</v>
      </c>
      <c r="AK576" s="588"/>
      <c r="AL576" s="747">
        <f>360*$K$1</f>
        <v>360</v>
      </c>
      <c r="AM576" s="747">
        <f t="shared" ref="AM576:BB576" si="1533">360*$K$1</f>
        <v>360</v>
      </c>
      <c r="AN576" s="747">
        <f t="shared" si="1533"/>
        <v>360</v>
      </c>
      <c r="AO576" s="747">
        <f t="shared" si="1533"/>
        <v>360</v>
      </c>
      <c r="AP576" s="747">
        <f t="shared" si="1533"/>
        <v>360</v>
      </c>
      <c r="AQ576" s="747">
        <f t="shared" si="1533"/>
        <v>360</v>
      </c>
      <c r="AR576" s="747">
        <f t="shared" si="1533"/>
        <v>360</v>
      </c>
      <c r="AS576" s="747">
        <f t="shared" si="1533"/>
        <v>360</v>
      </c>
      <c r="AT576" s="747">
        <f t="shared" si="1533"/>
        <v>360</v>
      </c>
      <c r="AU576" s="747">
        <f t="shared" si="1533"/>
        <v>360</v>
      </c>
      <c r="AV576" s="747">
        <f t="shared" si="1533"/>
        <v>360</v>
      </c>
      <c r="AW576" s="747">
        <f t="shared" si="1533"/>
        <v>360</v>
      </c>
      <c r="AX576" s="747">
        <f t="shared" si="1533"/>
        <v>360</v>
      </c>
      <c r="AY576" s="747">
        <f t="shared" si="1533"/>
        <v>360</v>
      </c>
      <c r="AZ576" s="747">
        <f t="shared" si="1533"/>
        <v>360</v>
      </c>
      <c r="BA576" s="747">
        <f t="shared" si="1533"/>
        <v>360</v>
      </c>
      <c r="BB576" s="747">
        <f t="shared" si="1533"/>
        <v>360</v>
      </c>
      <c r="BC576" s="741"/>
      <c r="BD576" s="747">
        <f>360*$K$1</f>
        <v>360</v>
      </c>
      <c r="BE576" s="747">
        <f t="shared" ref="BE576:BY576" si="1534">360*$K$1</f>
        <v>360</v>
      </c>
      <c r="BF576" s="747">
        <f t="shared" si="1534"/>
        <v>360</v>
      </c>
      <c r="BG576" s="747">
        <f t="shared" si="1534"/>
        <v>360</v>
      </c>
      <c r="BH576" s="747">
        <f t="shared" si="1534"/>
        <v>360</v>
      </c>
      <c r="BI576" s="747">
        <f t="shared" si="1534"/>
        <v>360</v>
      </c>
      <c r="BJ576" s="747">
        <f t="shared" si="1534"/>
        <v>360</v>
      </c>
      <c r="BK576" s="747">
        <f t="shared" si="1534"/>
        <v>360</v>
      </c>
      <c r="BL576" s="747">
        <f t="shared" si="1534"/>
        <v>360</v>
      </c>
      <c r="BM576" s="747">
        <f t="shared" si="1534"/>
        <v>360</v>
      </c>
      <c r="BN576" s="747">
        <f t="shared" si="1534"/>
        <v>360</v>
      </c>
      <c r="BO576" s="747">
        <f t="shared" si="1534"/>
        <v>360</v>
      </c>
      <c r="BP576" s="747">
        <f t="shared" si="1534"/>
        <v>360</v>
      </c>
      <c r="BQ576" s="747">
        <f t="shared" si="1534"/>
        <v>360</v>
      </c>
      <c r="BR576" s="747">
        <f t="shared" si="1534"/>
        <v>360</v>
      </c>
      <c r="BS576" s="747">
        <f t="shared" si="1534"/>
        <v>360</v>
      </c>
      <c r="BT576" s="747">
        <f t="shared" si="1534"/>
        <v>360</v>
      </c>
      <c r="BU576" s="741"/>
      <c r="BV576" s="747">
        <f t="shared" si="1534"/>
        <v>360</v>
      </c>
      <c r="BW576" s="747">
        <f t="shared" si="1534"/>
        <v>360</v>
      </c>
      <c r="BX576" s="747">
        <f t="shared" si="1534"/>
        <v>360</v>
      </c>
      <c r="BY576" s="747">
        <f t="shared" si="1534"/>
        <v>360</v>
      </c>
      <c r="BZ576" s="876">
        <f t="shared" si="1527"/>
        <v>360</v>
      </c>
      <c r="CA576" s="876">
        <f t="shared" si="1528"/>
        <v>360</v>
      </c>
      <c r="CB576" s="876">
        <f t="shared" si="1529"/>
        <v>360</v>
      </c>
      <c r="CC576" s="877">
        <f t="shared" si="1530"/>
        <v>360</v>
      </c>
      <c r="CD576" s="506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4">
        <f t="shared" si="1516"/>
        <v>360</v>
      </c>
      <c r="CL576" s="154">
        <f t="shared" si="1516"/>
        <v>360</v>
      </c>
      <c r="CM576" s="154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07">
        <f t="shared" si="1516"/>
        <v>360</v>
      </c>
      <c r="CU576" s="534">
        <f t="shared" si="1517"/>
        <v>360</v>
      </c>
      <c r="CV576" s="535">
        <f t="shared" si="1517"/>
        <v>360</v>
      </c>
      <c r="CW576" s="536">
        <f t="shared" si="1517"/>
        <v>360</v>
      </c>
      <c r="CX576" s="536">
        <f t="shared" si="1517"/>
        <v>360</v>
      </c>
      <c r="CY576" s="536">
        <f t="shared" si="1517"/>
        <v>360</v>
      </c>
      <c r="CZ576" s="536">
        <f t="shared" si="1517"/>
        <v>360</v>
      </c>
      <c r="DA576" s="536">
        <f t="shared" si="1517"/>
        <v>360</v>
      </c>
      <c r="DB576" s="537">
        <f t="shared" si="1517"/>
        <v>360</v>
      </c>
      <c r="DC576" s="537">
        <f t="shared" si="1517"/>
        <v>360</v>
      </c>
      <c r="DD576" s="537">
        <f t="shared" si="1517"/>
        <v>360</v>
      </c>
      <c r="DE576" s="536">
        <f t="shared" si="1517"/>
        <v>360</v>
      </c>
      <c r="DF576" s="536">
        <f t="shared" si="1517"/>
        <v>360</v>
      </c>
      <c r="DG576" s="536">
        <f t="shared" si="1517"/>
        <v>360</v>
      </c>
      <c r="DH576" s="536">
        <f t="shared" si="1517"/>
        <v>360</v>
      </c>
      <c r="DI576" s="536">
        <f t="shared" si="1517"/>
        <v>360</v>
      </c>
      <c r="DJ576" s="535">
        <f t="shared" si="1517"/>
        <v>360</v>
      </c>
      <c r="DK576" s="534">
        <f t="shared" si="1518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35">IF(C575="","",C574*C575*C576/C$46/365/$F$1)</f>
        <v/>
      </c>
      <c r="D577" s="751" t="str">
        <f t="shared" si="1535"/>
        <v/>
      </c>
      <c r="E577" s="751" t="str">
        <f t="shared" si="1535"/>
        <v/>
      </c>
      <c r="F577" s="751" t="str">
        <f t="shared" si="1535"/>
        <v/>
      </c>
      <c r="G577" s="751" t="str">
        <f t="shared" si="1535"/>
        <v/>
      </c>
      <c r="H577" s="751" t="str">
        <f t="shared" si="1535"/>
        <v/>
      </c>
      <c r="I577" s="751" t="str">
        <f t="shared" si="1535"/>
        <v/>
      </c>
      <c r="J577" s="751" t="str">
        <f t="shared" si="1535"/>
        <v/>
      </c>
      <c r="K577" s="751" t="str">
        <f t="shared" si="1535"/>
        <v/>
      </c>
      <c r="L577" s="751" t="str">
        <f t="shared" si="1535"/>
        <v/>
      </c>
      <c r="M577" s="751" t="str">
        <f t="shared" si="1535"/>
        <v/>
      </c>
      <c r="N577" s="751" t="str">
        <f t="shared" si="1535"/>
        <v/>
      </c>
      <c r="O577" s="751" t="str">
        <f t="shared" si="1535"/>
        <v/>
      </c>
      <c r="P577" s="751" t="str">
        <f t="shared" si="1535"/>
        <v/>
      </c>
      <c r="Q577" s="751" t="str">
        <f t="shared" si="1535"/>
        <v/>
      </c>
      <c r="R577" s="751" t="str">
        <f t="shared" si="1535"/>
        <v/>
      </c>
      <c r="S577" s="717"/>
      <c r="T577" s="751" t="str">
        <f>IF(T575="","",T574*T575*T576/T$46/365/$F$1)</f>
        <v/>
      </c>
      <c r="U577" s="751" t="str">
        <f t="shared" ref="U577:AJ577" si="1536">IF(U575="","",U574*U575*U576/U$46/365/$F$1)</f>
        <v/>
      </c>
      <c r="V577" s="751" t="str">
        <f t="shared" si="1536"/>
        <v/>
      </c>
      <c r="W577" s="751" t="str">
        <f t="shared" si="1536"/>
        <v/>
      </c>
      <c r="X577" s="751">
        <f t="shared" si="1536"/>
        <v>1.7612524461839531E-3</v>
      </c>
      <c r="Y577" s="751" t="str">
        <f t="shared" si="1536"/>
        <v/>
      </c>
      <c r="Z577" s="751" t="str">
        <f t="shared" si="1536"/>
        <v/>
      </c>
      <c r="AA577" s="751" t="str">
        <f t="shared" si="1536"/>
        <v/>
      </c>
      <c r="AB577" s="751" t="str">
        <f t="shared" si="1536"/>
        <v/>
      </c>
      <c r="AC577" s="751" t="str">
        <f t="shared" si="1536"/>
        <v/>
      </c>
      <c r="AD577" s="751" t="str">
        <f t="shared" si="1536"/>
        <v/>
      </c>
      <c r="AE577" s="751" t="str">
        <f t="shared" si="1536"/>
        <v/>
      </c>
      <c r="AF577" s="751" t="str">
        <f t="shared" si="1536"/>
        <v/>
      </c>
      <c r="AG577" s="751" t="str">
        <f t="shared" si="1536"/>
        <v/>
      </c>
      <c r="AH577" s="751" t="str">
        <f t="shared" si="1536"/>
        <v/>
      </c>
      <c r="AI577" s="751" t="str">
        <f t="shared" si="1536"/>
        <v/>
      </c>
      <c r="AJ577" s="751" t="str">
        <f t="shared" si="1536"/>
        <v/>
      </c>
      <c r="AK577" s="717"/>
      <c r="AL577" s="751" t="str">
        <f>IF(AL575="","",AL574*AL575*AL576/AL$46/365/$F$1)</f>
        <v/>
      </c>
      <c r="AM577" s="751" t="str">
        <f t="shared" ref="AM577:BB577" si="1537">IF(AM575="","",AM574*AM575*AM576/AM$46/365/$F$1)</f>
        <v/>
      </c>
      <c r="AN577" s="751" t="str">
        <f t="shared" si="1537"/>
        <v/>
      </c>
      <c r="AO577" s="751" t="str">
        <f t="shared" si="1537"/>
        <v/>
      </c>
      <c r="AP577" s="751" t="str">
        <f t="shared" si="1537"/>
        <v/>
      </c>
      <c r="AQ577" s="751" t="str">
        <f t="shared" si="1537"/>
        <v/>
      </c>
      <c r="AR577" s="751" t="str">
        <f t="shared" si="1537"/>
        <v/>
      </c>
      <c r="AS577" s="751" t="str">
        <f t="shared" si="1537"/>
        <v/>
      </c>
      <c r="AT577" s="751" t="str">
        <f t="shared" si="1537"/>
        <v/>
      </c>
      <c r="AU577" s="751" t="str">
        <f t="shared" si="1537"/>
        <v/>
      </c>
      <c r="AV577" s="751" t="str">
        <f t="shared" si="1537"/>
        <v/>
      </c>
      <c r="AW577" s="751" t="str">
        <f t="shared" si="1537"/>
        <v/>
      </c>
      <c r="AX577" s="751" t="str">
        <f t="shared" si="1537"/>
        <v/>
      </c>
      <c r="AY577" s="751" t="str">
        <f t="shared" si="1537"/>
        <v/>
      </c>
      <c r="AZ577" s="751" t="str">
        <f t="shared" si="1537"/>
        <v/>
      </c>
      <c r="BA577" s="751" t="str">
        <f t="shared" si="1537"/>
        <v/>
      </c>
      <c r="BB577" s="751" t="str">
        <f t="shared" si="1537"/>
        <v/>
      </c>
      <c r="BC577" s="638"/>
      <c r="BD577" s="751" t="str">
        <f>IF(BD575="","",BD574*BD575*BD576/BD$46/365/$F$1)</f>
        <v/>
      </c>
      <c r="BE577" s="751" t="str">
        <f t="shared" ref="BE577:BT577" si="1538">IF(BE575="","",BE574*BE575*BE576/BE$46/365/$F$1)</f>
        <v/>
      </c>
      <c r="BF577" s="751" t="str">
        <f t="shared" si="1538"/>
        <v/>
      </c>
      <c r="BG577" s="751" t="str">
        <f t="shared" si="1538"/>
        <v/>
      </c>
      <c r="BH577" s="751" t="str">
        <f t="shared" si="1538"/>
        <v/>
      </c>
      <c r="BI577" s="751" t="str">
        <f t="shared" si="1538"/>
        <v/>
      </c>
      <c r="BJ577" s="751" t="str">
        <f t="shared" si="1538"/>
        <v/>
      </c>
      <c r="BK577" s="751" t="str">
        <f t="shared" si="1538"/>
        <v/>
      </c>
      <c r="BL577" s="751" t="str">
        <f t="shared" si="1538"/>
        <v/>
      </c>
      <c r="BM577" s="751" t="str">
        <f t="shared" si="1538"/>
        <v/>
      </c>
      <c r="BN577" s="751" t="str">
        <f t="shared" si="1538"/>
        <v/>
      </c>
      <c r="BO577" s="751" t="str">
        <f t="shared" si="1538"/>
        <v/>
      </c>
      <c r="BP577" s="751" t="str">
        <f t="shared" si="1538"/>
        <v/>
      </c>
      <c r="BQ577" s="751" t="str">
        <f t="shared" si="1538"/>
        <v/>
      </c>
      <c r="BR577" s="751" t="str">
        <f t="shared" si="1538"/>
        <v/>
      </c>
      <c r="BS577" s="751" t="str">
        <f t="shared" si="1538"/>
        <v/>
      </c>
      <c r="BT577" s="751" t="str">
        <f t="shared" si="1538"/>
        <v/>
      </c>
      <c r="BU577" s="638"/>
      <c r="BV577" s="751" t="e">
        <f>IF(BV575="","",BV574*BV575*BV576/BV$46/365/$F$1)</f>
        <v>#VALUE!</v>
      </c>
      <c r="BW577" s="751">
        <f t="shared" ref="BW577:BY577" si="1539">IF(BW575="","",BW574*BW575*BW576/BW$46/365/$F$1)</f>
        <v>0</v>
      </c>
      <c r="BX577" s="751" t="e">
        <f t="shared" si="1539"/>
        <v>#VALUE!</v>
      </c>
      <c r="BY577" s="751" t="e">
        <f t="shared" si="1539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16"/>
        <v/>
      </c>
      <c r="CF577" s="1331" t="str">
        <f t="shared" si="1516"/>
        <v/>
      </c>
      <c r="CG577" s="1331" t="str">
        <f t="shared" si="1516"/>
        <v/>
      </c>
      <c r="CH577" s="1331" t="str">
        <f t="shared" si="1516"/>
        <v/>
      </c>
      <c r="CI577" s="1331" t="str">
        <f t="shared" si="1516"/>
        <v/>
      </c>
      <c r="CJ577" s="1331" t="str">
        <f t="shared" si="1516"/>
        <v/>
      </c>
      <c r="CK577" s="1332" t="str">
        <f t="shared" si="1516"/>
        <v/>
      </c>
      <c r="CL577" s="1332" t="str">
        <f t="shared" si="1516"/>
        <v/>
      </c>
      <c r="CM577" s="1332" t="str">
        <f t="shared" si="1516"/>
        <v/>
      </c>
      <c r="CN577" s="1331" t="str">
        <f t="shared" si="1516"/>
        <v/>
      </c>
      <c r="CO577" s="1331" t="str">
        <f t="shared" si="1516"/>
        <v/>
      </c>
      <c r="CP577" s="1331" t="str">
        <f t="shared" si="1516"/>
        <v/>
      </c>
      <c r="CQ577" s="1331" t="str">
        <f t="shared" si="1516"/>
        <v/>
      </c>
      <c r="CR577" s="1331" t="str">
        <f t="shared" si="1516"/>
        <v/>
      </c>
      <c r="CS577" s="1330" t="str">
        <f t="shared" si="1516"/>
        <v/>
      </c>
      <c r="CT577" s="1333" t="str">
        <f t="shared" si="1516"/>
        <v/>
      </c>
      <c r="CU577" s="522" t="str">
        <f t="shared" si="1517"/>
        <v/>
      </c>
      <c r="CV577" s="523" t="str">
        <f t="shared" si="1517"/>
        <v/>
      </c>
      <c r="CW577" s="524" t="str">
        <f t="shared" si="1517"/>
        <v/>
      </c>
      <c r="CX577" s="524" t="str">
        <f t="shared" si="1517"/>
        <v/>
      </c>
      <c r="CY577" s="524" t="str">
        <f t="shared" si="1517"/>
        <v/>
      </c>
      <c r="CZ577" s="524" t="str">
        <f t="shared" si="1517"/>
        <v/>
      </c>
      <c r="DA577" s="524" t="str">
        <f t="shared" si="1517"/>
        <v/>
      </c>
      <c r="DB577" s="525" t="str">
        <f t="shared" si="1517"/>
        <v/>
      </c>
      <c r="DC577" s="525" t="str">
        <f t="shared" si="1517"/>
        <v/>
      </c>
      <c r="DD577" s="525" t="str">
        <f t="shared" si="1517"/>
        <v/>
      </c>
      <c r="DE577" s="524" t="str">
        <f t="shared" si="1517"/>
        <v/>
      </c>
      <c r="DF577" s="524" t="str">
        <f t="shared" si="1517"/>
        <v/>
      </c>
      <c r="DG577" s="524" t="str">
        <f t="shared" si="1517"/>
        <v/>
      </c>
      <c r="DH577" s="524" t="str">
        <f t="shared" si="1517"/>
        <v/>
      </c>
      <c r="DI577" s="524" t="str">
        <f t="shared" si="1517"/>
        <v/>
      </c>
      <c r="DJ577" s="523" t="str">
        <f t="shared" si="1517"/>
        <v/>
      </c>
      <c r="DK577" s="522" t="str">
        <f t="shared" si="1518"/>
        <v/>
      </c>
      <c r="DL577" s="639">
        <f t="shared" si="1519"/>
        <v>0</v>
      </c>
      <c r="DM577" s="106">
        <f t="shared" si="1520"/>
        <v>1</v>
      </c>
      <c r="DN577" s="106">
        <f t="shared" si="1521"/>
        <v>0</v>
      </c>
      <c r="DO577" s="106">
        <f t="shared" si="152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6" t="str">
        <f t="shared" ref="BZ578:BZ582" si="1540">IF(DL578&lt;3,"",(SUM(B578:R578)-MIN(B578:R578)-MAX(B578:R578))/(DL578-2))</f>
        <v/>
      </c>
      <c r="CA578" s="876" t="str">
        <f t="shared" ref="CA578:CA582" si="1541">IF(DM578&lt;3,"",(SUM(T578:AJ578)-MIN(T578:AJ578)-MAX(T578:AJ578))/(DM578-2))</f>
        <v/>
      </c>
      <c r="CB578" s="876" t="str">
        <f t="shared" ref="CB578:CB582" si="1542">IF(DN578&lt;3,"",(SUM(AL578:BB578)-MIN(AL578:BB578)-MAX(AL578:BB578))/(DN578-2))</f>
        <v/>
      </c>
      <c r="CC578" s="877" t="str">
        <f t="shared" ref="CC578:CC582" si="1543">IF(DO578&lt;3,"",(SUM(BD578:BT578)-MIN(BD578:BT578)-MAX(BD578:BT578))/(DO578-2))</f>
        <v/>
      </c>
      <c r="CD578" s="506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4" t="str">
        <f t="shared" si="1516"/>
        <v/>
      </c>
      <c r="CL578" s="154" t="str">
        <f t="shared" si="1516"/>
        <v/>
      </c>
      <c r="CM578" s="154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07" t="str">
        <f t="shared" si="1516"/>
        <v/>
      </c>
      <c r="CU578" s="534" t="str">
        <f t="shared" si="1517"/>
        <v/>
      </c>
      <c r="CV578" s="535" t="str">
        <f t="shared" si="1517"/>
        <v/>
      </c>
      <c r="CW578" s="536" t="str">
        <f t="shared" si="1517"/>
        <v/>
      </c>
      <c r="CX578" s="536" t="str">
        <f t="shared" si="1517"/>
        <v/>
      </c>
      <c r="CY578" s="536" t="str">
        <f t="shared" si="1517"/>
        <v/>
      </c>
      <c r="CZ578" s="536" t="str">
        <f t="shared" si="1517"/>
        <v/>
      </c>
      <c r="DA578" s="536" t="str">
        <f t="shared" si="1517"/>
        <v/>
      </c>
      <c r="DB578" s="537" t="str">
        <f t="shared" si="1517"/>
        <v/>
      </c>
      <c r="DC578" s="537" t="str">
        <f t="shared" si="1517"/>
        <v/>
      </c>
      <c r="DD578" s="537" t="str">
        <f t="shared" si="1517"/>
        <v/>
      </c>
      <c r="DE578" s="536" t="str">
        <f t="shared" si="1517"/>
        <v/>
      </c>
      <c r="DF578" s="536" t="str">
        <f t="shared" si="1517"/>
        <v/>
      </c>
      <c r="DG578" s="536" t="str">
        <f t="shared" si="1517"/>
        <v/>
      </c>
      <c r="DH578" s="536" t="str">
        <f t="shared" si="1517"/>
        <v/>
      </c>
      <c r="DI578" s="536" t="str">
        <f t="shared" si="1517"/>
        <v/>
      </c>
      <c r="DJ578" s="535" t="str">
        <f t="shared" si="1517"/>
        <v/>
      </c>
      <c r="DK578" s="534" t="str">
        <f t="shared" si="1518"/>
        <v/>
      </c>
      <c r="DL578" s="878">
        <f t="shared" si="1519"/>
        <v>0</v>
      </c>
      <c r="DM578" s="833">
        <f t="shared" si="1520"/>
        <v>1</v>
      </c>
      <c r="DN578" s="833">
        <f t="shared" si="1521"/>
        <v>0</v>
      </c>
      <c r="DO578" s="833">
        <f t="shared" si="152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6" t="str">
        <f t="shared" ref="B579:R579" si="1544">IF(B578="","",B575*B578)</f>
        <v/>
      </c>
      <c r="C579" s="746" t="str">
        <f t="shared" si="1544"/>
        <v/>
      </c>
      <c r="D579" s="746" t="str">
        <f t="shared" si="1544"/>
        <v/>
      </c>
      <c r="E579" s="746" t="str">
        <f t="shared" si="1544"/>
        <v/>
      </c>
      <c r="F579" s="746" t="str">
        <f t="shared" si="1544"/>
        <v/>
      </c>
      <c r="G579" s="746" t="str">
        <f t="shared" si="1544"/>
        <v/>
      </c>
      <c r="H579" s="746" t="str">
        <f t="shared" si="1544"/>
        <v/>
      </c>
      <c r="I579" s="746" t="str">
        <f t="shared" si="1544"/>
        <v/>
      </c>
      <c r="J579" s="746" t="str">
        <f t="shared" si="1544"/>
        <v/>
      </c>
      <c r="K579" s="746" t="str">
        <f t="shared" si="1544"/>
        <v/>
      </c>
      <c r="L579" s="746" t="str">
        <f t="shared" si="1544"/>
        <v/>
      </c>
      <c r="M579" s="746" t="str">
        <f t="shared" si="1544"/>
        <v/>
      </c>
      <c r="N579" s="746" t="str">
        <f t="shared" si="1544"/>
        <v/>
      </c>
      <c r="O579" s="746" t="str">
        <f t="shared" si="1544"/>
        <v/>
      </c>
      <c r="P579" s="746" t="str">
        <f t="shared" si="1544"/>
        <v/>
      </c>
      <c r="Q579" s="746" t="str">
        <f t="shared" si="1544"/>
        <v/>
      </c>
      <c r="R579" s="746" t="str">
        <f t="shared" si="1544"/>
        <v/>
      </c>
      <c r="S579" s="752"/>
      <c r="T579" s="746" t="str">
        <f t="shared" ref="T579:AJ579" si="1545">IF(T578="","",T575*T578)</f>
        <v/>
      </c>
      <c r="U579" s="746" t="str">
        <f t="shared" si="1545"/>
        <v/>
      </c>
      <c r="V579" s="746" t="str">
        <f t="shared" si="1545"/>
        <v/>
      </c>
      <c r="W579" s="746" t="str">
        <f t="shared" si="1545"/>
        <v/>
      </c>
      <c r="X579" s="746">
        <f t="shared" si="1545"/>
        <v>30</v>
      </c>
      <c r="Y579" s="746" t="str">
        <f t="shared" si="1545"/>
        <v/>
      </c>
      <c r="Z579" s="746" t="str">
        <f t="shared" si="1545"/>
        <v/>
      </c>
      <c r="AA579" s="746" t="str">
        <f t="shared" si="1545"/>
        <v/>
      </c>
      <c r="AB579" s="746" t="str">
        <f t="shared" si="1545"/>
        <v/>
      </c>
      <c r="AC579" s="746" t="str">
        <f t="shared" si="1545"/>
        <v/>
      </c>
      <c r="AD579" s="746" t="str">
        <f t="shared" si="1545"/>
        <v/>
      </c>
      <c r="AE579" s="746" t="str">
        <f t="shared" si="1545"/>
        <v/>
      </c>
      <c r="AF579" s="746" t="str">
        <f t="shared" si="1545"/>
        <v/>
      </c>
      <c r="AG579" s="746" t="str">
        <f t="shared" si="1545"/>
        <v/>
      </c>
      <c r="AH579" s="746" t="str">
        <f t="shared" si="1545"/>
        <v/>
      </c>
      <c r="AI579" s="746" t="str">
        <f t="shared" si="1545"/>
        <v/>
      </c>
      <c r="AJ579" s="746" t="str">
        <f t="shared" si="1545"/>
        <v/>
      </c>
      <c r="AK579" s="752"/>
      <c r="AL579" s="746" t="str">
        <f t="shared" ref="AL579:BB579" si="1546">IF(AL578="","",AL575*AL578)</f>
        <v/>
      </c>
      <c r="AM579" s="746" t="str">
        <f t="shared" si="1546"/>
        <v/>
      </c>
      <c r="AN579" s="746" t="str">
        <f t="shared" si="1546"/>
        <v/>
      </c>
      <c r="AO579" s="746" t="str">
        <f t="shared" si="1546"/>
        <v/>
      </c>
      <c r="AP579" s="746" t="str">
        <f t="shared" si="1546"/>
        <v/>
      </c>
      <c r="AQ579" s="746" t="str">
        <f t="shared" si="1546"/>
        <v/>
      </c>
      <c r="AR579" s="746" t="str">
        <f t="shared" si="1546"/>
        <v/>
      </c>
      <c r="AS579" s="746" t="str">
        <f t="shared" si="1546"/>
        <v/>
      </c>
      <c r="AT579" s="746" t="str">
        <f t="shared" si="1546"/>
        <v/>
      </c>
      <c r="AU579" s="746" t="str">
        <f t="shared" si="1546"/>
        <v/>
      </c>
      <c r="AV579" s="746" t="str">
        <f t="shared" si="1546"/>
        <v/>
      </c>
      <c r="AW579" s="746" t="str">
        <f t="shared" si="1546"/>
        <v/>
      </c>
      <c r="AX579" s="746" t="str">
        <f t="shared" si="1546"/>
        <v/>
      </c>
      <c r="AY579" s="746" t="str">
        <f t="shared" si="1546"/>
        <v/>
      </c>
      <c r="AZ579" s="746" t="str">
        <f t="shared" si="1546"/>
        <v/>
      </c>
      <c r="BA579" s="746" t="str">
        <f t="shared" si="1546"/>
        <v/>
      </c>
      <c r="BB579" s="746" t="str">
        <f t="shared" si="1546"/>
        <v/>
      </c>
      <c r="BC579" s="752"/>
      <c r="BD579" s="746" t="str">
        <f t="shared" ref="BD579:BT579" si="1547">IF(BD578="","",BD575*BD578)</f>
        <v/>
      </c>
      <c r="BE579" s="746" t="str">
        <f t="shared" si="1547"/>
        <v/>
      </c>
      <c r="BF579" s="746" t="str">
        <f t="shared" si="1547"/>
        <v/>
      </c>
      <c r="BG579" s="746" t="str">
        <f t="shared" si="1547"/>
        <v/>
      </c>
      <c r="BH579" s="746" t="str">
        <f t="shared" si="1547"/>
        <v/>
      </c>
      <c r="BI579" s="746" t="str">
        <f t="shared" si="1547"/>
        <v/>
      </c>
      <c r="BJ579" s="746" t="str">
        <f t="shared" si="1547"/>
        <v/>
      </c>
      <c r="BK579" s="746" t="str">
        <f t="shared" si="1547"/>
        <v/>
      </c>
      <c r="BL579" s="746" t="str">
        <f t="shared" si="1547"/>
        <v/>
      </c>
      <c r="BM579" s="746" t="str">
        <f t="shared" si="1547"/>
        <v/>
      </c>
      <c r="BN579" s="746" t="str">
        <f t="shared" si="1547"/>
        <v/>
      </c>
      <c r="BO579" s="746" t="str">
        <f t="shared" si="1547"/>
        <v/>
      </c>
      <c r="BP579" s="746" t="str">
        <f t="shared" si="1547"/>
        <v/>
      </c>
      <c r="BQ579" s="746" t="str">
        <f t="shared" si="1547"/>
        <v/>
      </c>
      <c r="BR579" s="746" t="str">
        <f t="shared" si="1547"/>
        <v/>
      </c>
      <c r="BS579" s="746" t="str">
        <f t="shared" si="1547"/>
        <v/>
      </c>
      <c r="BT579" s="746" t="str">
        <f t="shared" si="1547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6" t="str">
        <f t="shared" si="1540"/>
        <v/>
      </c>
      <c r="CA579" s="876" t="str">
        <f t="shared" si="1541"/>
        <v/>
      </c>
      <c r="CB579" s="876" t="str">
        <f t="shared" si="1542"/>
        <v/>
      </c>
      <c r="CC579" s="877" t="str">
        <f t="shared" si="1543"/>
        <v/>
      </c>
      <c r="CD579" s="506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4" t="str">
        <f t="shared" si="1516"/>
        <v/>
      </c>
      <c r="CL579" s="154" t="str">
        <f t="shared" si="1516"/>
        <v/>
      </c>
      <c r="CM579" s="154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07" t="str">
        <f t="shared" si="1516"/>
        <v/>
      </c>
      <c r="CU579" s="534" t="str">
        <f t="shared" si="1517"/>
        <v/>
      </c>
      <c r="CV579" s="535" t="str">
        <f t="shared" si="1517"/>
        <v/>
      </c>
      <c r="CW579" s="536" t="str">
        <f t="shared" si="1517"/>
        <v/>
      </c>
      <c r="CX579" s="536" t="str">
        <f t="shared" si="1517"/>
        <v/>
      </c>
      <c r="CY579" s="536" t="str">
        <f t="shared" si="1517"/>
        <v/>
      </c>
      <c r="CZ579" s="536" t="str">
        <f t="shared" si="1517"/>
        <v/>
      </c>
      <c r="DA579" s="536" t="str">
        <f t="shared" si="1517"/>
        <v/>
      </c>
      <c r="DB579" s="537" t="str">
        <f t="shared" si="1517"/>
        <v/>
      </c>
      <c r="DC579" s="537" t="str">
        <f t="shared" si="1517"/>
        <v/>
      </c>
      <c r="DD579" s="537" t="str">
        <f t="shared" si="1517"/>
        <v/>
      </c>
      <c r="DE579" s="536" t="str">
        <f t="shared" si="1517"/>
        <v/>
      </c>
      <c r="DF579" s="536" t="str">
        <f t="shared" si="1517"/>
        <v/>
      </c>
      <c r="DG579" s="536" t="str">
        <f t="shared" si="1517"/>
        <v/>
      </c>
      <c r="DH579" s="536" t="str">
        <f t="shared" si="1517"/>
        <v/>
      </c>
      <c r="DI579" s="536" t="str">
        <f t="shared" si="1517"/>
        <v/>
      </c>
      <c r="DJ579" s="535" t="str">
        <f t="shared" si="1517"/>
        <v/>
      </c>
      <c r="DK579" s="534" t="str">
        <f t="shared" si="1518"/>
        <v/>
      </c>
      <c r="DL579" s="878">
        <f>COUNT(B579:R579)</f>
        <v>0</v>
      </c>
      <c r="DM579" s="833">
        <f>COUNT(T579:AJ579)</f>
        <v>1</v>
      </c>
      <c r="DN579" s="833">
        <f>COUNT(AL579:BB579)</f>
        <v>0</v>
      </c>
      <c r="DO579" s="833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29" t="s">
        <v>726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6" t="str">
        <f t="shared" si="1540"/>
        <v/>
      </c>
      <c r="CA580" s="876" t="str">
        <f t="shared" si="1541"/>
        <v/>
      </c>
      <c r="CB580" s="876" t="str">
        <f t="shared" si="1542"/>
        <v/>
      </c>
      <c r="CC580" s="877" t="str">
        <f t="shared" si="1543"/>
        <v/>
      </c>
      <c r="CD580" s="506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4" t="str">
        <f t="shared" si="1516"/>
        <v/>
      </c>
      <c r="CL580" s="154" t="str">
        <f t="shared" si="1516"/>
        <v/>
      </c>
      <c r="CM580" s="154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07" t="str">
        <f t="shared" si="1516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6" t="str">
        <f t="shared" si="1540"/>
        <v/>
      </c>
      <c r="CA581" s="876" t="str">
        <f t="shared" si="1541"/>
        <v/>
      </c>
      <c r="CB581" s="876" t="str">
        <f t="shared" si="1542"/>
        <v/>
      </c>
      <c r="CC581" s="877" t="str">
        <f t="shared" si="1543"/>
        <v/>
      </c>
      <c r="CD581" s="506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4" t="str">
        <f t="shared" si="1516"/>
        <v/>
      </c>
      <c r="CL581" s="154" t="str">
        <f t="shared" si="1516"/>
        <v/>
      </c>
      <c r="CM581" s="154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07" t="str">
        <f t="shared" si="1516"/>
        <v/>
      </c>
      <c r="CU581" s="534" t="str">
        <f t="shared" si="1517"/>
        <v/>
      </c>
      <c r="CV581" s="535" t="str">
        <f t="shared" si="1517"/>
        <v/>
      </c>
      <c r="CW581" s="536" t="str">
        <f t="shared" si="1517"/>
        <v/>
      </c>
      <c r="CX581" s="536" t="str">
        <f t="shared" si="1517"/>
        <v/>
      </c>
      <c r="CY581" s="536" t="str">
        <f t="shared" si="1517"/>
        <v/>
      </c>
      <c r="CZ581" s="536" t="str">
        <f t="shared" si="1517"/>
        <v/>
      </c>
      <c r="DA581" s="536" t="str">
        <f t="shared" si="1517"/>
        <v/>
      </c>
      <c r="DB581" s="537" t="str">
        <f t="shared" si="1517"/>
        <v/>
      </c>
      <c r="DC581" s="537" t="str">
        <f t="shared" si="1517"/>
        <v/>
      </c>
      <c r="DD581" s="537" t="str">
        <f t="shared" si="1517"/>
        <v/>
      </c>
      <c r="DE581" s="536" t="str">
        <f t="shared" si="1517"/>
        <v/>
      </c>
      <c r="DF581" s="536" t="str">
        <f t="shared" si="1517"/>
        <v/>
      </c>
      <c r="DG581" s="536" t="str">
        <f t="shared" si="1517"/>
        <v/>
      </c>
      <c r="DH581" s="536" t="str">
        <f t="shared" si="1517"/>
        <v/>
      </c>
      <c r="DI581" s="536" t="str">
        <f t="shared" si="1517"/>
        <v/>
      </c>
      <c r="DJ581" s="535" t="str">
        <f t="shared" si="1517"/>
        <v/>
      </c>
      <c r="DK581" s="534" t="str">
        <f t="shared" si="1518"/>
        <v/>
      </c>
      <c r="DL581" s="878">
        <f>COUNT(B581:R581)</f>
        <v>0</v>
      </c>
      <c r="DM581" s="833">
        <f>COUNT(T581:AJ581)</f>
        <v>1</v>
      </c>
      <c r="DN581" s="833">
        <f>COUNT(AL581:BB581)</f>
        <v>0</v>
      </c>
      <c r="DO581" s="833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7">
        <f>1530*$K$1</f>
        <v>1530</v>
      </c>
      <c r="C582" s="747">
        <f t="shared" ref="C582:R582" si="1548">1530*$K$1</f>
        <v>1530</v>
      </c>
      <c r="D582" s="747">
        <f t="shared" si="1548"/>
        <v>1530</v>
      </c>
      <c r="E582" s="747">
        <f t="shared" si="1548"/>
        <v>1530</v>
      </c>
      <c r="F582" s="747">
        <f t="shared" si="1548"/>
        <v>1530</v>
      </c>
      <c r="G582" s="747">
        <f t="shared" si="1548"/>
        <v>1530</v>
      </c>
      <c r="H582" s="747">
        <f t="shared" si="1548"/>
        <v>1530</v>
      </c>
      <c r="I582" s="747">
        <f t="shared" si="1548"/>
        <v>1530</v>
      </c>
      <c r="J582" s="747">
        <f t="shared" si="1548"/>
        <v>1530</v>
      </c>
      <c r="K582" s="747">
        <f t="shared" si="1548"/>
        <v>1530</v>
      </c>
      <c r="L582" s="747">
        <f t="shared" si="1548"/>
        <v>1530</v>
      </c>
      <c r="M582" s="747">
        <f t="shared" si="1548"/>
        <v>1530</v>
      </c>
      <c r="N582" s="747">
        <f t="shared" si="1548"/>
        <v>1530</v>
      </c>
      <c r="O582" s="747">
        <f t="shared" si="1548"/>
        <v>1530</v>
      </c>
      <c r="P582" s="747">
        <f t="shared" si="1548"/>
        <v>1530</v>
      </c>
      <c r="Q582" s="747">
        <f t="shared" si="1548"/>
        <v>1530</v>
      </c>
      <c r="R582" s="747">
        <f t="shared" si="1548"/>
        <v>1530</v>
      </c>
      <c r="S582" s="588"/>
      <c r="T582" s="747">
        <f>1530*$K$1</f>
        <v>1530</v>
      </c>
      <c r="U582" s="747">
        <f t="shared" ref="U582:AJ582" si="1549">1530*$K$1</f>
        <v>1530</v>
      </c>
      <c r="V582" s="747">
        <f t="shared" si="1549"/>
        <v>1530</v>
      </c>
      <c r="W582" s="747">
        <f t="shared" si="1549"/>
        <v>1530</v>
      </c>
      <c r="X582" s="747">
        <f t="shared" si="1549"/>
        <v>1530</v>
      </c>
      <c r="Y582" s="747">
        <f t="shared" si="1549"/>
        <v>1530</v>
      </c>
      <c r="Z582" s="747">
        <f t="shared" si="1549"/>
        <v>1530</v>
      </c>
      <c r="AA582" s="747">
        <f t="shared" si="1549"/>
        <v>1530</v>
      </c>
      <c r="AB582" s="747">
        <f t="shared" si="1549"/>
        <v>1530</v>
      </c>
      <c r="AC582" s="747">
        <f t="shared" si="1549"/>
        <v>1530</v>
      </c>
      <c r="AD582" s="747">
        <f t="shared" si="1549"/>
        <v>1530</v>
      </c>
      <c r="AE582" s="747">
        <f t="shared" si="1549"/>
        <v>1530</v>
      </c>
      <c r="AF582" s="747">
        <f t="shared" si="1549"/>
        <v>1530</v>
      </c>
      <c r="AG582" s="747">
        <f t="shared" si="1549"/>
        <v>1530</v>
      </c>
      <c r="AH582" s="747">
        <f t="shared" si="1549"/>
        <v>1530</v>
      </c>
      <c r="AI582" s="747">
        <f t="shared" si="1549"/>
        <v>1530</v>
      </c>
      <c r="AJ582" s="747">
        <f t="shared" si="1549"/>
        <v>1530</v>
      </c>
      <c r="AK582" s="588"/>
      <c r="AL582" s="747">
        <f>1530*$K$1</f>
        <v>1530</v>
      </c>
      <c r="AM582" s="747">
        <f t="shared" ref="AM582:BB582" si="1550">1530*$K$1</f>
        <v>1530</v>
      </c>
      <c r="AN582" s="747">
        <f t="shared" si="1550"/>
        <v>1530</v>
      </c>
      <c r="AO582" s="747">
        <f t="shared" si="1550"/>
        <v>1530</v>
      </c>
      <c r="AP582" s="747">
        <f t="shared" si="1550"/>
        <v>1530</v>
      </c>
      <c r="AQ582" s="747">
        <f t="shared" si="1550"/>
        <v>1530</v>
      </c>
      <c r="AR582" s="747">
        <f t="shared" si="1550"/>
        <v>1530</v>
      </c>
      <c r="AS582" s="747">
        <f t="shared" si="1550"/>
        <v>1530</v>
      </c>
      <c r="AT582" s="747">
        <f t="shared" si="1550"/>
        <v>1530</v>
      </c>
      <c r="AU582" s="747">
        <f t="shared" si="1550"/>
        <v>1530</v>
      </c>
      <c r="AV582" s="747">
        <f t="shared" si="1550"/>
        <v>1530</v>
      </c>
      <c r="AW582" s="747">
        <f t="shared" si="1550"/>
        <v>1530</v>
      </c>
      <c r="AX582" s="747">
        <f t="shared" si="1550"/>
        <v>1530</v>
      </c>
      <c r="AY582" s="747">
        <f t="shared" si="1550"/>
        <v>1530</v>
      </c>
      <c r="AZ582" s="747">
        <f t="shared" si="1550"/>
        <v>1530</v>
      </c>
      <c r="BA582" s="747">
        <f t="shared" si="1550"/>
        <v>1530</v>
      </c>
      <c r="BB582" s="747">
        <f t="shared" si="1550"/>
        <v>1530</v>
      </c>
      <c r="BC582" s="741"/>
      <c r="BD582" s="747">
        <f>1530*$K$1</f>
        <v>1530</v>
      </c>
      <c r="BE582" s="747">
        <f t="shared" ref="BE582:BY582" si="1551">1530*$K$1</f>
        <v>1530</v>
      </c>
      <c r="BF582" s="747">
        <f t="shared" si="1551"/>
        <v>1530</v>
      </c>
      <c r="BG582" s="747">
        <f t="shared" si="1551"/>
        <v>1530</v>
      </c>
      <c r="BH582" s="747">
        <f t="shared" si="1551"/>
        <v>1530</v>
      </c>
      <c r="BI582" s="747">
        <f t="shared" si="1551"/>
        <v>1530</v>
      </c>
      <c r="BJ582" s="747">
        <f t="shared" si="1551"/>
        <v>1530</v>
      </c>
      <c r="BK582" s="747">
        <f t="shared" si="1551"/>
        <v>1530</v>
      </c>
      <c r="BL582" s="747">
        <f t="shared" si="1551"/>
        <v>1530</v>
      </c>
      <c r="BM582" s="747">
        <f t="shared" si="1551"/>
        <v>1530</v>
      </c>
      <c r="BN582" s="747">
        <f t="shared" si="1551"/>
        <v>1530</v>
      </c>
      <c r="BO582" s="747">
        <f t="shared" si="1551"/>
        <v>1530</v>
      </c>
      <c r="BP582" s="747">
        <f t="shared" si="1551"/>
        <v>1530</v>
      </c>
      <c r="BQ582" s="747">
        <f t="shared" si="1551"/>
        <v>1530</v>
      </c>
      <c r="BR582" s="747">
        <f t="shared" si="1551"/>
        <v>1530</v>
      </c>
      <c r="BS582" s="747">
        <f t="shared" si="1551"/>
        <v>1530</v>
      </c>
      <c r="BT582" s="747">
        <f t="shared" si="1551"/>
        <v>1530</v>
      </c>
      <c r="BU582" s="741"/>
      <c r="BV582" s="747">
        <f t="shared" si="1551"/>
        <v>1530</v>
      </c>
      <c r="BW582" s="747">
        <f t="shared" si="1551"/>
        <v>1530</v>
      </c>
      <c r="BX582" s="747">
        <f t="shared" si="1551"/>
        <v>1530</v>
      </c>
      <c r="BY582" s="747">
        <f t="shared" si="1551"/>
        <v>1530</v>
      </c>
      <c r="BZ582" s="876">
        <f t="shared" si="1540"/>
        <v>1530</v>
      </c>
      <c r="CA582" s="876">
        <f t="shared" si="1541"/>
        <v>1530</v>
      </c>
      <c r="CB582" s="876">
        <f t="shared" si="1542"/>
        <v>1530</v>
      </c>
      <c r="CC582" s="877">
        <f t="shared" si="1543"/>
        <v>1530</v>
      </c>
      <c r="CD582" s="506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4">
        <f t="shared" si="1516"/>
        <v>1530</v>
      </c>
      <c r="CL582" s="154">
        <f t="shared" si="1516"/>
        <v>1530</v>
      </c>
      <c r="CM582" s="154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07">
        <f t="shared" si="1516"/>
        <v>1530</v>
      </c>
      <c r="CU582" s="534">
        <f t="shared" si="1517"/>
        <v>1530</v>
      </c>
      <c r="CV582" s="535">
        <f t="shared" si="1517"/>
        <v>1530</v>
      </c>
      <c r="CW582" s="536">
        <f t="shared" si="1517"/>
        <v>1530</v>
      </c>
      <c r="CX582" s="536">
        <f t="shared" si="1517"/>
        <v>1530</v>
      </c>
      <c r="CY582" s="536">
        <f t="shared" si="1517"/>
        <v>1530</v>
      </c>
      <c r="CZ582" s="536">
        <f t="shared" si="1517"/>
        <v>1530</v>
      </c>
      <c r="DA582" s="536">
        <f t="shared" si="1517"/>
        <v>1530</v>
      </c>
      <c r="DB582" s="537">
        <f t="shared" si="1517"/>
        <v>1530</v>
      </c>
      <c r="DC582" s="537">
        <f t="shared" si="1517"/>
        <v>1530</v>
      </c>
      <c r="DD582" s="537">
        <f t="shared" si="1517"/>
        <v>1530</v>
      </c>
      <c r="DE582" s="536">
        <f t="shared" si="1517"/>
        <v>1530</v>
      </c>
      <c r="DF582" s="536">
        <f t="shared" si="1517"/>
        <v>1530</v>
      </c>
      <c r="DG582" s="536">
        <f t="shared" si="1517"/>
        <v>1530</v>
      </c>
      <c r="DH582" s="536">
        <f t="shared" si="1517"/>
        <v>1530</v>
      </c>
      <c r="DI582" s="536">
        <f t="shared" si="1517"/>
        <v>1530</v>
      </c>
      <c r="DJ582" s="535">
        <f t="shared" si="1517"/>
        <v>1530</v>
      </c>
      <c r="DK582" s="534">
        <f t="shared" si="1518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552">IF(C580="","",C580*C581*C582/C$46/365/$F$1)</f>
        <v/>
      </c>
      <c r="D583" s="751" t="str">
        <f t="shared" si="1552"/>
        <v/>
      </c>
      <c r="E583" s="751" t="str">
        <f t="shared" si="1552"/>
        <v/>
      </c>
      <c r="F583" s="751" t="str">
        <f t="shared" si="1552"/>
        <v/>
      </c>
      <c r="G583" s="751" t="str">
        <f t="shared" si="1552"/>
        <v/>
      </c>
      <c r="H583" s="751" t="str">
        <f t="shared" si="1552"/>
        <v/>
      </c>
      <c r="I583" s="751" t="str">
        <f t="shared" si="1552"/>
        <v/>
      </c>
      <c r="J583" s="751" t="str">
        <f t="shared" si="1552"/>
        <v/>
      </c>
      <c r="K583" s="751" t="str">
        <f t="shared" si="1552"/>
        <v/>
      </c>
      <c r="L583" s="751" t="str">
        <f t="shared" si="1552"/>
        <v/>
      </c>
      <c r="M583" s="751" t="str">
        <f t="shared" si="1552"/>
        <v/>
      </c>
      <c r="N583" s="751" t="str">
        <f t="shared" si="1552"/>
        <v/>
      </c>
      <c r="O583" s="751" t="str">
        <f t="shared" si="1552"/>
        <v/>
      </c>
      <c r="P583" s="751" t="str">
        <f t="shared" si="1552"/>
        <v/>
      </c>
      <c r="Q583" s="751" t="str">
        <f t="shared" si="1552"/>
        <v/>
      </c>
      <c r="R583" s="751" t="str">
        <f t="shared" si="1552"/>
        <v/>
      </c>
      <c r="S583" s="574"/>
      <c r="T583" s="751" t="str">
        <f>IF(T580="","",T580*T581*T582/T$46/365/$F$1)</f>
        <v/>
      </c>
      <c r="U583" s="751" t="str">
        <f t="shared" ref="U583:AJ583" si="1553">IF(U580="","",U580*U581*U582/U$46/365/$F$1)</f>
        <v/>
      </c>
      <c r="V583" s="751" t="str">
        <f t="shared" si="1553"/>
        <v/>
      </c>
      <c r="W583" s="751">
        <f t="shared" si="1553"/>
        <v>9.5812133072407046E-2</v>
      </c>
      <c r="X583" s="751" t="str">
        <f t="shared" si="1553"/>
        <v/>
      </c>
      <c r="Y583" s="751" t="str">
        <f t="shared" si="1553"/>
        <v/>
      </c>
      <c r="Z583" s="751" t="str">
        <f t="shared" si="1553"/>
        <v/>
      </c>
      <c r="AA583" s="751" t="str">
        <f t="shared" si="1553"/>
        <v/>
      </c>
      <c r="AB583" s="751" t="str">
        <f t="shared" si="1553"/>
        <v/>
      </c>
      <c r="AC583" s="751" t="str">
        <f t="shared" si="1553"/>
        <v/>
      </c>
      <c r="AD583" s="751" t="str">
        <f t="shared" si="1553"/>
        <v/>
      </c>
      <c r="AE583" s="751" t="str">
        <f t="shared" si="1553"/>
        <v/>
      </c>
      <c r="AF583" s="751" t="str">
        <f t="shared" si="1553"/>
        <v/>
      </c>
      <c r="AG583" s="751" t="str">
        <f t="shared" si="1553"/>
        <v/>
      </c>
      <c r="AH583" s="751" t="str">
        <f t="shared" si="1553"/>
        <v/>
      </c>
      <c r="AI583" s="751" t="str">
        <f t="shared" si="1553"/>
        <v/>
      </c>
      <c r="AJ583" s="751" t="str">
        <f t="shared" si="1553"/>
        <v/>
      </c>
      <c r="AK583" s="574"/>
      <c r="AL583" s="751" t="str">
        <f>IF(AL580="","",AL580*AL581*AL582/AL$46/365/$F$1)</f>
        <v/>
      </c>
      <c r="AM583" s="751" t="str">
        <f t="shared" ref="AM583:BB583" si="1554">IF(AM580="","",AM580*AM581*AM582/AM$46/365/$F$1)</f>
        <v/>
      </c>
      <c r="AN583" s="751" t="str">
        <f t="shared" si="1554"/>
        <v/>
      </c>
      <c r="AO583" s="751" t="str">
        <f t="shared" si="1554"/>
        <v/>
      </c>
      <c r="AP583" s="751" t="str">
        <f t="shared" si="1554"/>
        <v/>
      </c>
      <c r="AQ583" s="751" t="str">
        <f t="shared" si="1554"/>
        <v/>
      </c>
      <c r="AR583" s="751" t="str">
        <f t="shared" si="1554"/>
        <v/>
      </c>
      <c r="AS583" s="751" t="str">
        <f t="shared" si="1554"/>
        <v/>
      </c>
      <c r="AT583" s="751" t="str">
        <f t="shared" si="1554"/>
        <v/>
      </c>
      <c r="AU583" s="751" t="str">
        <f t="shared" si="1554"/>
        <v/>
      </c>
      <c r="AV583" s="751" t="str">
        <f t="shared" si="1554"/>
        <v/>
      </c>
      <c r="AW583" s="751" t="str">
        <f t="shared" si="1554"/>
        <v/>
      </c>
      <c r="AX583" s="751" t="str">
        <f t="shared" si="1554"/>
        <v/>
      </c>
      <c r="AY583" s="751" t="str">
        <f t="shared" si="1554"/>
        <v/>
      </c>
      <c r="AZ583" s="751" t="str">
        <f t="shared" si="1554"/>
        <v/>
      </c>
      <c r="BA583" s="751" t="str">
        <f t="shared" si="1554"/>
        <v/>
      </c>
      <c r="BB583" s="751" t="str">
        <f t="shared" si="1554"/>
        <v/>
      </c>
      <c r="BC583" s="638"/>
      <c r="BD583" s="751" t="str">
        <f>IF(BD580="","",BD580*BD581*BD582/BD$46/365/$F$1)</f>
        <v/>
      </c>
      <c r="BE583" s="751" t="str">
        <f t="shared" ref="BE583:BT583" si="1555">IF(BE580="","",BE580*BE581*BE582/BE$46/365/$F$1)</f>
        <v/>
      </c>
      <c r="BF583" s="751" t="str">
        <f t="shared" si="1555"/>
        <v/>
      </c>
      <c r="BG583" s="751" t="str">
        <f t="shared" si="1555"/>
        <v/>
      </c>
      <c r="BH583" s="751" t="str">
        <f t="shared" si="1555"/>
        <v/>
      </c>
      <c r="BI583" s="751" t="str">
        <f t="shared" si="1555"/>
        <v/>
      </c>
      <c r="BJ583" s="751" t="str">
        <f t="shared" si="1555"/>
        <v/>
      </c>
      <c r="BK583" s="751" t="str">
        <f t="shared" si="1555"/>
        <v/>
      </c>
      <c r="BL583" s="751" t="str">
        <f t="shared" si="1555"/>
        <v/>
      </c>
      <c r="BM583" s="751" t="str">
        <f t="shared" si="1555"/>
        <v/>
      </c>
      <c r="BN583" s="751" t="str">
        <f t="shared" si="1555"/>
        <v/>
      </c>
      <c r="BO583" s="751" t="str">
        <f t="shared" si="1555"/>
        <v/>
      </c>
      <c r="BP583" s="751" t="str">
        <f t="shared" si="1555"/>
        <v/>
      </c>
      <c r="BQ583" s="751" t="str">
        <f t="shared" si="1555"/>
        <v/>
      </c>
      <c r="BR583" s="751" t="str">
        <f t="shared" si="1555"/>
        <v/>
      </c>
      <c r="BS583" s="751" t="str">
        <f t="shared" si="1555"/>
        <v/>
      </c>
      <c r="BT583" s="751" t="str">
        <f t="shared" si="1555"/>
        <v/>
      </c>
      <c r="BU583" s="638"/>
      <c r="BV583" s="751" t="str">
        <f>IF(BV580="","",BV580*BV581*BV582/BV$46/365/$F$1)</f>
        <v/>
      </c>
      <c r="BW583" s="751" t="str">
        <f>IF(BW580="","",BW580*BW581*BW582/BW$46/365/$F$1)</f>
        <v/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16"/>
        <v/>
      </c>
      <c r="CF583" s="1331" t="str">
        <f t="shared" si="1516"/>
        <v/>
      </c>
      <c r="CG583" s="1331" t="str">
        <f t="shared" si="1516"/>
        <v/>
      </c>
      <c r="CH583" s="1331" t="str">
        <f t="shared" si="1516"/>
        <v/>
      </c>
      <c r="CI583" s="1331" t="str">
        <f t="shared" si="1516"/>
        <v/>
      </c>
      <c r="CJ583" s="1331" t="str">
        <f t="shared" si="1516"/>
        <v/>
      </c>
      <c r="CK583" s="1332" t="str">
        <f t="shared" si="1516"/>
        <v/>
      </c>
      <c r="CL583" s="1332" t="str">
        <f t="shared" si="1516"/>
        <v/>
      </c>
      <c r="CM583" s="1332" t="str">
        <f t="shared" si="1516"/>
        <v/>
      </c>
      <c r="CN583" s="1331" t="str">
        <f t="shared" si="1516"/>
        <v/>
      </c>
      <c r="CO583" s="1331" t="str">
        <f t="shared" si="1516"/>
        <v/>
      </c>
      <c r="CP583" s="1331" t="str">
        <f t="shared" si="1516"/>
        <v/>
      </c>
      <c r="CQ583" s="1331" t="str">
        <f t="shared" si="1516"/>
        <v/>
      </c>
      <c r="CR583" s="1331" t="str">
        <f t="shared" si="1516"/>
        <v/>
      </c>
      <c r="CS583" s="1330" t="str">
        <f t="shared" si="1516"/>
        <v/>
      </c>
      <c r="CT583" s="1333" t="str">
        <f t="shared" si="1516"/>
        <v/>
      </c>
      <c r="CU583" s="522" t="str">
        <f t="shared" ref="CU583:DJ594" si="15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56"/>
        <v/>
      </c>
      <c r="CW583" s="524" t="str">
        <f t="shared" si="1556"/>
        <v/>
      </c>
      <c r="CX583" s="524" t="str">
        <f t="shared" si="1556"/>
        <v/>
      </c>
      <c r="CY583" s="524" t="str">
        <f t="shared" si="1556"/>
        <v/>
      </c>
      <c r="CZ583" s="524" t="str">
        <f t="shared" si="1556"/>
        <v/>
      </c>
      <c r="DA583" s="524" t="str">
        <f t="shared" si="1556"/>
        <v/>
      </c>
      <c r="DB583" s="525" t="str">
        <f t="shared" si="1556"/>
        <v/>
      </c>
      <c r="DC583" s="525" t="str">
        <f t="shared" si="1556"/>
        <v/>
      </c>
      <c r="DD583" s="525" t="str">
        <f t="shared" si="1556"/>
        <v/>
      </c>
      <c r="DE583" s="524" t="str">
        <f t="shared" si="1556"/>
        <v/>
      </c>
      <c r="DF583" s="524" t="str">
        <f t="shared" si="1556"/>
        <v/>
      </c>
      <c r="DG583" s="524" t="str">
        <f t="shared" si="1556"/>
        <v/>
      </c>
      <c r="DH583" s="524" t="str">
        <f t="shared" si="1556"/>
        <v/>
      </c>
      <c r="DI583" s="524" t="str">
        <f t="shared" si="1556"/>
        <v/>
      </c>
      <c r="DJ583" s="523" t="str">
        <f t="shared" si="1556"/>
        <v/>
      </c>
      <c r="DK583" s="522" t="str">
        <f t="shared" ref="DK583:DK589" si="15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58">COUNT(B583:R583)</f>
        <v>0</v>
      </c>
      <c r="DM583" s="106">
        <f t="shared" ref="DM583:DM590" si="1559">COUNT(T583:AJ583)</f>
        <v>1</v>
      </c>
      <c r="DN583" s="106">
        <f t="shared" ref="DN583:DN590" si="1560">COUNT(AL583:BB583)</f>
        <v>0</v>
      </c>
      <c r="DO583" s="106">
        <f t="shared" ref="DO583:DO590" si="156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8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6" t="str">
        <f t="shared" ref="BZ584:BZ588" si="1562">IF(DL584&lt;3,"",(SUM(B584:R584)-MIN(B584:R584)-MAX(B584:R584))/(DL584-2))</f>
        <v/>
      </c>
      <c r="CA584" s="876" t="str">
        <f t="shared" ref="CA584:CA588" si="1563">IF(DM584&lt;3,"",(SUM(T584:AJ584)-MIN(T584:AJ584)-MAX(T584:AJ584))/(DM584-2))</f>
        <v/>
      </c>
      <c r="CB584" s="876" t="str">
        <f t="shared" ref="CB584:CB588" si="1564">IF(DN584&lt;3,"",(SUM(AL584:BB584)-MIN(AL584:BB584)-MAX(AL584:BB584))/(DN584-2))</f>
        <v/>
      </c>
      <c r="CC584" s="877" t="str">
        <f t="shared" ref="CC584:CC588" si="1565">IF(DO584&lt;3,"",(SUM(BD584:BT584)-MIN(BD584:BT584)-MAX(BD584:BT584))/(DO584-2))</f>
        <v/>
      </c>
      <c r="CD584" s="506" t="str">
        <f t="shared" si="1516"/>
        <v/>
      </c>
      <c r="CE584" s="89" t="str">
        <f t="shared" ref="CE584:CT591" si="15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6"/>
        <v/>
      </c>
      <c r="CG584" s="90" t="str">
        <f t="shared" si="1566"/>
        <v/>
      </c>
      <c r="CH584" s="90" t="str">
        <f t="shared" si="1566"/>
        <v/>
      </c>
      <c r="CI584" s="90" t="str">
        <f t="shared" si="1566"/>
        <v/>
      </c>
      <c r="CJ584" s="90" t="str">
        <f t="shared" si="1566"/>
        <v/>
      </c>
      <c r="CK584" s="154" t="str">
        <f t="shared" si="1566"/>
        <v/>
      </c>
      <c r="CL584" s="154" t="str">
        <f t="shared" si="1566"/>
        <v/>
      </c>
      <c r="CM584" s="154" t="str">
        <f t="shared" si="1566"/>
        <v/>
      </c>
      <c r="CN584" s="90" t="str">
        <f t="shared" si="1566"/>
        <v/>
      </c>
      <c r="CO584" s="90" t="str">
        <f t="shared" si="1566"/>
        <v/>
      </c>
      <c r="CP584" s="90" t="str">
        <f t="shared" si="1566"/>
        <v/>
      </c>
      <c r="CQ584" s="90" t="str">
        <f t="shared" si="1566"/>
        <v/>
      </c>
      <c r="CR584" s="90" t="str">
        <f t="shared" si="1566"/>
        <v/>
      </c>
      <c r="CS584" s="89" t="str">
        <f t="shared" si="1566"/>
        <v/>
      </c>
      <c r="CT584" s="507" t="str">
        <f t="shared" si="1566"/>
        <v/>
      </c>
      <c r="CU584" s="534" t="str">
        <f t="shared" si="1517"/>
        <v/>
      </c>
      <c r="CV584" s="535" t="str">
        <f t="shared" si="1517"/>
        <v/>
      </c>
      <c r="CW584" s="536" t="str">
        <f t="shared" si="1517"/>
        <v/>
      </c>
      <c r="CX584" s="536" t="str">
        <f t="shared" si="1517"/>
        <v/>
      </c>
      <c r="CY584" s="536" t="str">
        <f t="shared" si="1517"/>
        <v/>
      </c>
      <c r="CZ584" s="536" t="str">
        <f t="shared" si="1517"/>
        <v/>
      </c>
      <c r="DA584" s="536" t="str">
        <f t="shared" si="1517"/>
        <v/>
      </c>
      <c r="DB584" s="537" t="str">
        <f t="shared" si="1517"/>
        <v/>
      </c>
      <c r="DC584" s="537" t="str">
        <f t="shared" si="1517"/>
        <v/>
      </c>
      <c r="DD584" s="537" t="str">
        <f t="shared" si="1517"/>
        <v/>
      </c>
      <c r="DE584" s="536" t="str">
        <f t="shared" si="1517"/>
        <v/>
      </c>
      <c r="DF584" s="536" t="str">
        <f t="shared" si="1517"/>
        <v/>
      </c>
      <c r="DG584" s="536" t="str">
        <f t="shared" si="1517"/>
        <v/>
      </c>
      <c r="DH584" s="536" t="str">
        <f t="shared" si="1517"/>
        <v/>
      </c>
      <c r="DI584" s="536" t="str">
        <f t="shared" si="1517"/>
        <v/>
      </c>
      <c r="DJ584" s="535" t="str">
        <f t="shared" si="1556"/>
        <v/>
      </c>
      <c r="DK584" s="534" t="str">
        <f t="shared" si="1518"/>
        <v/>
      </c>
      <c r="DL584" s="878">
        <f t="shared" si="1558"/>
        <v>0</v>
      </c>
      <c r="DM584" s="833">
        <f t="shared" si="1559"/>
        <v>1</v>
      </c>
      <c r="DN584" s="833">
        <f t="shared" si="1560"/>
        <v>0</v>
      </c>
      <c r="DO584" s="833">
        <f t="shared" si="156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6" t="str">
        <f t="shared" ref="B585:R585" si="1567">IF(B584="","",B581*B584)</f>
        <v/>
      </c>
      <c r="C585" s="746" t="str">
        <f t="shared" si="1567"/>
        <v/>
      </c>
      <c r="D585" s="746" t="str">
        <f t="shared" si="1567"/>
        <v/>
      </c>
      <c r="E585" s="746" t="str">
        <f t="shared" si="1567"/>
        <v/>
      </c>
      <c r="F585" s="746" t="str">
        <f t="shared" si="1567"/>
        <v/>
      </c>
      <c r="G585" s="746" t="str">
        <f t="shared" si="1567"/>
        <v/>
      </c>
      <c r="H585" s="746" t="str">
        <f t="shared" si="1567"/>
        <v/>
      </c>
      <c r="I585" s="746" t="str">
        <f t="shared" si="1567"/>
        <v/>
      </c>
      <c r="J585" s="746" t="str">
        <f t="shared" si="1567"/>
        <v/>
      </c>
      <c r="K585" s="746" t="str">
        <f t="shared" si="1567"/>
        <v/>
      </c>
      <c r="L585" s="746" t="str">
        <f t="shared" si="1567"/>
        <v/>
      </c>
      <c r="M585" s="746" t="str">
        <f t="shared" si="1567"/>
        <v/>
      </c>
      <c r="N585" s="746" t="str">
        <f t="shared" si="1567"/>
        <v/>
      </c>
      <c r="O585" s="746" t="str">
        <f t="shared" si="1567"/>
        <v/>
      </c>
      <c r="P585" s="746" t="str">
        <f t="shared" si="1567"/>
        <v/>
      </c>
      <c r="Q585" s="746" t="str">
        <f t="shared" si="1567"/>
        <v/>
      </c>
      <c r="R585" s="746" t="str">
        <f t="shared" si="1567"/>
        <v/>
      </c>
      <c r="S585" s="752"/>
      <c r="T585" s="746" t="str">
        <f t="shared" ref="T585:AJ585" si="1568">IF(T584="","",T581*T584)</f>
        <v/>
      </c>
      <c r="U585" s="746" t="str">
        <f t="shared" si="1568"/>
        <v/>
      </c>
      <c r="V585" s="746" t="str">
        <f t="shared" si="1568"/>
        <v/>
      </c>
      <c r="W585" s="746">
        <f t="shared" si="1568"/>
        <v>240</v>
      </c>
      <c r="X585" s="746" t="str">
        <f t="shared" si="1568"/>
        <v/>
      </c>
      <c r="Y585" s="746" t="str">
        <f t="shared" si="1568"/>
        <v/>
      </c>
      <c r="Z585" s="746" t="str">
        <f t="shared" si="1568"/>
        <v/>
      </c>
      <c r="AA585" s="746" t="str">
        <f t="shared" si="1568"/>
        <v/>
      </c>
      <c r="AB585" s="746" t="str">
        <f t="shared" si="1568"/>
        <v/>
      </c>
      <c r="AC585" s="746" t="str">
        <f t="shared" si="1568"/>
        <v/>
      </c>
      <c r="AD585" s="746" t="str">
        <f t="shared" si="1568"/>
        <v/>
      </c>
      <c r="AE585" s="746" t="str">
        <f t="shared" si="1568"/>
        <v/>
      </c>
      <c r="AF585" s="746" t="str">
        <f t="shared" si="1568"/>
        <v/>
      </c>
      <c r="AG585" s="746" t="str">
        <f t="shared" si="1568"/>
        <v/>
      </c>
      <c r="AH585" s="746" t="str">
        <f t="shared" si="1568"/>
        <v/>
      </c>
      <c r="AI585" s="746" t="str">
        <f t="shared" si="1568"/>
        <v/>
      </c>
      <c r="AJ585" s="746" t="str">
        <f t="shared" si="1568"/>
        <v/>
      </c>
      <c r="AK585" s="752"/>
      <c r="AL585" s="746" t="str">
        <f t="shared" ref="AL585:BB585" si="1569">IF(AL584="","",AL581*AL584)</f>
        <v/>
      </c>
      <c r="AM585" s="746" t="str">
        <f t="shared" si="1569"/>
        <v/>
      </c>
      <c r="AN585" s="746" t="str">
        <f t="shared" si="1569"/>
        <v/>
      </c>
      <c r="AO585" s="746" t="str">
        <f t="shared" si="1569"/>
        <v/>
      </c>
      <c r="AP585" s="746" t="str">
        <f t="shared" si="1569"/>
        <v/>
      </c>
      <c r="AQ585" s="746" t="str">
        <f t="shared" si="1569"/>
        <v/>
      </c>
      <c r="AR585" s="746" t="str">
        <f t="shared" si="1569"/>
        <v/>
      </c>
      <c r="AS585" s="746" t="str">
        <f t="shared" si="1569"/>
        <v/>
      </c>
      <c r="AT585" s="746" t="str">
        <f t="shared" si="1569"/>
        <v/>
      </c>
      <c r="AU585" s="746" t="str">
        <f t="shared" si="1569"/>
        <v/>
      </c>
      <c r="AV585" s="746" t="str">
        <f t="shared" si="1569"/>
        <v/>
      </c>
      <c r="AW585" s="746" t="str">
        <f t="shared" si="1569"/>
        <v/>
      </c>
      <c r="AX585" s="746" t="str">
        <f t="shared" si="1569"/>
        <v/>
      </c>
      <c r="AY585" s="746" t="str">
        <f t="shared" si="1569"/>
        <v/>
      </c>
      <c r="AZ585" s="746" t="str">
        <f t="shared" si="1569"/>
        <v/>
      </c>
      <c r="BA585" s="746" t="str">
        <f t="shared" si="1569"/>
        <v/>
      </c>
      <c r="BB585" s="746" t="str">
        <f t="shared" si="1569"/>
        <v/>
      </c>
      <c r="BC585" s="752"/>
      <c r="BD585" s="746" t="str">
        <f t="shared" ref="BD585:BT585" si="1570">IF(BD584="","",BD581*BD584)</f>
        <v/>
      </c>
      <c r="BE585" s="746" t="str">
        <f t="shared" si="1570"/>
        <v/>
      </c>
      <c r="BF585" s="746" t="str">
        <f t="shared" si="1570"/>
        <v/>
      </c>
      <c r="BG585" s="746" t="str">
        <f t="shared" si="1570"/>
        <v/>
      </c>
      <c r="BH585" s="746" t="str">
        <f t="shared" si="1570"/>
        <v/>
      </c>
      <c r="BI585" s="746" t="str">
        <f t="shared" si="1570"/>
        <v/>
      </c>
      <c r="BJ585" s="746" t="str">
        <f t="shared" si="1570"/>
        <v/>
      </c>
      <c r="BK585" s="746" t="str">
        <f t="shared" si="1570"/>
        <v/>
      </c>
      <c r="BL585" s="746" t="str">
        <f t="shared" si="1570"/>
        <v/>
      </c>
      <c r="BM585" s="746" t="str">
        <f t="shared" si="1570"/>
        <v/>
      </c>
      <c r="BN585" s="746" t="str">
        <f t="shared" si="1570"/>
        <v/>
      </c>
      <c r="BO585" s="746" t="str">
        <f t="shared" si="1570"/>
        <v/>
      </c>
      <c r="BP585" s="746" t="str">
        <f t="shared" si="1570"/>
        <v/>
      </c>
      <c r="BQ585" s="746" t="str">
        <f t="shared" si="1570"/>
        <v/>
      </c>
      <c r="BR585" s="746" t="str">
        <f t="shared" si="1570"/>
        <v/>
      </c>
      <c r="BS585" s="746" t="str">
        <f t="shared" si="1570"/>
        <v/>
      </c>
      <c r="BT585" s="746" t="str">
        <f t="shared" si="1570"/>
        <v/>
      </c>
      <c r="BU585" s="752"/>
      <c r="BV585" s="746" t="str">
        <f>IF(BV584="","",BV581*BV584)</f>
        <v/>
      </c>
      <c r="BW585" s="746" t="str">
        <f>IF(BW584="","",BW581*BW584)</f>
        <v/>
      </c>
      <c r="BX585" s="746" t="str">
        <f>IF(BX584="","",BX581*BX584)</f>
        <v/>
      </c>
      <c r="BY585" s="746" t="str">
        <f>IF(BY584="","",BY581*BY584)</f>
        <v/>
      </c>
      <c r="BZ585" s="876" t="str">
        <f t="shared" si="1562"/>
        <v/>
      </c>
      <c r="CA585" s="876" t="str">
        <f t="shared" si="1563"/>
        <v/>
      </c>
      <c r="CB585" s="876" t="str">
        <f t="shared" si="1564"/>
        <v/>
      </c>
      <c r="CC585" s="877" t="str">
        <f t="shared" si="1565"/>
        <v/>
      </c>
      <c r="CD585" s="506" t="str">
        <f t="shared" ref="CD585:CD591" si="15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6"/>
        <v/>
      </c>
      <c r="CF585" s="90" t="str">
        <f t="shared" si="1566"/>
        <v/>
      </c>
      <c r="CG585" s="90" t="str">
        <f t="shared" si="1566"/>
        <v/>
      </c>
      <c r="CH585" s="90" t="str">
        <f t="shared" si="1566"/>
        <v/>
      </c>
      <c r="CI585" s="90" t="str">
        <f t="shared" si="1566"/>
        <v/>
      </c>
      <c r="CJ585" s="90" t="str">
        <f t="shared" si="1566"/>
        <v/>
      </c>
      <c r="CK585" s="154" t="str">
        <f t="shared" si="1566"/>
        <v/>
      </c>
      <c r="CL585" s="154" t="str">
        <f t="shared" si="1566"/>
        <v/>
      </c>
      <c r="CM585" s="154" t="str">
        <f t="shared" si="1566"/>
        <v/>
      </c>
      <c r="CN585" s="90" t="str">
        <f t="shared" si="1566"/>
        <v/>
      </c>
      <c r="CO585" s="90" t="str">
        <f t="shared" si="1566"/>
        <v/>
      </c>
      <c r="CP585" s="90" t="str">
        <f t="shared" si="1566"/>
        <v/>
      </c>
      <c r="CQ585" s="90" t="str">
        <f t="shared" si="1566"/>
        <v/>
      </c>
      <c r="CR585" s="90" t="str">
        <f t="shared" si="1566"/>
        <v/>
      </c>
      <c r="CS585" s="89" t="str">
        <f t="shared" si="1566"/>
        <v/>
      </c>
      <c r="CT585" s="507" t="str">
        <f t="shared" si="1566"/>
        <v/>
      </c>
      <c r="CU585" s="534" t="str">
        <f t="shared" ref="CU585:DI585" si="15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72"/>
        <v/>
      </c>
      <c r="CW585" s="536" t="str">
        <f t="shared" si="1572"/>
        <v/>
      </c>
      <c r="CX585" s="536" t="str">
        <f t="shared" si="1572"/>
        <v/>
      </c>
      <c r="CY585" s="536" t="str">
        <f t="shared" si="1572"/>
        <v/>
      </c>
      <c r="CZ585" s="536" t="str">
        <f t="shared" si="1572"/>
        <v/>
      </c>
      <c r="DA585" s="536" t="str">
        <f t="shared" si="1572"/>
        <v/>
      </c>
      <c r="DB585" s="537" t="str">
        <f t="shared" si="1572"/>
        <v/>
      </c>
      <c r="DC585" s="537" t="str">
        <f t="shared" si="1572"/>
        <v/>
      </c>
      <c r="DD585" s="537" t="str">
        <f t="shared" si="1572"/>
        <v/>
      </c>
      <c r="DE585" s="536" t="str">
        <f t="shared" si="1572"/>
        <v/>
      </c>
      <c r="DF585" s="536" t="str">
        <f t="shared" si="1572"/>
        <v/>
      </c>
      <c r="DG585" s="536" t="str">
        <f t="shared" si="1572"/>
        <v/>
      </c>
      <c r="DH585" s="536" t="str">
        <f t="shared" si="1572"/>
        <v/>
      </c>
      <c r="DI585" s="536" t="str">
        <f t="shared" si="1572"/>
        <v/>
      </c>
      <c r="DJ585" s="535" t="str">
        <f t="shared" si="1556"/>
        <v/>
      </c>
      <c r="DK585" s="534" t="str">
        <f t="shared" si="1518"/>
        <v/>
      </c>
      <c r="DL585" s="878">
        <f>COUNT(B585:R585)</f>
        <v>0</v>
      </c>
      <c r="DM585" s="833">
        <f>COUNT(T585:AJ585)</f>
        <v>1</v>
      </c>
      <c r="DN585" s="833">
        <f>COUNT(AL585:BB585)</f>
        <v>0</v>
      </c>
      <c r="DO585" s="833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29" t="s">
        <v>734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6" t="str">
        <f t="shared" si="1562"/>
        <v/>
      </c>
      <c r="CA586" s="876" t="str">
        <f t="shared" si="1563"/>
        <v/>
      </c>
      <c r="CB586" s="876" t="str">
        <f t="shared" si="1564"/>
        <v/>
      </c>
      <c r="CC586" s="877" t="str">
        <f t="shared" si="1565"/>
        <v/>
      </c>
      <c r="CD586" s="506" t="str">
        <f t="shared" si="1571"/>
        <v/>
      </c>
      <c r="CE586" s="89" t="str">
        <f t="shared" si="1566"/>
        <v/>
      </c>
      <c r="CF586" s="90" t="str">
        <f t="shared" si="1566"/>
        <v/>
      </c>
      <c r="CG586" s="90" t="str">
        <f t="shared" si="1566"/>
        <v/>
      </c>
      <c r="CH586" s="90" t="str">
        <f t="shared" si="1566"/>
        <v/>
      </c>
      <c r="CI586" s="90" t="str">
        <f t="shared" si="1566"/>
        <v/>
      </c>
      <c r="CJ586" s="90" t="str">
        <f t="shared" si="1566"/>
        <v/>
      </c>
      <c r="CK586" s="154" t="str">
        <f t="shared" si="1566"/>
        <v/>
      </c>
      <c r="CL586" s="154" t="str">
        <f t="shared" si="1566"/>
        <v/>
      </c>
      <c r="CM586" s="154" t="str">
        <f t="shared" si="1566"/>
        <v/>
      </c>
      <c r="CN586" s="90" t="str">
        <f t="shared" si="1566"/>
        <v/>
      </c>
      <c r="CO586" s="90" t="str">
        <f t="shared" si="1566"/>
        <v/>
      </c>
      <c r="CP586" s="90" t="str">
        <f t="shared" si="1566"/>
        <v/>
      </c>
      <c r="CQ586" s="90" t="str">
        <f t="shared" si="1566"/>
        <v/>
      </c>
      <c r="CR586" s="90" t="str">
        <f t="shared" si="1566"/>
        <v/>
      </c>
      <c r="CS586" s="89" t="str">
        <f t="shared" si="1566"/>
        <v/>
      </c>
      <c r="CT586" s="507" t="str">
        <f t="shared" si="1566"/>
        <v/>
      </c>
      <c r="CU586" s="522" t="str">
        <f t="shared" si="1556"/>
        <v/>
      </c>
      <c r="CV586" s="523" t="str">
        <f t="shared" si="1556"/>
        <v/>
      </c>
      <c r="CW586" s="524" t="str">
        <f t="shared" si="1556"/>
        <v/>
      </c>
      <c r="CX586" s="524" t="str">
        <f t="shared" si="1556"/>
        <v/>
      </c>
      <c r="CY586" s="524" t="str">
        <f t="shared" si="1556"/>
        <v/>
      </c>
      <c r="CZ586" s="524" t="str">
        <f t="shared" si="1556"/>
        <v/>
      </c>
      <c r="DA586" s="524" t="str">
        <f t="shared" si="1556"/>
        <v/>
      </c>
      <c r="DB586" s="525" t="str">
        <f t="shared" si="1556"/>
        <v/>
      </c>
      <c r="DC586" s="525" t="str">
        <f t="shared" si="1556"/>
        <v/>
      </c>
      <c r="DD586" s="525" t="str">
        <f t="shared" si="1556"/>
        <v/>
      </c>
      <c r="DE586" s="524" t="str">
        <f t="shared" si="1556"/>
        <v/>
      </c>
      <c r="DF586" s="524" t="str">
        <f t="shared" si="1556"/>
        <v/>
      </c>
      <c r="DG586" s="524" t="str">
        <f t="shared" si="1556"/>
        <v/>
      </c>
      <c r="DH586" s="524" t="str">
        <f t="shared" si="1556"/>
        <v/>
      </c>
      <c r="DI586" s="524" t="str">
        <f t="shared" si="1556"/>
        <v/>
      </c>
      <c r="DJ586" s="523" t="str">
        <f t="shared" si="1556"/>
        <v/>
      </c>
      <c r="DK586" s="522" t="str">
        <f t="shared" si="1557"/>
        <v/>
      </c>
      <c r="DL586" s="878">
        <f t="shared" si="1558"/>
        <v>0</v>
      </c>
      <c r="DM586" s="833">
        <f t="shared" si="1559"/>
        <v>0</v>
      </c>
      <c r="DN586" s="833">
        <f t="shared" si="1560"/>
        <v>0</v>
      </c>
      <c r="DO586" s="833">
        <f t="shared" si="156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6" t="str">
        <f t="shared" si="1562"/>
        <v/>
      </c>
      <c r="CA587" s="876" t="str">
        <f t="shared" si="1563"/>
        <v/>
      </c>
      <c r="CB587" s="876" t="str">
        <f t="shared" si="1564"/>
        <v/>
      </c>
      <c r="CC587" s="877" t="str">
        <f t="shared" si="1565"/>
        <v/>
      </c>
      <c r="CD587" s="506" t="str">
        <f t="shared" si="1571"/>
        <v/>
      </c>
      <c r="CE587" s="89" t="str">
        <f t="shared" si="1566"/>
        <v/>
      </c>
      <c r="CF587" s="90" t="str">
        <f t="shared" si="1566"/>
        <v/>
      </c>
      <c r="CG587" s="90" t="str">
        <f t="shared" si="1566"/>
        <v/>
      </c>
      <c r="CH587" s="90" t="str">
        <f t="shared" si="1566"/>
        <v/>
      </c>
      <c r="CI587" s="90" t="str">
        <f t="shared" si="1566"/>
        <v/>
      </c>
      <c r="CJ587" s="90" t="str">
        <f t="shared" si="1566"/>
        <v/>
      </c>
      <c r="CK587" s="154" t="str">
        <f t="shared" si="1566"/>
        <v/>
      </c>
      <c r="CL587" s="154" t="str">
        <f t="shared" si="1566"/>
        <v/>
      </c>
      <c r="CM587" s="154" t="str">
        <f t="shared" si="1566"/>
        <v/>
      </c>
      <c r="CN587" s="90" t="str">
        <f t="shared" si="1566"/>
        <v/>
      </c>
      <c r="CO587" s="90" t="str">
        <f t="shared" si="1566"/>
        <v/>
      </c>
      <c r="CP587" s="90" t="str">
        <f t="shared" si="1566"/>
        <v/>
      </c>
      <c r="CQ587" s="90" t="str">
        <f t="shared" si="1566"/>
        <v/>
      </c>
      <c r="CR587" s="90" t="str">
        <f t="shared" si="1566"/>
        <v/>
      </c>
      <c r="CS587" s="89" t="str">
        <f t="shared" si="1566"/>
        <v/>
      </c>
      <c r="CT587" s="507" t="str">
        <f t="shared" si="1566"/>
        <v/>
      </c>
      <c r="CU587" s="534" t="str">
        <f t="shared" si="1556"/>
        <v/>
      </c>
      <c r="CV587" s="535" t="str">
        <f t="shared" si="1556"/>
        <v/>
      </c>
      <c r="CW587" s="536" t="str">
        <f t="shared" si="1556"/>
        <v/>
      </c>
      <c r="CX587" s="536" t="str">
        <f t="shared" si="1556"/>
        <v/>
      </c>
      <c r="CY587" s="536" t="str">
        <f t="shared" si="1556"/>
        <v/>
      </c>
      <c r="CZ587" s="536" t="str">
        <f t="shared" si="1556"/>
        <v/>
      </c>
      <c r="DA587" s="536" t="str">
        <f t="shared" si="1556"/>
        <v/>
      </c>
      <c r="DB587" s="537" t="str">
        <f t="shared" si="1556"/>
        <v/>
      </c>
      <c r="DC587" s="537" t="str">
        <f t="shared" si="1556"/>
        <v/>
      </c>
      <c r="DD587" s="537" t="str">
        <f t="shared" si="1556"/>
        <v/>
      </c>
      <c r="DE587" s="536" t="str">
        <f t="shared" si="1556"/>
        <v/>
      </c>
      <c r="DF587" s="536" t="str">
        <f t="shared" si="1556"/>
        <v/>
      </c>
      <c r="DG587" s="536" t="str">
        <f t="shared" si="1556"/>
        <v/>
      </c>
      <c r="DH587" s="536" t="str">
        <f t="shared" si="1556"/>
        <v/>
      </c>
      <c r="DI587" s="536" t="str">
        <f t="shared" si="1556"/>
        <v/>
      </c>
      <c r="DJ587" s="535" t="str">
        <f t="shared" si="1556"/>
        <v/>
      </c>
      <c r="DK587" s="534" t="str">
        <f t="shared" si="1518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7">
        <f>3420*$K$1</f>
        <v>3420</v>
      </c>
      <c r="C588" s="747">
        <f t="shared" ref="C588:R588" si="1573">3420*$K$1</f>
        <v>3420</v>
      </c>
      <c r="D588" s="747">
        <f t="shared" si="1573"/>
        <v>3420</v>
      </c>
      <c r="E588" s="747">
        <f t="shared" si="1573"/>
        <v>3420</v>
      </c>
      <c r="F588" s="747">
        <f t="shared" si="1573"/>
        <v>3420</v>
      </c>
      <c r="G588" s="747">
        <f t="shared" si="1573"/>
        <v>3420</v>
      </c>
      <c r="H588" s="747">
        <f t="shared" si="1573"/>
        <v>3420</v>
      </c>
      <c r="I588" s="747">
        <f t="shared" si="1573"/>
        <v>3420</v>
      </c>
      <c r="J588" s="747">
        <f t="shared" si="1573"/>
        <v>3420</v>
      </c>
      <c r="K588" s="747">
        <f t="shared" si="1573"/>
        <v>3420</v>
      </c>
      <c r="L588" s="747">
        <f t="shared" si="1573"/>
        <v>3420</v>
      </c>
      <c r="M588" s="747">
        <f t="shared" si="1573"/>
        <v>3420</v>
      </c>
      <c r="N588" s="747">
        <f t="shared" si="1573"/>
        <v>3420</v>
      </c>
      <c r="O588" s="747">
        <f t="shared" si="1573"/>
        <v>3420</v>
      </c>
      <c r="P588" s="747">
        <f t="shared" si="1573"/>
        <v>3420</v>
      </c>
      <c r="Q588" s="747">
        <f t="shared" si="1573"/>
        <v>3420</v>
      </c>
      <c r="R588" s="747">
        <f t="shared" si="1573"/>
        <v>3420</v>
      </c>
      <c r="S588" s="588"/>
      <c r="T588" s="747">
        <f>3420*$K$1</f>
        <v>3420</v>
      </c>
      <c r="U588" s="747">
        <f t="shared" ref="U588:AJ588" si="1574">3420*$K$1</f>
        <v>3420</v>
      </c>
      <c r="V588" s="747">
        <f t="shared" si="1574"/>
        <v>3420</v>
      </c>
      <c r="W588" s="747">
        <f t="shared" si="1574"/>
        <v>3420</v>
      </c>
      <c r="X588" s="747">
        <f t="shared" si="1574"/>
        <v>3420</v>
      </c>
      <c r="Y588" s="747">
        <f t="shared" si="1574"/>
        <v>3420</v>
      </c>
      <c r="Z588" s="747">
        <f t="shared" si="1574"/>
        <v>3420</v>
      </c>
      <c r="AA588" s="747">
        <f t="shared" si="1574"/>
        <v>3420</v>
      </c>
      <c r="AB588" s="747">
        <f t="shared" si="1574"/>
        <v>3420</v>
      </c>
      <c r="AC588" s="747">
        <f t="shared" si="1574"/>
        <v>3420</v>
      </c>
      <c r="AD588" s="747">
        <f t="shared" si="1574"/>
        <v>3420</v>
      </c>
      <c r="AE588" s="747">
        <f t="shared" si="1574"/>
        <v>3420</v>
      </c>
      <c r="AF588" s="747">
        <f t="shared" si="1574"/>
        <v>3420</v>
      </c>
      <c r="AG588" s="747">
        <f t="shared" si="1574"/>
        <v>3420</v>
      </c>
      <c r="AH588" s="747">
        <f t="shared" si="1574"/>
        <v>3420</v>
      </c>
      <c r="AI588" s="747">
        <f t="shared" si="1574"/>
        <v>3420</v>
      </c>
      <c r="AJ588" s="747">
        <f t="shared" si="1574"/>
        <v>3420</v>
      </c>
      <c r="AK588" s="588"/>
      <c r="AL588" s="747">
        <f>3420*$K$1</f>
        <v>3420</v>
      </c>
      <c r="AM588" s="747">
        <f t="shared" ref="AM588:BB588" si="1575">3420*$K$1</f>
        <v>3420</v>
      </c>
      <c r="AN588" s="747">
        <f t="shared" si="1575"/>
        <v>3420</v>
      </c>
      <c r="AO588" s="747">
        <f t="shared" si="1575"/>
        <v>3420</v>
      </c>
      <c r="AP588" s="747">
        <f t="shared" si="1575"/>
        <v>3420</v>
      </c>
      <c r="AQ588" s="747">
        <f t="shared" si="1575"/>
        <v>3420</v>
      </c>
      <c r="AR588" s="747">
        <f t="shared" si="1575"/>
        <v>3420</v>
      </c>
      <c r="AS588" s="747">
        <f t="shared" si="1575"/>
        <v>3420</v>
      </c>
      <c r="AT588" s="747">
        <f t="shared" si="1575"/>
        <v>3420</v>
      </c>
      <c r="AU588" s="747">
        <f t="shared" si="1575"/>
        <v>3420</v>
      </c>
      <c r="AV588" s="747">
        <f t="shared" si="1575"/>
        <v>3420</v>
      </c>
      <c r="AW588" s="747">
        <f t="shared" si="1575"/>
        <v>3420</v>
      </c>
      <c r="AX588" s="747">
        <f t="shared" si="1575"/>
        <v>3420</v>
      </c>
      <c r="AY588" s="747">
        <f t="shared" si="1575"/>
        <v>3420</v>
      </c>
      <c r="AZ588" s="747">
        <f t="shared" si="1575"/>
        <v>3420</v>
      </c>
      <c r="BA588" s="747">
        <f t="shared" si="1575"/>
        <v>3420</v>
      </c>
      <c r="BB588" s="747">
        <f t="shared" si="1575"/>
        <v>3420</v>
      </c>
      <c r="BC588" s="741"/>
      <c r="BD588" s="747">
        <f>3420*$K$1</f>
        <v>3420</v>
      </c>
      <c r="BE588" s="747">
        <f t="shared" ref="BE588:BY588" si="1576">3420*$K$1</f>
        <v>3420</v>
      </c>
      <c r="BF588" s="747">
        <f t="shared" si="1576"/>
        <v>3420</v>
      </c>
      <c r="BG588" s="747">
        <f t="shared" si="1576"/>
        <v>3420</v>
      </c>
      <c r="BH588" s="747">
        <f t="shared" si="1576"/>
        <v>3420</v>
      </c>
      <c r="BI588" s="747">
        <f t="shared" si="1576"/>
        <v>3420</v>
      </c>
      <c r="BJ588" s="747">
        <f t="shared" si="1576"/>
        <v>3420</v>
      </c>
      <c r="BK588" s="747">
        <f t="shared" si="1576"/>
        <v>3420</v>
      </c>
      <c r="BL588" s="747">
        <f t="shared" si="1576"/>
        <v>3420</v>
      </c>
      <c r="BM588" s="747">
        <f t="shared" si="1576"/>
        <v>3420</v>
      </c>
      <c r="BN588" s="747">
        <f t="shared" si="1576"/>
        <v>3420</v>
      </c>
      <c r="BO588" s="747">
        <f t="shared" si="1576"/>
        <v>3420</v>
      </c>
      <c r="BP588" s="747">
        <f t="shared" si="1576"/>
        <v>3420</v>
      </c>
      <c r="BQ588" s="747">
        <f t="shared" si="1576"/>
        <v>3420</v>
      </c>
      <c r="BR588" s="747">
        <f t="shared" si="1576"/>
        <v>3420</v>
      </c>
      <c r="BS588" s="747">
        <f t="shared" si="1576"/>
        <v>3420</v>
      </c>
      <c r="BT588" s="747">
        <f t="shared" si="1576"/>
        <v>3420</v>
      </c>
      <c r="BU588" s="741"/>
      <c r="BV588" s="747">
        <f t="shared" si="1576"/>
        <v>3420</v>
      </c>
      <c r="BW588" s="747">
        <f t="shared" si="1576"/>
        <v>3420</v>
      </c>
      <c r="BX588" s="747">
        <f t="shared" si="1576"/>
        <v>3420</v>
      </c>
      <c r="BY588" s="747">
        <f t="shared" si="1576"/>
        <v>3420</v>
      </c>
      <c r="BZ588" s="876">
        <f t="shared" si="1562"/>
        <v>3420</v>
      </c>
      <c r="CA588" s="876">
        <f t="shared" si="1563"/>
        <v>3420</v>
      </c>
      <c r="CB588" s="876">
        <f t="shared" si="1564"/>
        <v>3420</v>
      </c>
      <c r="CC588" s="877">
        <f t="shared" si="1565"/>
        <v>3420</v>
      </c>
      <c r="CD588" s="506">
        <f t="shared" si="1571"/>
        <v>3420</v>
      </c>
      <c r="CE588" s="89">
        <f t="shared" si="1566"/>
        <v>3420</v>
      </c>
      <c r="CF588" s="90">
        <f t="shared" si="1566"/>
        <v>3420</v>
      </c>
      <c r="CG588" s="90">
        <f t="shared" si="1566"/>
        <v>3420</v>
      </c>
      <c r="CH588" s="90">
        <f t="shared" si="1566"/>
        <v>3420</v>
      </c>
      <c r="CI588" s="90">
        <f t="shared" si="1566"/>
        <v>3420</v>
      </c>
      <c r="CJ588" s="90">
        <f t="shared" si="1566"/>
        <v>3420</v>
      </c>
      <c r="CK588" s="154">
        <f t="shared" si="1566"/>
        <v>3420</v>
      </c>
      <c r="CL588" s="154">
        <f t="shared" si="1566"/>
        <v>3420</v>
      </c>
      <c r="CM588" s="154">
        <f t="shared" si="1566"/>
        <v>3420</v>
      </c>
      <c r="CN588" s="90">
        <f t="shared" si="1566"/>
        <v>3420</v>
      </c>
      <c r="CO588" s="90">
        <f t="shared" si="1566"/>
        <v>3420</v>
      </c>
      <c r="CP588" s="90">
        <f t="shared" si="1566"/>
        <v>3420</v>
      </c>
      <c r="CQ588" s="90">
        <f t="shared" si="1566"/>
        <v>3420</v>
      </c>
      <c r="CR588" s="90">
        <f t="shared" si="1566"/>
        <v>3420</v>
      </c>
      <c r="CS588" s="89">
        <f t="shared" si="1566"/>
        <v>3420</v>
      </c>
      <c r="CT588" s="507">
        <f t="shared" si="1566"/>
        <v>3420</v>
      </c>
      <c r="CU588" s="534">
        <f t="shared" si="1556"/>
        <v>3420</v>
      </c>
      <c r="CV588" s="535">
        <f t="shared" si="1556"/>
        <v>3420</v>
      </c>
      <c r="CW588" s="536">
        <f t="shared" si="1556"/>
        <v>3420</v>
      </c>
      <c r="CX588" s="536">
        <f t="shared" si="1556"/>
        <v>3420</v>
      </c>
      <c r="CY588" s="536">
        <f t="shared" si="1556"/>
        <v>3420</v>
      </c>
      <c r="CZ588" s="536">
        <f t="shared" si="1556"/>
        <v>3420</v>
      </c>
      <c r="DA588" s="536">
        <f t="shared" si="1556"/>
        <v>3420</v>
      </c>
      <c r="DB588" s="537">
        <f t="shared" si="1556"/>
        <v>3420</v>
      </c>
      <c r="DC588" s="537">
        <f t="shared" si="1556"/>
        <v>3420</v>
      </c>
      <c r="DD588" s="537">
        <f t="shared" si="1556"/>
        <v>3420</v>
      </c>
      <c r="DE588" s="536">
        <f t="shared" si="1556"/>
        <v>3420</v>
      </c>
      <c r="DF588" s="536">
        <f t="shared" si="1556"/>
        <v>3420</v>
      </c>
      <c r="DG588" s="536">
        <f t="shared" si="1556"/>
        <v>3420</v>
      </c>
      <c r="DH588" s="536">
        <f t="shared" si="1556"/>
        <v>3420</v>
      </c>
      <c r="DI588" s="536">
        <f t="shared" si="1556"/>
        <v>3420</v>
      </c>
      <c r="DJ588" s="535">
        <f t="shared" si="1556"/>
        <v>3420</v>
      </c>
      <c r="DK588" s="534">
        <f t="shared" si="1518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577">IF(C586="","",C586*C587*C588/C$46/365/$F$1)</f>
        <v/>
      </c>
      <c r="D589" s="751" t="str">
        <f t="shared" si="1577"/>
        <v/>
      </c>
      <c r="E589" s="751" t="str">
        <f t="shared" si="1577"/>
        <v/>
      </c>
      <c r="F589" s="751" t="str">
        <f t="shared" si="1577"/>
        <v/>
      </c>
      <c r="G589" s="751" t="str">
        <f t="shared" si="1577"/>
        <v/>
      </c>
      <c r="H589" s="751" t="str">
        <f t="shared" si="1577"/>
        <v/>
      </c>
      <c r="I589" s="751" t="str">
        <f t="shared" si="1577"/>
        <v/>
      </c>
      <c r="J589" s="751" t="str">
        <f t="shared" si="1577"/>
        <v/>
      </c>
      <c r="K589" s="751" t="str">
        <f t="shared" si="1577"/>
        <v/>
      </c>
      <c r="L589" s="751" t="str">
        <f t="shared" si="1577"/>
        <v/>
      </c>
      <c r="M589" s="751" t="str">
        <f t="shared" si="1577"/>
        <v/>
      </c>
      <c r="N589" s="751" t="str">
        <f t="shared" si="1577"/>
        <v/>
      </c>
      <c r="O589" s="751" t="str">
        <f t="shared" si="1577"/>
        <v/>
      </c>
      <c r="P589" s="751" t="str">
        <f t="shared" si="1577"/>
        <v/>
      </c>
      <c r="Q589" s="751" t="str">
        <f t="shared" si="1577"/>
        <v/>
      </c>
      <c r="R589" s="751" t="str">
        <f t="shared" si="1577"/>
        <v/>
      </c>
      <c r="S589" s="574"/>
      <c r="T589" s="751" t="str">
        <f>IF(T586="","",T586*T587*T588/T$46/365/$F$1)</f>
        <v/>
      </c>
      <c r="U589" s="751" t="str">
        <f t="shared" ref="U589:AJ589" si="1578">IF(U586="","",U586*U587*U588/U$46/365/$F$1)</f>
        <v/>
      </c>
      <c r="V589" s="751" t="str">
        <f t="shared" si="1578"/>
        <v/>
      </c>
      <c r="W589" s="751" t="str">
        <f t="shared" si="1578"/>
        <v/>
      </c>
      <c r="X589" s="751" t="str">
        <f t="shared" si="1578"/>
        <v/>
      </c>
      <c r="Y589" s="751" t="str">
        <f t="shared" si="1578"/>
        <v/>
      </c>
      <c r="Z589" s="751" t="str">
        <f t="shared" si="1578"/>
        <v/>
      </c>
      <c r="AA589" s="751" t="str">
        <f t="shared" si="1578"/>
        <v/>
      </c>
      <c r="AB589" s="751" t="str">
        <f t="shared" si="1578"/>
        <v/>
      </c>
      <c r="AC589" s="751" t="str">
        <f t="shared" si="1578"/>
        <v/>
      </c>
      <c r="AD589" s="751" t="str">
        <f t="shared" si="1578"/>
        <v/>
      </c>
      <c r="AE589" s="751" t="str">
        <f t="shared" si="1578"/>
        <v/>
      </c>
      <c r="AF589" s="751" t="str">
        <f t="shared" si="1578"/>
        <v/>
      </c>
      <c r="AG589" s="751" t="str">
        <f t="shared" si="1578"/>
        <v/>
      </c>
      <c r="AH589" s="751" t="str">
        <f t="shared" si="1578"/>
        <v/>
      </c>
      <c r="AI589" s="751" t="str">
        <f t="shared" si="1578"/>
        <v/>
      </c>
      <c r="AJ589" s="751" t="str">
        <f t="shared" si="1578"/>
        <v/>
      </c>
      <c r="AK589" s="574"/>
      <c r="AL589" s="751" t="str">
        <f>IF(AL586="","",AL586*AL587*AL588/AL$46/365/$F$1)</f>
        <v/>
      </c>
      <c r="AM589" s="751" t="str">
        <f t="shared" ref="AM589:BB589" si="1579">IF(AM586="","",AM586*AM587*AM588/AM$46/365/$F$1)</f>
        <v/>
      </c>
      <c r="AN589" s="751" t="str">
        <f t="shared" si="1579"/>
        <v/>
      </c>
      <c r="AO589" s="751" t="str">
        <f t="shared" si="1579"/>
        <v/>
      </c>
      <c r="AP589" s="751" t="str">
        <f t="shared" si="1579"/>
        <v/>
      </c>
      <c r="AQ589" s="751" t="str">
        <f t="shared" si="1579"/>
        <v/>
      </c>
      <c r="AR589" s="751" t="str">
        <f t="shared" si="1579"/>
        <v/>
      </c>
      <c r="AS589" s="751" t="str">
        <f t="shared" si="1579"/>
        <v/>
      </c>
      <c r="AT589" s="751" t="str">
        <f t="shared" si="1579"/>
        <v/>
      </c>
      <c r="AU589" s="751" t="str">
        <f t="shared" si="1579"/>
        <v/>
      </c>
      <c r="AV589" s="751" t="str">
        <f t="shared" si="1579"/>
        <v/>
      </c>
      <c r="AW589" s="751" t="str">
        <f t="shared" si="1579"/>
        <v/>
      </c>
      <c r="AX589" s="751" t="str">
        <f t="shared" si="1579"/>
        <v/>
      </c>
      <c r="AY589" s="751" t="str">
        <f t="shared" si="1579"/>
        <v/>
      </c>
      <c r="AZ589" s="751" t="str">
        <f t="shared" si="1579"/>
        <v/>
      </c>
      <c r="BA589" s="751" t="str">
        <f t="shared" si="1579"/>
        <v/>
      </c>
      <c r="BB589" s="751" t="str">
        <f t="shared" si="1579"/>
        <v/>
      </c>
      <c r="BC589" s="638"/>
      <c r="BD589" s="751" t="str">
        <f>IF(BD586="","",BD586*BD587*BD588/BD$46/365/$F$1)</f>
        <v/>
      </c>
      <c r="BE589" s="751" t="str">
        <f t="shared" ref="BE589:BT589" si="1580">IF(BE586="","",BE586*BE587*BE588/BE$46/365/$F$1)</f>
        <v/>
      </c>
      <c r="BF589" s="751" t="str">
        <f t="shared" si="1580"/>
        <v/>
      </c>
      <c r="BG589" s="751" t="str">
        <f t="shared" si="1580"/>
        <v/>
      </c>
      <c r="BH589" s="751" t="str">
        <f t="shared" si="1580"/>
        <v/>
      </c>
      <c r="BI589" s="751" t="str">
        <f t="shared" si="1580"/>
        <v/>
      </c>
      <c r="BJ589" s="751" t="str">
        <f t="shared" si="1580"/>
        <v/>
      </c>
      <c r="BK589" s="751" t="str">
        <f t="shared" si="1580"/>
        <v/>
      </c>
      <c r="BL589" s="751" t="str">
        <f t="shared" si="1580"/>
        <v/>
      </c>
      <c r="BM589" s="751" t="str">
        <f t="shared" si="1580"/>
        <v/>
      </c>
      <c r="BN589" s="751" t="str">
        <f t="shared" si="1580"/>
        <v/>
      </c>
      <c r="BO589" s="751" t="str">
        <f t="shared" si="1580"/>
        <v/>
      </c>
      <c r="BP589" s="751" t="str">
        <f t="shared" si="1580"/>
        <v/>
      </c>
      <c r="BQ589" s="751" t="str">
        <f t="shared" si="1580"/>
        <v/>
      </c>
      <c r="BR589" s="751" t="str">
        <f t="shared" si="1580"/>
        <v/>
      </c>
      <c r="BS589" s="751" t="str">
        <f t="shared" si="1580"/>
        <v/>
      </c>
      <c r="BT589" s="751" t="str">
        <f t="shared" si="158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571"/>
        <v/>
      </c>
      <c r="CE589" s="1330" t="str">
        <f t="shared" si="1566"/>
        <v/>
      </c>
      <c r="CF589" s="1331" t="str">
        <f t="shared" si="1566"/>
        <v/>
      </c>
      <c r="CG589" s="1331" t="str">
        <f t="shared" si="1566"/>
        <v/>
      </c>
      <c r="CH589" s="1331" t="str">
        <f t="shared" si="1566"/>
        <v/>
      </c>
      <c r="CI589" s="1331" t="str">
        <f t="shared" si="1566"/>
        <v/>
      </c>
      <c r="CJ589" s="1331" t="str">
        <f t="shared" si="1566"/>
        <v/>
      </c>
      <c r="CK589" s="1332" t="str">
        <f t="shared" si="1566"/>
        <v/>
      </c>
      <c r="CL589" s="1332" t="str">
        <f t="shared" si="1566"/>
        <v/>
      </c>
      <c r="CM589" s="1332" t="str">
        <f t="shared" si="1566"/>
        <v/>
      </c>
      <c r="CN589" s="1331" t="str">
        <f t="shared" si="1566"/>
        <v/>
      </c>
      <c r="CO589" s="1331" t="str">
        <f t="shared" si="1566"/>
        <v/>
      </c>
      <c r="CP589" s="1331" t="str">
        <f t="shared" si="1566"/>
        <v/>
      </c>
      <c r="CQ589" s="1331" t="str">
        <f t="shared" si="1566"/>
        <v/>
      </c>
      <c r="CR589" s="1331" t="str">
        <f t="shared" si="1566"/>
        <v/>
      </c>
      <c r="CS589" s="1330" t="str">
        <f t="shared" si="1566"/>
        <v/>
      </c>
      <c r="CT589" s="1333" t="str">
        <f t="shared" si="1566"/>
        <v/>
      </c>
      <c r="CU589" s="522" t="str">
        <f t="shared" si="1556"/>
        <v/>
      </c>
      <c r="CV589" s="523" t="str">
        <f t="shared" si="1556"/>
        <v/>
      </c>
      <c r="CW589" s="524" t="str">
        <f t="shared" si="1556"/>
        <v/>
      </c>
      <c r="CX589" s="524" t="str">
        <f t="shared" si="1556"/>
        <v/>
      </c>
      <c r="CY589" s="524" t="str">
        <f t="shared" si="1556"/>
        <v/>
      </c>
      <c r="CZ589" s="524" t="str">
        <f t="shared" si="1556"/>
        <v/>
      </c>
      <c r="DA589" s="524" t="str">
        <f t="shared" si="1556"/>
        <v/>
      </c>
      <c r="DB589" s="525" t="str">
        <f t="shared" si="1556"/>
        <v/>
      </c>
      <c r="DC589" s="525" t="str">
        <f t="shared" si="1556"/>
        <v/>
      </c>
      <c r="DD589" s="525" t="str">
        <f t="shared" si="1556"/>
        <v/>
      </c>
      <c r="DE589" s="524" t="str">
        <f t="shared" si="1556"/>
        <v/>
      </c>
      <c r="DF589" s="524" t="str">
        <f t="shared" si="1556"/>
        <v/>
      </c>
      <c r="DG589" s="524" t="str">
        <f t="shared" si="1556"/>
        <v/>
      </c>
      <c r="DH589" s="524" t="str">
        <f t="shared" si="1556"/>
        <v/>
      </c>
      <c r="DI589" s="524" t="str">
        <f t="shared" si="1556"/>
        <v/>
      </c>
      <c r="DJ589" s="523" t="str">
        <f t="shared" si="1556"/>
        <v/>
      </c>
      <c r="DK589" s="522" t="str">
        <f t="shared" si="1557"/>
        <v/>
      </c>
      <c r="DL589" s="639">
        <f t="shared" si="1558"/>
        <v>0</v>
      </c>
      <c r="DM589" s="106">
        <f t="shared" si="1559"/>
        <v>0</v>
      </c>
      <c r="DN589" s="106">
        <f t="shared" si="1560"/>
        <v>0</v>
      </c>
      <c r="DO589" s="106">
        <f t="shared" si="156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1557" t="str">
        <f t="shared" ref="BZ590:BZ591" si="1581">IF(DL590&lt;3,"",(SUM(B590:R590)-MIN(B590:R590)-MAX(B590:R590))/(DL590-2))</f>
        <v/>
      </c>
      <c r="CA590" s="1557" t="str">
        <f t="shared" ref="CA590:CA591" si="1582">IF(DM590&lt;3,"",(SUM(T590:AJ590)-MIN(T590:AJ590)-MAX(T590:AJ590))/(DM590-2))</f>
        <v/>
      </c>
      <c r="CB590" s="1557" t="str">
        <f t="shared" ref="CB590:CB591" si="1583">IF(DN590&lt;3,"",(SUM(AL590:BB590)-MIN(AL590:BB590)-MAX(AL590:BB590))/(DN590-2))</f>
        <v/>
      </c>
      <c r="CC590" s="1558" t="str">
        <f t="shared" ref="CC590:CC591" si="1584">IF(DO590&lt;3,"",(SUM(BD590:BT590)-MIN(BD590:BT590)-MAX(BD590:BT590))/(DO590-2))</f>
        <v/>
      </c>
      <c r="CD590" s="506" t="str">
        <f t="shared" si="1571"/>
        <v/>
      </c>
      <c r="CE590" s="89" t="str">
        <f t="shared" si="1566"/>
        <v/>
      </c>
      <c r="CF590" s="90" t="str">
        <f t="shared" si="1566"/>
        <v/>
      </c>
      <c r="CG590" s="90" t="str">
        <f t="shared" si="1566"/>
        <v/>
      </c>
      <c r="CH590" s="90" t="str">
        <f t="shared" si="1566"/>
        <v/>
      </c>
      <c r="CI590" s="90" t="str">
        <f t="shared" si="1566"/>
        <v/>
      </c>
      <c r="CJ590" s="90" t="str">
        <f t="shared" si="1566"/>
        <v/>
      </c>
      <c r="CK590" s="154" t="str">
        <f t="shared" si="1566"/>
        <v/>
      </c>
      <c r="CL590" s="154" t="str">
        <f t="shared" si="1566"/>
        <v/>
      </c>
      <c r="CM590" s="154" t="str">
        <f t="shared" si="1566"/>
        <v/>
      </c>
      <c r="CN590" s="90" t="str">
        <f t="shared" si="1566"/>
        <v/>
      </c>
      <c r="CO590" s="90" t="str">
        <f t="shared" si="1566"/>
        <v/>
      </c>
      <c r="CP590" s="90" t="str">
        <f t="shared" si="1566"/>
        <v/>
      </c>
      <c r="CQ590" s="90" t="str">
        <f t="shared" si="1566"/>
        <v/>
      </c>
      <c r="CR590" s="90" t="str">
        <f t="shared" si="1566"/>
        <v/>
      </c>
      <c r="CS590" s="89" t="str">
        <f t="shared" si="1566"/>
        <v/>
      </c>
      <c r="CT590" s="507" t="str">
        <f t="shared" si="1566"/>
        <v/>
      </c>
      <c r="CU590" s="534" t="str">
        <f t="shared" si="1556"/>
        <v/>
      </c>
      <c r="CV590" s="535" t="str">
        <f t="shared" si="1556"/>
        <v/>
      </c>
      <c r="CW590" s="536" t="str">
        <f t="shared" si="1556"/>
        <v/>
      </c>
      <c r="CX590" s="536" t="str">
        <f t="shared" si="1556"/>
        <v/>
      </c>
      <c r="CY590" s="536" t="str">
        <f t="shared" si="1556"/>
        <v/>
      </c>
      <c r="CZ590" s="536" t="str">
        <f t="shared" si="1556"/>
        <v/>
      </c>
      <c r="DA590" s="536" t="str">
        <f t="shared" si="1556"/>
        <v/>
      </c>
      <c r="DB590" s="537" t="str">
        <f t="shared" si="1556"/>
        <v/>
      </c>
      <c r="DC590" s="537" t="str">
        <f t="shared" si="1556"/>
        <v/>
      </c>
      <c r="DD590" s="537" t="str">
        <f t="shared" si="1556"/>
        <v/>
      </c>
      <c r="DE590" s="536" t="str">
        <f t="shared" si="1556"/>
        <v/>
      </c>
      <c r="DF590" s="536" t="str">
        <f t="shared" si="1556"/>
        <v/>
      </c>
      <c r="DG590" s="536" t="str">
        <f t="shared" si="1556"/>
        <v/>
      </c>
      <c r="DH590" s="536" t="str">
        <f t="shared" si="1556"/>
        <v/>
      </c>
      <c r="DI590" s="536" t="str">
        <f t="shared" si="1556"/>
        <v/>
      </c>
      <c r="DJ590" s="535" t="str">
        <f t="shared" si="1556"/>
        <v/>
      </c>
      <c r="DK590" s="534" t="str">
        <f t="shared" si="1518"/>
        <v/>
      </c>
      <c r="DL590" s="878">
        <f t="shared" si="1558"/>
        <v>0</v>
      </c>
      <c r="DM590" s="833">
        <f t="shared" si="1559"/>
        <v>0</v>
      </c>
      <c r="DN590" s="833">
        <f t="shared" si="1560"/>
        <v>0</v>
      </c>
      <c r="DO590" s="833">
        <f t="shared" si="1561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6" t="str">
        <f t="shared" ref="B591:R591" si="1585">IF(B590="","",B587*B590)</f>
        <v/>
      </c>
      <c r="C591" s="746" t="str">
        <f t="shared" si="1585"/>
        <v/>
      </c>
      <c r="D591" s="746" t="str">
        <f t="shared" si="1585"/>
        <v/>
      </c>
      <c r="E591" s="746" t="str">
        <f t="shared" si="1585"/>
        <v/>
      </c>
      <c r="F591" s="746" t="str">
        <f t="shared" si="1585"/>
        <v/>
      </c>
      <c r="G591" s="746" t="str">
        <f t="shared" si="1585"/>
        <v/>
      </c>
      <c r="H591" s="746" t="str">
        <f t="shared" si="1585"/>
        <v/>
      </c>
      <c r="I591" s="746" t="str">
        <f t="shared" si="1585"/>
        <v/>
      </c>
      <c r="J591" s="746" t="str">
        <f t="shared" si="1585"/>
        <v/>
      </c>
      <c r="K591" s="746" t="str">
        <f t="shared" si="1585"/>
        <v/>
      </c>
      <c r="L591" s="746" t="str">
        <f t="shared" si="1585"/>
        <v/>
      </c>
      <c r="M591" s="746" t="str">
        <f t="shared" si="1585"/>
        <v/>
      </c>
      <c r="N591" s="746" t="str">
        <f t="shared" si="1585"/>
        <v/>
      </c>
      <c r="O591" s="746" t="str">
        <f t="shared" si="1585"/>
        <v/>
      </c>
      <c r="P591" s="746" t="str">
        <f t="shared" si="1585"/>
        <v/>
      </c>
      <c r="Q591" s="746" t="str">
        <f t="shared" si="1585"/>
        <v/>
      </c>
      <c r="R591" s="746" t="str">
        <f t="shared" si="1585"/>
        <v/>
      </c>
      <c r="S591" s="752"/>
      <c r="T591" s="746" t="str">
        <f t="shared" ref="T591:AJ591" si="1586">IF(T590="","",T587*T590)</f>
        <v/>
      </c>
      <c r="U591" s="746" t="str">
        <f t="shared" si="1586"/>
        <v/>
      </c>
      <c r="V591" s="746" t="str">
        <f t="shared" si="1586"/>
        <v/>
      </c>
      <c r="W591" s="746" t="str">
        <f t="shared" si="1586"/>
        <v/>
      </c>
      <c r="X591" s="746" t="str">
        <f t="shared" si="1586"/>
        <v/>
      </c>
      <c r="Y591" s="746" t="str">
        <f t="shared" si="1586"/>
        <v/>
      </c>
      <c r="Z591" s="746" t="str">
        <f t="shared" si="1586"/>
        <v/>
      </c>
      <c r="AA591" s="746" t="str">
        <f t="shared" si="1586"/>
        <v/>
      </c>
      <c r="AB591" s="746" t="str">
        <f t="shared" si="1586"/>
        <v/>
      </c>
      <c r="AC591" s="746" t="str">
        <f t="shared" si="1586"/>
        <v/>
      </c>
      <c r="AD591" s="746" t="str">
        <f t="shared" si="1586"/>
        <v/>
      </c>
      <c r="AE591" s="746" t="str">
        <f t="shared" si="1586"/>
        <v/>
      </c>
      <c r="AF591" s="746" t="str">
        <f t="shared" si="1586"/>
        <v/>
      </c>
      <c r="AG591" s="746" t="str">
        <f t="shared" si="1586"/>
        <v/>
      </c>
      <c r="AH591" s="746" t="str">
        <f t="shared" si="1586"/>
        <v/>
      </c>
      <c r="AI591" s="746" t="str">
        <f t="shared" si="1586"/>
        <v/>
      </c>
      <c r="AJ591" s="746" t="str">
        <f t="shared" si="1586"/>
        <v/>
      </c>
      <c r="AK591" s="752"/>
      <c r="AL591" s="746" t="str">
        <f t="shared" ref="AL591:BB591" si="1587">IF(AL590="","",AL587*AL590)</f>
        <v/>
      </c>
      <c r="AM591" s="746" t="str">
        <f t="shared" si="1587"/>
        <v/>
      </c>
      <c r="AN591" s="746" t="str">
        <f t="shared" si="1587"/>
        <v/>
      </c>
      <c r="AO591" s="746" t="str">
        <f t="shared" si="1587"/>
        <v/>
      </c>
      <c r="AP591" s="746" t="str">
        <f t="shared" si="1587"/>
        <v/>
      </c>
      <c r="AQ591" s="746" t="str">
        <f t="shared" si="1587"/>
        <v/>
      </c>
      <c r="AR591" s="746" t="str">
        <f t="shared" si="1587"/>
        <v/>
      </c>
      <c r="AS591" s="746" t="str">
        <f t="shared" si="1587"/>
        <v/>
      </c>
      <c r="AT591" s="746" t="str">
        <f t="shared" si="1587"/>
        <v/>
      </c>
      <c r="AU591" s="746" t="str">
        <f t="shared" si="1587"/>
        <v/>
      </c>
      <c r="AV591" s="746" t="str">
        <f t="shared" si="1587"/>
        <v/>
      </c>
      <c r="AW591" s="746" t="str">
        <f t="shared" si="1587"/>
        <v/>
      </c>
      <c r="AX591" s="746" t="str">
        <f t="shared" si="1587"/>
        <v/>
      </c>
      <c r="AY591" s="746" t="str">
        <f t="shared" si="1587"/>
        <v/>
      </c>
      <c r="AZ591" s="746" t="str">
        <f t="shared" si="1587"/>
        <v/>
      </c>
      <c r="BA591" s="746" t="str">
        <f t="shared" si="1587"/>
        <v/>
      </c>
      <c r="BB591" s="746" t="str">
        <f t="shared" si="1587"/>
        <v/>
      </c>
      <c r="BC591" s="752"/>
      <c r="BD591" s="746" t="str">
        <f t="shared" ref="BD591:BT591" si="1588">IF(BD590="","",BD587*BD590)</f>
        <v/>
      </c>
      <c r="BE591" s="746" t="str">
        <f t="shared" si="1588"/>
        <v/>
      </c>
      <c r="BF591" s="746" t="str">
        <f t="shared" si="1588"/>
        <v/>
      </c>
      <c r="BG591" s="746" t="str">
        <f t="shared" si="1588"/>
        <v/>
      </c>
      <c r="BH591" s="746" t="str">
        <f t="shared" si="1588"/>
        <v/>
      </c>
      <c r="BI591" s="746" t="str">
        <f t="shared" si="1588"/>
        <v/>
      </c>
      <c r="BJ591" s="746" t="str">
        <f t="shared" si="1588"/>
        <v/>
      </c>
      <c r="BK591" s="746" t="str">
        <f t="shared" si="1588"/>
        <v/>
      </c>
      <c r="BL591" s="746" t="str">
        <f t="shared" si="1588"/>
        <v/>
      </c>
      <c r="BM591" s="746" t="str">
        <f t="shared" si="1588"/>
        <v/>
      </c>
      <c r="BN591" s="746" t="str">
        <f t="shared" si="1588"/>
        <v/>
      </c>
      <c r="BO591" s="746" t="str">
        <f t="shared" si="1588"/>
        <v/>
      </c>
      <c r="BP591" s="746" t="str">
        <f t="shared" si="1588"/>
        <v/>
      </c>
      <c r="BQ591" s="746" t="str">
        <f t="shared" si="1588"/>
        <v/>
      </c>
      <c r="BR591" s="746" t="str">
        <f t="shared" si="1588"/>
        <v/>
      </c>
      <c r="BS591" s="746" t="str">
        <f t="shared" si="1588"/>
        <v/>
      </c>
      <c r="BT591" s="746" t="str">
        <f t="shared" si="1588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6" t="str">
        <f t="shared" si="1581"/>
        <v/>
      </c>
      <c r="CA591" s="876" t="str">
        <f t="shared" si="1582"/>
        <v/>
      </c>
      <c r="CB591" s="876" t="str">
        <f t="shared" si="1583"/>
        <v/>
      </c>
      <c r="CC591" s="877" t="str">
        <f t="shared" si="1584"/>
        <v/>
      </c>
      <c r="CD591" s="506" t="str">
        <f t="shared" si="1571"/>
        <v/>
      </c>
      <c r="CE591" s="89" t="str">
        <f t="shared" si="1566"/>
        <v/>
      </c>
      <c r="CF591" s="90" t="str">
        <f t="shared" si="1566"/>
        <v/>
      </c>
      <c r="CG591" s="90" t="str">
        <f t="shared" si="1566"/>
        <v/>
      </c>
      <c r="CH591" s="90" t="str">
        <f t="shared" si="1566"/>
        <v/>
      </c>
      <c r="CI591" s="90" t="str">
        <f t="shared" si="1566"/>
        <v/>
      </c>
      <c r="CJ591" s="90" t="str">
        <f t="shared" si="1566"/>
        <v/>
      </c>
      <c r="CK591" s="154" t="str">
        <f t="shared" si="1566"/>
        <v/>
      </c>
      <c r="CL591" s="154" t="str">
        <f t="shared" ref="CL591:CT591" si="15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89"/>
        <v/>
      </c>
      <c r="CN591" s="90" t="str">
        <f t="shared" si="1589"/>
        <v/>
      </c>
      <c r="CO591" s="90" t="str">
        <f t="shared" si="1589"/>
        <v/>
      </c>
      <c r="CP591" s="90" t="str">
        <f t="shared" si="1589"/>
        <v/>
      </c>
      <c r="CQ591" s="90" t="str">
        <f t="shared" si="1589"/>
        <v/>
      </c>
      <c r="CR591" s="90" t="str">
        <f t="shared" si="1589"/>
        <v/>
      </c>
      <c r="CS591" s="89" t="str">
        <f t="shared" si="1589"/>
        <v/>
      </c>
      <c r="CT591" s="507" t="str">
        <f t="shared" si="1589"/>
        <v/>
      </c>
      <c r="CU591" s="534" t="str">
        <f t="shared" si="1556"/>
        <v/>
      </c>
      <c r="CV591" s="535" t="str">
        <f t="shared" si="1556"/>
        <v/>
      </c>
      <c r="CW591" s="536" t="str">
        <f t="shared" si="1556"/>
        <v/>
      </c>
      <c r="CX591" s="536" t="str">
        <f t="shared" si="1556"/>
        <v/>
      </c>
      <c r="CY591" s="536" t="str">
        <f t="shared" si="1556"/>
        <v/>
      </c>
      <c r="CZ591" s="536" t="str">
        <f t="shared" si="1556"/>
        <v/>
      </c>
      <c r="DA591" s="536" t="str">
        <f t="shared" si="1556"/>
        <v/>
      </c>
      <c r="DB591" s="537" t="str">
        <f t="shared" si="1556"/>
        <v/>
      </c>
      <c r="DC591" s="537" t="str">
        <f t="shared" si="1556"/>
        <v/>
      </c>
      <c r="DD591" s="537" t="str">
        <f t="shared" si="1556"/>
        <v/>
      </c>
      <c r="DE591" s="536" t="str">
        <f t="shared" si="1556"/>
        <v/>
      </c>
      <c r="DF591" s="536" t="str">
        <f t="shared" si="1556"/>
        <v/>
      </c>
      <c r="DG591" s="536" t="str">
        <f t="shared" si="1556"/>
        <v/>
      </c>
      <c r="DH591" s="536" t="str">
        <f t="shared" si="1556"/>
        <v/>
      </c>
      <c r="DI591" s="536" t="str">
        <f t="shared" si="1556"/>
        <v/>
      </c>
      <c r="DJ591" s="535" t="str">
        <f t="shared" si="1556"/>
        <v/>
      </c>
      <c r="DK591" s="534" t="str">
        <f t="shared" si="1518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3" t="s">
        <v>728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6" t="str">
        <f t="shared" ref="BZ593:BZ595" si="1590">IF(DL593&lt;3,"",(SUM(B593:R593)-MIN(B593:R593)-MAX(B593:R593))/(DL593-2))</f>
        <v/>
      </c>
      <c r="CA593" s="876">
        <f t="shared" ref="CA593:CA595" si="1591">IF(DM593&lt;3,"",(SUM(T593:AJ593)-MIN(T593:AJ593)-MAX(T593:AJ593))/(DM593-2))</f>
        <v>168</v>
      </c>
      <c r="CB593" s="876" t="str">
        <f t="shared" ref="CB593:CB595" si="1592">IF(DN593&lt;3,"",(SUM(AL593:BB593)-MIN(AL593:BB593)-MAX(AL593:BB593))/(DN593-2))</f>
        <v/>
      </c>
      <c r="CC593" s="877" t="str">
        <f t="shared" ref="CC593:CC595" si="1593">IF(DO593&lt;3,"",(SUM(BD593:BT593)-MIN(BD593:BT593)-MAX(BD593:BT593))/(DO593-2))</f>
        <v/>
      </c>
      <c r="CD593" s="506" t="str">
        <f t="shared" ref="CD593:CM596" si="15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4"/>
        <v/>
      </c>
      <c r="CF593" s="90" t="str">
        <f t="shared" si="1594"/>
        <v/>
      </c>
      <c r="CG593" s="90" t="str">
        <f t="shared" si="1594"/>
        <v/>
      </c>
      <c r="CH593" s="90" t="str">
        <f t="shared" si="1594"/>
        <v/>
      </c>
      <c r="CI593" s="90" t="str">
        <f t="shared" si="1594"/>
        <v/>
      </c>
      <c r="CJ593" s="90" t="str">
        <f t="shared" si="1594"/>
        <v/>
      </c>
      <c r="CK593" s="154" t="str">
        <f t="shared" si="1594"/>
        <v/>
      </c>
      <c r="CL593" s="154">
        <f t="shared" si="1594"/>
        <v>30</v>
      </c>
      <c r="CM593" s="154">
        <f t="shared" si="1594"/>
        <v>1753.85</v>
      </c>
      <c r="CN593" s="90" t="str">
        <f t="shared" ref="CN593:CT596" si="15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5"/>
        <v/>
      </c>
      <c r="CP593" s="90" t="str">
        <f t="shared" si="1595"/>
        <v/>
      </c>
      <c r="CQ593" s="90" t="str">
        <f t="shared" si="1595"/>
        <v/>
      </c>
      <c r="CR593" s="90" t="str">
        <f t="shared" si="1595"/>
        <v/>
      </c>
      <c r="CS593" s="89" t="str">
        <f t="shared" si="1595"/>
        <v/>
      </c>
      <c r="CT593" s="507" t="str">
        <f t="shared" si="1595"/>
        <v/>
      </c>
      <c r="CU593" s="534" t="str">
        <f t="shared" si="1556"/>
        <v/>
      </c>
      <c r="CV593" s="535" t="str">
        <f t="shared" si="1556"/>
        <v/>
      </c>
      <c r="CW593" s="536" t="str">
        <f t="shared" si="1556"/>
        <v/>
      </c>
      <c r="CX593" s="536" t="str">
        <f t="shared" si="1556"/>
        <v/>
      </c>
      <c r="CY593" s="536" t="str">
        <f t="shared" si="1556"/>
        <v/>
      </c>
      <c r="CZ593" s="536" t="str">
        <f t="shared" si="1556"/>
        <v/>
      </c>
      <c r="DA593" s="536" t="str">
        <f t="shared" si="1556"/>
        <v/>
      </c>
      <c r="DB593" s="537" t="str">
        <f t="shared" si="1556"/>
        <v/>
      </c>
      <c r="DC593" s="537">
        <f t="shared" si="1556"/>
        <v>30</v>
      </c>
      <c r="DD593" s="537">
        <f t="shared" si="1556"/>
        <v>1753.85</v>
      </c>
      <c r="DE593" s="536" t="str">
        <f t="shared" si="1556"/>
        <v/>
      </c>
      <c r="DF593" s="536" t="str">
        <f t="shared" si="1556"/>
        <v/>
      </c>
      <c r="DG593" s="536" t="str">
        <f t="shared" si="1556"/>
        <v/>
      </c>
      <c r="DH593" s="536" t="str">
        <f t="shared" si="1556"/>
        <v/>
      </c>
      <c r="DI593" s="536" t="str">
        <f t="shared" si="1556"/>
        <v/>
      </c>
      <c r="DJ593" s="535" t="str">
        <f t="shared" si="1556"/>
        <v/>
      </c>
      <c r="DK593" s="534" t="str">
        <f t="shared" si="1518"/>
        <v/>
      </c>
      <c r="DL593" s="878">
        <f t="shared" ref="DL593:DL598" si="1596">COUNT(B593:R593)</f>
        <v>0</v>
      </c>
      <c r="DM593" s="833">
        <f t="shared" ref="DM593:DM598" si="1597">COUNT(T593:AJ593)</f>
        <v>9</v>
      </c>
      <c r="DN593" s="833">
        <f t="shared" ref="DN593:DN598" si="1598">COUNT(AL593:BB593)</f>
        <v>0</v>
      </c>
      <c r="DO593" s="833">
        <f t="shared" ref="DO593:DO598" si="1599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6" t="str">
        <f t="shared" si="1590"/>
        <v/>
      </c>
      <c r="CA594" s="876">
        <f t="shared" si="1591"/>
        <v>1</v>
      </c>
      <c r="CB594" s="876" t="str">
        <f t="shared" si="1592"/>
        <v/>
      </c>
      <c r="CC594" s="877" t="str">
        <f t="shared" si="1593"/>
        <v/>
      </c>
      <c r="CD594" s="506" t="str">
        <f t="shared" si="1594"/>
        <v/>
      </c>
      <c r="CE594" s="89" t="str">
        <f t="shared" si="1594"/>
        <v/>
      </c>
      <c r="CF594" s="90" t="str">
        <f t="shared" si="1594"/>
        <v/>
      </c>
      <c r="CG594" s="90" t="str">
        <f t="shared" si="1594"/>
        <v/>
      </c>
      <c r="CH594" s="90" t="str">
        <f t="shared" si="1594"/>
        <v/>
      </c>
      <c r="CI594" s="90" t="str">
        <f t="shared" si="1594"/>
        <v/>
      </c>
      <c r="CJ594" s="90" t="str">
        <f t="shared" si="1594"/>
        <v/>
      </c>
      <c r="CK594" s="154" t="str">
        <f t="shared" si="1594"/>
        <v/>
      </c>
      <c r="CL594" s="154">
        <f t="shared" si="1594"/>
        <v>1</v>
      </c>
      <c r="CM594" s="154">
        <f t="shared" si="1594"/>
        <v>12</v>
      </c>
      <c r="CN594" s="90" t="str">
        <f t="shared" si="1595"/>
        <v/>
      </c>
      <c r="CO594" s="90" t="str">
        <f t="shared" si="1595"/>
        <v/>
      </c>
      <c r="CP594" s="90" t="str">
        <f t="shared" si="1595"/>
        <v/>
      </c>
      <c r="CQ594" s="90" t="str">
        <f t="shared" si="1595"/>
        <v/>
      </c>
      <c r="CR594" s="90" t="str">
        <f t="shared" si="1595"/>
        <v/>
      </c>
      <c r="CS594" s="89" t="str">
        <f t="shared" si="1595"/>
        <v/>
      </c>
      <c r="CT594" s="507" t="str">
        <f t="shared" si="1595"/>
        <v/>
      </c>
      <c r="CU594" s="534" t="str">
        <f t="shared" si="1556"/>
        <v/>
      </c>
      <c r="CV594" s="535" t="str">
        <f t="shared" si="1556"/>
        <v/>
      </c>
      <c r="CW594" s="536" t="str">
        <f t="shared" si="1556"/>
        <v/>
      </c>
      <c r="CX594" s="536" t="str">
        <f t="shared" si="1556"/>
        <v/>
      </c>
      <c r="CY594" s="536" t="str">
        <f t="shared" si="1556"/>
        <v/>
      </c>
      <c r="CZ594" s="536" t="str">
        <f t="shared" si="1556"/>
        <v/>
      </c>
      <c r="DA594" s="536" t="str">
        <f t="shared" si="1556"/>
        <v/>
      </c>
      <c r="DB594" s="537" t="str">
        <f t="shared" si="1556"/>
        <v/>
      </c>
      <c r="DC594" s="537">
        <f t="shared" si="1556"/>
        <v>1</v>
      </c>
      <c r="DD594" s="537">
        <f t="shared" si="1556"/>
        <v>12</v>
      </c>
      <c r="DE594" s="536" t="str">
        <f t="shared" si="1556"/>
        <v/>
      </c>
      <c r="DF594" s="536" t="str">
        <f t="shared" si="1556"/>
        <v/>
      </c>
      <c r="DG594" s="536" t="str">
        <f t="shared" si="1556"/>
        <v/>
      </c>
      <c r="DH594" s="536" t="str">
        <f t="shared" ref="CU594:DJ595" si="16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00"/>
        <v/>
      </c>
      <c r="DJ594" s="535" t="str">
        <f t="shared" si="1600"/>
        <v/>
      </c>
      <c r="DK594" s="534" t="str">
        <f t="shared" si="1518"/>
        <v/>
      </c>
      <c r="DL594" s="878">
        <f t="shared" si="1596"/>
        <v>0</v>
      </c>
      <c r="DM594" s="833">
        <f t="shared" si="1597"/>
        <v>9</v>
      </c>
      <c r="DN594" s="833">
        <f t="shared" si="1598"/>
        <v>0</v>
      </c>
      <c r="DO594" s="833">
        <f t="shared" si="1599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7">
        <f t="shared" ref="B595:R595" si="1601">330*$K$1</f>
        <v>330</v>
      </c>
      <c r="C595" s="747">
        <f t="shared" si="1601"/>
        <v>330</v>
      </c>
      <c r="D595" s="747">
        <f t="shared" si="1601"/>
        <v>330</v>
      </c>
      <c r="E595" s="747">
        <f t="shared" si="1601"/>
        <v>330</v>
      </c>
      <c r="F595" s="747">
        <f t="shared" si="1601"/>
        <v>330</v>
      </c>
      <c r="G595" s="747">
        <f t="shared" si="1601"/>
        <v>330</v>
      </c>
      <c r="H595" s="747">
        <f t="shared" si="1601"/>
        <v>330</v>
      </c>
      <c r="I595" s="747">
        <f t="shared" si="1601"/>
        <v>330</v>
      </c>
      <c r="J595" s="747">
        <f t="shared" si="1601"/>
        <v>330</v>
      </c>
      <c r="K595" s="747">
        <f t="shared" si="1601"/>
        <v>330</v>
      </c>
      <c r="L595" s="747">
        <f t="shared" si="1601"/>
        <v>330</v>
      </c>
      <c r="M595" s="747">
        <f t="shared" si="1601"/>
        <v>330</v>
      </c>
      <c r="N595" s="747">
        <f t="shared" si="1601"/>
        <v>330</v>
      </c>
      <c r="O595" s="747">
        <f t="shared" si="1601"/>
        <v>330</v>
      </c>
      <c r="P595" s="747">
        <f t="shared" si="1601"/>
        <v>330</v>
      </c>
      <c r="Q595" s="747">
        <f t="shared" si="1601"/>
        <v>330</v>
      </c>
      <c r="R595" s="747">
        <f t="shared" si="1601"/>
        <v>330</v>
      </c>
      <c r="S595" s="574"/>
      <c r="T595" s="747">
        <f t="shared" ref="T595:AJ595" si="1602">330*$K$1</f>
        <v>330</v>
      </c>
      <c r="U595" s="747">
        <f t="shared" si="1602"/>
        <v>330</v>
      </c>
      <c r="V595" s="747">
        <f t="shared" si="1602"/>
        <v>330</v>
      </c>
      <c r="W595" s="747">
        <f t="shared" si="1602"/>
        <v>330</v>
      </c>
      <c r="X595" s="747">
        <f t="shared" si="1602"/>
        <v>330</v>
      </c>
      <c r="Y595" s="747">
        <f t="shared" si="1602"/>
        <v>330</v>
      </c>
      <c r="Z595" s="747">
        <f t="shared" si="1602"/>
        <v>330</v>
      </c>
      <c r="AA595" s="747">
        <f t="shared" si="1602"/>
        <v>330</v>
      </c>
      <c r="AB595" s="747">
        <f t="shared" si="1602"/>
        <v>330</v>
      </c>
      <c r="AC595" s="747">
        <f t="shared" si="1602"/>
        <v>330</v>
      </c>
      <c r="AD595" s="747">
        <f t="shared" si="1602"/>
        <v>330</v>
      </c>
      <c r="AE595" s="747">
        <f t="shared" si="1602"/>
        <v>330</v>
      </c>
      <c r="AF595" s="747">
        <f t="shared" si="1602"/>
        <v>330</v>
      </c>
      <c r="AG595" s="747">
        <f t="shared" si="1602"/>
        <v>330</v>
      </c>
      <c r="AH595" s="747">
        <f t="shared" si="1602"/>
        <v>330</v>
      </c>
      <c r="AI595" s="747">
        <f t="shared" si="1602"/>
        <v>330</v>
      </c>
      <c r="AJ595" s="747">
        <f t="shared" si="1602"/>
        <v>330</v>
      </c>
      <c r="AK595" s="574"/>
      <c r="AL595" s="747">
        <f t="shared" ref="AL595:BB595" si="1603">330*$K$1</f>
        <v>330</v>
      </c>
      <c r="AM595" s="747">
        <f t="shared" si="1603"/>
        <v>330</v>
      </c>
      <c r="AN595" s="747">
        <f t="shared" si="1603"/>
        <v>330</v>
      </c>
      <c r="AO595" s="747">
        <f t="shared" si="1603"/>
        <v>330</v>
      </c>
      <c r="AP595" s="747">
        <f t="shared" si="1603"/>
        <v>330</v>
      </c>
      <c r="AQ595" s="747">
        <f t="shared" si="1603"/>
        <v>330</v>
      </c>
      <c r="AR595" s="747">
        <f t="shared" si="1603"/>
        <v>330</v>
      </c>
      <c r="AS595" s="747">
        <f t="shared" si="1603"/>
        <v>330</v>
      </c>
      <c r="AT595" s="747">
        <f t="shared" si="1603"/>
        <v>330</v>
      </c>
      <c r="AU595" s="747">
        <f t="shared" si="1603"/>
        <v>330</v>
      </c>
      <c r="AV595" s="747">
        <f t="shared" si="1603"/>
        <v>330</v>
      </c>
      <c r="AW595" s="747">
        <f t="shared" si="1603"/>
        <v>330</v>
      </c>
      <c r="AX595" s="747">
        <f t="shared" si="1603"/>
        <v>330</v>
      </c>
      <c r="AY595" s="747">
        <f t="shared" si="1603"/>
        <v>330</v>
      </c>
      <c r="AZ595" s="747">
        <f t="shared" si="1603"/>
        <v>330</v>
      </c>
      <c r="BA595" s="747">
        <f t="shared" si="1603"/>
        <v>330</v>
      </c>
      <c r="BB595" s="747">
        <f t="shared" si="1603"/>
        <v>330</v>
      </c>
      <c r="BC595" s="574"/>
      <c r="BD595" s="747">
        <f t="shared" ref="BD595:BT595" si="1604">330*$K$1</f>
        <v>330</v>
      </c>
      <c r="BE595" s="747">
        <v>480</v>
      </c>
      <c r="BF595" s="747">
        <f t="shared" si="1604"/>
        <v>330</v>
      </c>
      <c r="BG595" s="747">
        <f t="shared" si="1604"/>
        <v>330</v>
      </c>
      <c r="BH595" s="747">
        <f t="shared" si="1604"/>
        <v>330</v>
      </c>
      <c r="BI595" s="747">
        <f t="shared" si="1604"/>
        <v>330</v>
      </c>
      <c r="BJ595" s="747">
        <f t="shared" si="1604"/>
        <v>330</v>
      </c>
      <c r="BK595" s="747">
        <f t="shared" si="1604"/>
        <v>330</v>
      </c>
      <c r="BL595" s="747">
        <f t="shared" si="1604"/>
        <v>330</v>
      </c>
      <c r="BM595" s="747">
        <f t="shared" si="1604"/>
        <v>330</v>
      </c>
      <c r="BN595" s="747">
        <f t="shared" si="1604"/>
        <v>330</v>
      </c>
      <c r="BO595" s="747">
        <f t="shared" si="1604"/>
        <v>330</v>
      </c>
      <c r="BP595" s="747">
        <f t="shared" si="1604"/>
        <v>330</v>
      </c>
      <c r="BQ595" s="747">
        <f t="shared" si="1604"/>
        <v>330</v>
      </c>
      <c r="BR595" s="747">
        <f t="shared" si="1604"/>
        <v>330</v>
      </c>
      <c r="BS595" s="747">
        <f t="shared" si="1604"/>
        <v>330</v>
      </c>
      <c r="BT595" s="747">
        <f t="shared" si="1604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6">
        <f t="shared" si="1590"/>
        <v>330</v>
      </c>
      <c r="CA595" s="876">
        <f t="shared" si="1591"/>
        <v>330</v>
      </c>
      <c r="CB595" s="876">
        <f t="shared" si="1592"/>
        <v>330</v>
      </c>
      <c r="CC595" s="877">
        <f t="shared" si="1593"/>
        <v>330</v>
      </c>
      <c r="CD595" s="506">
        <f t="shared" si="1594"/>
        <v>330</v>
      </c>
      <c r="CE595" s="89">
        <f t="shared" si="1594"/>
        <v>330</v>
      </c>
      <c r="CF595" s="90">
        <f t="shared" si="1594"/>
        <v>330</v>
      </c>
      <c r="CG595" s="90">
        <f t="shared" si="1594"/>
        <v>330</v>
      </c>
      <c r="CH595" s="90">
        <f t="shared" si="1594"/>
        <v>330</v>
      </c>
      <c r="CI595" s="90">
        <f t="shared" si="1594"/>
        <v>330</v>
      </c>
      <c r="CJ595" s="90">
        <f t="shared" si="1594"/>
        <v>330</v>
      </c>
      <c r="CK595" s="154">
        <f t="shared" si="1594"/>
        <v>330</v>
      </c>
      <c r="CL595" s="154">
        <f t="shared" si="1594"/>
        <v>330</v>
      </c>
      <c r="CM595" s="154">
        <f t="shared" si="1594"/>
        <v>330</v>
      </c>
      <c r="CN595" s="90">
        <f t="shared" si="1595"/>
        <v>330</v>
      </c>
      <c r="CO595" s="90">
        <f t="shared" si="1595"/>
        <v>330</v>
      </c>
      <c r="CP595" s="90">
        <f t="shared" si="1595"/>
        <v>330</v>
      </c>
      <c r="CQ595" s="90">
        <f t="shared" si="1595"/>
        <v>330</v>
      </c>
      <c r="CR595" s="90">
        <f t="shared" si="1595"/>
        <v>330</v>
      </c>
      <c r="CS595" s="89">
        <f t="shared" si="1595"/>
        <v>330</v>
      </c>
      <c r="CT595" s="507">
        <f t="shared" si="1595"/>
        <v>480</v>
      </c>
      <c r="CU595" s="534">
        <f t="shared" si="1600"/>
        <v>330</v>
      </c>
      <c r="CV595" s="535">
        <f t="shared" si="1600"/>
        <v>330</v>
      </c>
      <c r="CW595" s="536">
        <f t="shared" si="1600"/>
        <v>330</v>
      </c>
      <c r="CX595" s="536">
        <f t="shared" si="1600"/>
        <v>330</v>
      </c>
      <c r="CY595" s="536">
        <f t="shared" si="1600"/>
        <v>330</v>
      </c>
      <c r="CZ595" s="536">
        <f t="shared" si="1600"/>
        <v>330</v>
      </c>
      <c r="DA595" s="536">
        <f t="shared" si="1600"/>
        <v>330</v>
      </c>
      <c r="DB595" s="537">
        <f t="shared" si="1600"/>
        <v>330</v>
      </c>
      <c r="DC595" s="537">
        <f t="shared" si="1600"/>
        <v>330</v>
      </c>
      <c r="DD595" s="537">
        <f t="shared" si="1600"/>
        <v>330</v>
      </c>
      <c r="DE595" s="536">
        <f t="shared" si="1600"/>
        <v>330</v>
      </c>
      <c r="DF595" s="536">
        <f t="shared" si="1600"/>
        <v>330</v>
      </c>
      <c r="DG595" s="536">
        <f t="shared" si="1600"/>
        <v>330</v>
      </c>
      <c r="DH595" s="536">
        <f t="shared" si="1600"/>
        <v>330</v>
      </c>
      <c r="DI595" s="536">
        <f t="shared" si="1600"/>
        <v>330</v>
      </c>
      <c r="DJ595" s="535">
        <f t="shared" si="1600"/>
        <v>330</v>
      </c>
      <c r="DK595" s="534">
        <f t="shared" si="1518"/>
        <v>480</v>
      </c>
      <c r="DL595" s="878">
        <f t="shared" si="1596"/>
        <v>17</v>
      </c>
      <c r="DM595" s="833">
        <f t="shared" si="1597"/>
        <v>17</v>
      </c>
      <c r="DN595" s="833">
        <f t="shared" si="1598"/>
        <v>17</v>
      </c>
      <c r="DO595" s="833">
        <f t="shared" si="15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29" t="str">
        <f t="shared" si="1594"/>
        <v/>
      </c>
      <c r="CE596" s="1330" t="str">
        <f t="shared" si="1594"/>
        <v/>
      </c>
      <c r="CF596" s="1331" t="str">
        <f t="shared" si="1594"/>
        <v/>
      </c>
      <c r="CG596" s="1331" t="str">
        <f t="shared" si="1594"/>
        <v/>
      </c>
      <c r="CH596" s="1331" t="str">
        <f t="shared" si="1594"/>
        <v/>
      </c>
      <c r="CI596" s="1331" t="str">
        <f t="shared" si="1594"/>
        <v/>
      </c>
      <c r="CJ596" s="1331" t="str">
        <f t="shared" si="1594"/>
        <v/>
      </c>
      <c r="CK596" s="1332" t="str">
        <f t="shared" si="1594"/>
        <v/>
      </c>
      <c r="CL596" s="1332">
        <f t="shared" si="1594"/>
        <v>5.6360078277886499E-2</v>
      </c>
      <c r="CM596" s="1332">
        <f t="shared" si="1594"/>
        <v>0.18877054794520548</v>
      </c>
      <c r="CN596" s="1331" t="str">
        <f t="shared" si="1595"/>
        <v/>
      </c>
      <c r="CO596" s="1331" t="str">
        <f t="shared" si="1595"/>
        <v/>
      </c>
      <c r="CP596" s="1331" t="str">
        <f t="shared" si="1595"/>
        <v/>
      </c>
      <c r="CQ596" s="1331" t="str">
        <f t="shared" si="1595"/>
        <v/>
      </c>
      <c r="CR596" s="1331" t="str">
        <f t="shared" si="1595"/>
        <v/>
      </c>
      <c r="CS596" s="1330" t="str">
        <f t="shared" si="1595"/>
        <v/>
      </c>
      <c r="CT596" s="1333" t="str">
        <f t="shared" si="1595"/>
        <v/>
      </c>
      <c r="CU596" s="522" t="str">
        <f t="shared" ref="CU596:DK596" si="16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05"/>
        <v/>
      </c>
      <c r="CW596" s="524" t="str">
        <f t="shared" si="1605"/>
        <v/>
      </c>
      <c r="CX596" s="524" t="str">
        <f t="shared" si="1605"/>
        <v/>
      </c>
      <c r="CY596" s="524" t="str">
        <f t="shared" si="1605"/>
        <v/>
      </c>
      <c r="CZ596" s="524" t="str">
        <f t="shared" si="1605"/>
        <v/>
      </c>
      <c r="DA596" s="524" t="str">
        <f t="shared" si="1605"/>
        <v/>
      </c>
      <c r="DB596" s="525" t="str">
        <f t="shared" si="1605"/>
        <v/>
      </c>
      <c r="DC596" s="525">
        <f t="shared" si="1605"/>
        <v>5.6360078277886499E-2</v>
      </c>
      <c r="DD596" s="525">
        <f t="shared" si="1605"/>
        <v>0.18877054794520548</v>
      </c>
      <c r="DE596" s="524" t="str">
        <f t="shared" si="1605"/>
        <v/>
      </c>
      <c r="DF596" s="524" t="str">
        <f t="shared" si="1605"/>
        <v/>
      </c>
      <c r="DG596" s="524" t="str">
        <f t="shared" si="1605"/>
        <v/>
      </c>
      <c r="DH596" s="524" t="str">
        <f t="shared" si="1605"/>
        <v/>
      </c>
      <c r="DI596" s="524" t="str">
        <f t="shared" si="1605"/>
        <v/>
      </c>
      <c r="DJ596" s="523" t="str">
        <f t="shared" si="1605"/>
        <v/>
      </c>
      <c r="DK596" s="522" t="str">
        <f t="shared" si="1605"/>
        <v/>
      </c>
      <c r="DL596" s="639">
        <f t="shared" si="1596"/>
        <v>0</v>
      </c>
      <c r="DM596" s="106">
        <f t="shared" si="1597"/>
        <v>9</v>
      </c>
      <c r="DN596" s="106">
        <f t="shared" si="1598"/>
        <v>0</v>
      </c>
      <c r="DO596" s="106">
        <f t="shared" si="1599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8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876" t="str">
        <f t="shared" ref="BZ597:BZ598" si="1606">IF(DL597&lt;3,"",(SUM(B597:R597)-MIN(B597:R597)-MAX(B597:R597))/(DL597-2))</f>
        <v/>
      </c>
      <c r="CA597" s="876">
        <f t="shared" ref="CA597:CA598" si="1607">IF(DM597&lt;3,"",(SUM(T597:AJ597)-MIN(T597:AJ597)-MAX(T597:AJ597))/(DM597-2))</f>
        <v>1</v>
      </c>
      <c r="CB597" s="876" t="str">
        <f t="shared" ref="CB597:CB598" si="1608">IF(DN597&lt;3,"",(SUM(AL597:BB597)-MIN(AL597:BB597)-MAX(AL597:BB597))/(DN597-2))</f>
        <v/>
      </c>
      <c r="CC597" s="877" t="str">
        <f t="shared" ref="CC597:CC598" si="1609">IF(DO597&lt;3,"",(SUM(BD597:BT597)-MIN(BD597:BT597)-MAX(BD597:BT597))/(DO597-2))</f>
        <v/>
      </c>
      <c r="CD597" s="1430"/>
      <c r="CE597" s="1431"/>
      <c r="CF597" s="1432"/>
      <c r="CG597" s="1432"/>
      <c r="CH597" s="1432"/>
      <c r="CI597" s="1432"/>
      <c r="CJ597" s="1432"/>
      <c r="CK597" s="1433"/>
      <c r="CL597" s="1433"/>
      <c r="CM597" s="1433"/>
      <c r="CN597" s="1432"/>
      <c r="CO597" s="1432"/>
      <c r="CP597" s="1432"/>
      <c r="CQ597" s="1432"/>
      <c r="CR597" s="1432"/>
      <c r="CS597" s="1431"/>
      <c r="CT597" s="1434"/>
      <c r="CU597" s="1435">
        <v>0</v>
      </c>
      <c r="CV597" s="1436">
        <v>0</v>
      </c>
      <c r="CW597" s="1436">
        <v>0</v>
      </c>
      <c r="CX597" s="1436">
        <v>0</v>
      </c>
      <c r="CY597" s="1437"/>
      <c r="CZ597" s="536" t="str">
        <f t="shared" ref="CZ597:DK598" si="161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10"/>
        <v/>
      </c>
      <c r="DB597" s="537" t="str">
        <f t="shared" si="1610"/>
        <v/>
      </c>
      <c r="DC597" s="537">
        <f t="shared" si="1610"/>
        <v>2.4630000000000001</v>
      </c>
      <c r="DD597" s="537">
        <f t="shared" si="1610"/>
        <v>8</v>
      </c>
      <c r="DE597" s="536" t="str">
        <f t="shared" si="1610"/>
        <v/>
      </c>
      <c r="DF597" s="536" t="str">
        <f t="shared" si="1610"/>
        <v/>
      </c>
      <c r="DG597" s="536" t="str">
        <f t="shared" si="1610"/>
        <v/>
      </c>
      <c r="DH597" s="536" t="str">
        <f t="shared" si="1610"/>
        <v/>
      </c>
      <c r="DI597" s="536" t="str">
        <f t="shared" si="1610"/>
        <v/>
      </c>
      <c r="DJ597" s="535" t="str">
        <f t="shared" si="1610"/>
        <v/>
      </c>
      <c r="DK597" s="534" t="str">
        <f t="shared" si="1610"/>
        <v/>
      </c>
      <c r="DL597" s="639">
        <f t="shared" si="1596"/>
        <v>0</v>
      </c>
      <c r="DM597" s="106">
        <f t="shared" si="1597"/>
        <v>9</v>
      </c>
      <c r="DN597" s="106">
        <f t="shared" si="1598"/>
        <v>0</v>
      </c>
      <c r="DO597" s="106">
        <f t="shared" si="1599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611">IF(B597="","",B593*B594*B597)</f>
        <v/>
      </c>
      <c r="C598" s="615" t="str">
        <f t="shared" si="1611"/>
        <v/>
      </c>
      <c r="D598" s="615" t="str">
        <f t="shared" si="1611"/>
        <v/>
      </c>
      <c r="E598" s="615" t="str">
        <f t="shared" si="1611"/>
        <v/>
      </c>
      <c r="F598" s="615" t="str">
        <f t="shared" si="1611"/>
        <v/>
      </c>
      <c r="G598" s="615" t="str">
        <f t="shared" si="1611"/>
        <v/>
      </c>
      <c r="H598" s="615" t="str">
        <f t="shared" si="1611"/>
        <v/>
      </c>
      <c r="I598" s="615" t="str">
        <f t="shared" si="1611"/>
        <v/>
      </c>
      <c r="J598" s="615" t="str">
        <f t="shared" si="1611"/>
        <v/>
      </c>
      <c r="K598" s="615" t="str">
        <f t="shared" si="1611"/>
        <v/>
      </c>
      <c r="L598" s="615" t="str">
        <f t="shared" si="1611"/>
        <v/>
      </c>
      <c r="M598" s="615" t="str">
        <f t="shared" si="1611"/>
        <v/>
      </c>
      <c r="N598" s="615" t="str">
        <f t="shared" si="1611"/>
        <v/>
      </c>
      <c r="O598" s="615" t="str">
        <f t="shared" si="1611"/>
        <v/>
      </c>
      <c r="P598" s="615" t="str">
        <f t="shared" si="1611"/>
        <v/>
      </c>
      <c r="Q598" s="615" t="str">
        <f t="shared" si="1611"/>
        <v/>
      </c>
      <c r="R598" s="615" t="str">
        <f t="shared" si="1611"/>
        <v/>
      </c>
      <c r="S598" s="648"/>
      <c r="T598" s="615">
        <f t="shared" ref="T598:AJ598" si="1612">IF(T597="","",T593*T594*T597)</f>
        <v>400</v>
      </c>
      <c r="U598" s="615">
        <f t="shared" si="1612"/>
        <v>380</v>
      </c>
      <c r="V598" s="615">
        <f t="shared" si="1612"/>
        <v>290</v>
      </c>
      <c r="W598" s="615">
        <f t="shared" si="1612"/>
        <v>20</v>
      </c>
      <c r="X598" s="615">
        <f t="shared" si="1612"/>
        <v>96</v>
      </c>
      <c r="Y598" s="615">
        <f t="shared" si="1612"/>
        <v>100</v>
      </c>
      <c r="Z598" s="615">
        <f t="shared" si="1612"/>
        <v>90</v>
      </c>
      <c r="AA598" s="615">
        <f t="shared" si="1612"/>
        <v>120</v>
      </c>
      <c r="AB598" s="615">
        <f t="shared" si="1612"/>
        <v>100</v>
      </c>
      <c r="AC598" s="615" t="str">
        <f t="shared" si="1612"/>
        <v/>
      </c>
      <c r="AD598" s="615" t="str">
        <f t="shared" si="1612"/>
        <v/>
      </c>
      <c r="AE598" s="615" t="str">
        <f t="shared" si="1612"/>
        <v/>
      </c>
      <c r="AF598" s="615" t="str">
        <f t="shared" si="1612"/>
        <v/>
      </c>
      <c r="AG598" s="615" t="str">
        <f t="shared" si="1612"/>
        <v/>
      </c>
      <c r="AH598" s="615" t="str">
        <f t="shared" si="1612"/>
        <v/>
      </c>
      <c r="AI598" s="615" t="str">
        <f t="shared" si="1612"/>
        <v/>
      </c>
      <c r="AJ598" s="615" t="str">
        <f t="shared" si="1612"/>
        <v/>
      </c>
      <c r="AK598" s="648"/>
      <c r="AL598" s="615" t="str">
        <f t="shared" ref="AL598:BB598" si="1613">IF(AL597="","",AL593*AL594*AL597)</f>
        <v/>
      </c>
      <c r="AM598" s="615" t="str">
        <f t="shared" si="1613"/>
        <v/>
      </c>
      <c r="AN598" s="615" t="str">
        <f t="shared" si="1613"/>
        <v/>
      </c>
      <c r="AO598" s="615" t="str">
        <f t="shared" si="1613"/>
        <v/>
      </c>
      <c r="AP598" s="615" t="str">
        <f t="shared" si="1613"/>
        <v/>
      </c>
      <c r="AQ598" s="615" t="str">
        <f t="shared" si="1613"/>
        <v/>
      </c>
      <c r="AR598" s="615" t="str">
        <f t="shared" si="1613"/>
        <v/>
      </c>
      <c r="AS598" s="615" t="str">
        <f t="shared" si="1613"/>
        <v/>
      </c>
      <c r="AT598" s="615" t="str">
        <f t="shared" si="1613"/>
        <v/>
      </c>
      <c r="AU598" s="615" t="str">
        <f t="shared" si="1613"/>
        <v/>
      </c>
      <c r="AV598" s="615" t="str">
        <f t="shared" si="1613"/>
        <v/>
      </c>
      <c r="AW598" s="615" t="str">
        <f t="shared" si="1613"/>
        <v/>
      </c>
      <c r="AX598" s="615" t="str">
        <f t="shared" si="1613"/>
        <v/>
      </c>
      <c r="AY598" s="615" t="str">
        <f t="shared" si="1613"/>
        <v/>
      </c>
      <c r="AZ598" s="615" t="str">
        <f t="shared" si="1613"/>
        <v/>
      </c>
      <c r="BA598" s="615" t="str">
        <f t="shared" si="1613"/>
        <v/>
      </c>
      <c r="BB598" s="615" t="str">
        <f t="shared" si="1613"/>
        <v/>
      </c>
      <c r="BC598" s="648"/>
      <c r="BD598" s="615">
        <f t="shared" ref="BD598:BT598" si="1614">IF(BD597="","",BD593*BD594*BD597)</f>
        <v>4319.7325499999997</v>
      </c>
      <c r="BE598" s="615">
        <f t="shared" si="1614"/>
        <v>2880</v>
      </c>
      <c r="BF598" s="615" t="str">
        <f t="shared" si="1614"/>
        <v/>
      </c>
      <c r="BG598" s="615" t="str">
        <f t="shared" si="1614"/>
        <v/>
      </c>
      <c r="BH598" s="615" t="str">
        <f t="shared" si="1614"/>
        <v/>
      </c>
      <c r="BI598" s="615" t="str">
        <f t="shared" si="1614"/>
        <v/>
      </c>
      <c r="BJ598" s="615" t="str">
        <f t="shared" si="1614"/>
        <v/>
      </c>
      <c r="BK598" s="615" t="str">
        <f t="shared" si="1614"/>
        <v/>
      </c>
      <c r="BL598" s="615" t="str">
        <f t="shared" si="1614"/>
        <v/>
      </c>
      <c r="BM598" s="615" t="str">
        <f t="shared" si="1614"/>
        <v/>
      </c>
      <c r="BN598" s="615" t="str">
        <f t="shared" si="1614"/>
        <v/>
      </c>
      <c r="BO598" s="615" t="str">
        <f t="shared" si="1614"/>
        <v/>
      </c>
      <c r="BP598" s="615" t="str">
        <f t="shared" si="1614"/>
        <v/>
      </c>
      <c r="BQ598" s="615" t="str">
        <f t="shared" si="1614"/>
        <v/>
      </c>
      <c r="BR598" s="615" t="str">
        <f t="shared" si="1614"/>
        <v/>
      </c>
      <c r="BS598" s="615" t="str">
        <f t="shared" si="1614"/>
        <v/>
      </c>
      <c r="BT598" s="615" t="str">
        <f t="shared" si="1614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6" t="str">
        <f t="shared" si="1606"/>
        <v/>
      </c>
      <c r="CA598" s="876">
        <f t="shared" si="1607"/>
        <v>168</v>
      </c>
      <c r="CB598" s="876" t="str">
        <f t="shared" si="1608"/>
        <v/>
      </c>
      <c r="CC598" s="877" t="str">
        <f t="shared" si="1609"/>
        <v/>
      </c>
      <c r="CD598" s="1430"/>
      <c r="CE598" s="1431"/>
      <c r="CF598" s="1432"/>
      <c r="CG598" s="1432"/>
      <c r="CH598" s="1432"/>
      <c r="CI598" s="1432"/>
      <c r="CJ598" s="1432"/>
      <c r="CK598" s="1433"/>
      <c r="CL598" s="1433"/>
      <c r="CM598" s="1433"/>
      <c r="CN598" s="1432"/>
      <c r="CO598" s="1432"/>
      <c r="CP598" s="1432"/>
      <c r="CQ598" s="1432"/>
      <c r="CR598" s="1432"/>
      <c r="CS598" s="1431"/>
      <c r="CT598" s="1434"/>
      <c r="CU598" s="1435">
        <v>0</v>
      </c>
      <c r="CV598" s="1436">
        <v>0</v>
      </c>
      <c r="CW598" s="1436">
        <v>0</v>
      </c>
      <c r="CX598" s="1436">
        <v>0</v>
      </c>
      <c r="CY598" s="1437"/>
      <c r="CZ598" s="536" t="str">
        <f t="shared" si="1610"/>
        <v/>
      </c>
      <c r="DA598" s="536" t="str">
        <f t="shared" si="1610"/>
        <v/>
      </c>
      <c r="DB598" s="537" t="str">
        <f t="shared" si="1610"/>
        <v/>
      </c>
      <c r="DC598" s="537">
        <f t="shared" si="1610"/>
        <v>2880</v>
      </c>
      <c r="DD598" s="537">
        <f t="shared" si="1610"/>
        <v>4319.7325499999997</v>
      </c>
      <c r="DE598" s="536" t="str">
        <f t="shared" si="1610"/>
        <v/>
      </c>
      <c r="DF598" s="536" t="str">
        <f t="shared" si="1610"/>
        <v/>
      </c>
      <c r="DG598" s="536" t="str">
        <f t="shared" si="1610"/>
        <v/>
      </c>
      <c r="DH598" s="536" t="str">
        <f t="shared" si="1610"/>
        <v/>
      </c>
      <c r="DI598" s="536" t="str">
        <f t="shared" si="1610"/>
        <v/>
      </c>
      <c r="DJ598" s="535" t="str">
        <f t="shared" si="1610"/>
        <v/>
      </c>
      <c r="DK598" s="534" t="str">
        <f t="shared" si="1610"/>
        <v/>
      </c>
      <c r="DL598" s="639">
        <f t="shared" si="1596"/>
        <v>0</v>
      </c>
      <c r="DM598" s="106">
        <f t="shared" si="1597"/>
        <v>9</v>
      </c>
      <c r="DN598" s="106">
        <f t="shared" si="1598"/>
        <v>0</v>
      </c>
      <c r="DO598" s="106">
        <f t="shared" si="1599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3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6" t="str">
        <f t="shared" ref="BZ600:BZ601" si="1615">IF(DL600&lt;3,"",(SUM(B600:R600)-MIN(B600:R600)-MAX(B600:R600))/(DL600-2))</f>
        <v/>
      </c>
      <c r="CA600" s="876" t="str">
        <f t="shared" ref="CA600:CA601" si="1616">IF(DM600&lt;3,"",(SUM(T600:AJ600)-MIN(T600:AJ600)-MAX(T600:AJ600))/(DM600-2))</f>
        <v/>
      </c>
      <c r="CB600" s="876" t="str">
        <f t="shared" ref="CB600:CB601" si="1617">IF(DN600&lt;3,"",(SUM(AL600:BB600)-MIN(AL600:BB600)-MAX(AL600:BB600))/(DN600-2))</f>
        <v/>
      </c>
      <c r="CC600" s="877" t="str">
        <f t="shared" ref="CC600:CC601" si="1618">IF(DO600&lt;3,"",(SUM(BD600:BT600)-MIN(BD600:BT600)-MAX(BD600:BT600))/(DO600-2))</f>
        <v/>
      </c>
      <c r="CD600" s="506" t="str">
        <f t="shared" ref="CD600:CT604" si="16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19"/>
        <v/>
      </c>
      <c r="CF600" s="90" t="str">
        <f t="shared" si="1619"/>
        <v/>
      </c>
      <c r="CG600" s="90" t="str">
        <f t="shared" si="1619"/>
        <v/>
      </c>
      <c r="CH600" s="90" t="str">
        <f t="shared" si="1619"/>
        <v/>
      </c>
      <c r="CI600" s="90" t="str">
        <f t="shared" si="1619"/>
        <v/>
      </c>
      <c r="CJ600" s="90" t="str">
        <f t="shared" si="1619"/>
        <v/>
      </c>
      <c r="CK600" s="154" t="str">
        <f t="shared" si="1619"/>
        <v/>
      </c>
      <c r="CL600" s="154" t="str">
        <f t="shared" si="1619"/>
        <v/>
      </c>
      <c r="CM600" s="154" t="str">
        <f t="shared" si="1619"/>
        <v/>
      </c>
      <c r="CN600" s="90" t="str">
        <f t="shared" si="1619"/>
        <v/>
      </c>
      <c r="CO600" s="90" t="str">
        <f t="shared" si="1619"/>
        <v/>
      </c>
      <c r="CP600" s="90" t="str">
        <f t="shared" si="1619"/>
        <v/>
      </c>
      <c r="CQ600" s="90" t="str">
        <f t="shared" si="1619"/>
        <v/>
      </c>
      <c r="CR600" s="90" t="str">
        <f t="shared" si="1619"/>
        <v/>
      </c>
      <c r="CS600" s="89" t="str">
        <f t="shared" si="1619"/>
        <v/>
      </c>
      <c r="CT600" s="507" t="str">
        <f t="shared" si="1619"/>
        <v/>
      </c>
      <c r="CU600" s="534" t="str">
        <f t="shared" ref="CU600:DK604" si="16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20"/>
        <v/>
      </c>
      <c r="CW600" s="536" t="str">
        <f t="shared" si="1620"/>
        <v/>
      </c>
      <c r="CX600" s="536" t="str">
        <f t="shared" si="1620"/>
        <v/>
      </c>
      <c r="CY600" s="536" t="str">
        <f t="shared" si="1620"/>
        <v/>
      </c>
      <c r="CZ600" s="536" t="str">
        <f t="shared" si="1620"/>
        <v/>
      </c>
      <c r="DA600" s="536" t="str">
        <f t="shared" si="1620"/>
        <v/>
      </c>
      <c r="DB600" s="537" t="str">
        <f t="shared" si="1620"/>
        <v/>
      </c>
      <c r="DC600" s="537" t="str">
        <f t="shared" si="1620"/>
        <v/>
      </c>
      <c r="DD600" s="537" t="str">
        <f t="shared" si="1620"/>
        <v/>
      </c>
      <c r="DE600" s="536" t="str">
        <f t="shared" si="1620"/>
        <v/>
      </c>
      <c r="DF600" s="536" t="str">
        <f t="shared" si="1620"/>
        <v/>
      </c>
      <c r="DG600" s="536" t="str">
        <f t="shared" si="1620"/>
        <v/>
      </c>
      <c r="DH600" s="536" t="str">
        <f t="shared" si="1620"/>
        <v/>
      </c>
      <c r="DI600" s="536" t="str">
        <f t="shared" si="1620"/>
        <v/>
      </c>
      <c r="DJ600" s="535" t="str">
        <f t="shared" si="1620"/>
        <v/>
      </c>
      <c r="DK600" s="534" t="str">
        <f t="shared" si="1620"/>
        <v/>
      </c>
      <c r="DL600" s="878">
        <f>COUNT(B600:R600)</f>
        <v>0</v>
      </c>
      <c r="DM600" s="833">
        <f>COUNT(T600:AJ600)</f>
        <v>2</v>
      </c>
      <c r="DN600" s="833">
        <f>COUNT(AL600:BB600)</f>
        <v>0</v>
      </c>
      <c r="DO600" s="833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621">950*$K$1</f>
        <v>950</v>
      </c>
      <c r="D601" s="596">
        <f t="shared" si="1621"/>
        <v>950</v>
      </c>
      <c r="E601" s="596">
        <f t="shared" si="1621"/>
        <v>950</v>
      </c>
      <c r="F601" s="596">
        <f t="shared" si="1621"/>
        <v>950</v>
      </c>
      <c r="G601" s="596">
        <f t="shared" si="1621"/>
        <v>950</v>
      </c>
      <c r="H601" s="596">
        <f t="shared" si="1621"/>
        <v>950</v>
      </c>
      <c r="I601" s="596">
        <f t="shared" si="1621"/>
        <v>950</v>
      </c>
      <c r="J601" s="596">
        <f t="shared" si="1621"/>
        <v>950</v>
      </c>
      <c r="K601" s="596">
        <f t="shared" si="1621"/>
        <v>950</v>
      </c>
      <c r="L601" s="596">
        <f t="shared" si="1621"/>
        <v>950</v>
      </c>
      <c r="M601" s="596">
        <f t="shared" si="1621"/>
        <v>950</v>
      </c>
      <c r="N601" s="596">
        <f t="shared" si="1621"/>
        <v>950</v>
      </c>
      <c r="O601" s="596">
        <f t="shared" si="1621"/>
        <v>950</v>
      </c>
      <c r="P601" s="596">
        <f t="shared" si="1621"/>
        <v>950</v>
      </c>
      <c r="Q601" s="596">
        <f t="shared" si="1621"/>
        <v>950</v>
      </c>
      <c r="R601" s="596">
        <f t="shared" si="1621"/>
        <v>950</v>
      </c>
      <c r="S601" s="701"/>
      <c r="T601" s="596">
        <f>950*$K$1</f>
        <v>950</v>
      </c>
      <c r="U601" s="596">
        <f t="shared" ref="U601:AJ601" si="1622">950*$K$1</f>
        <v>950</v>
      </c>
      <c r="V601" s="596">
        <f t="shared" si="1622"/>
        <v>950</v>
      </c>
      <c r="W601" s="596">
        <f t="shared" si="1622"/>
        <v>950</v>
      </c>
      <c r="X601" s="596">
        <f t="shared" si="1622"/>
        <v>950</v>
      </c>
      <c r="Y601" s="596">
        <f t="shared" si="1622"/>
        <v>950</v>
      </c>
      <c r="Z601" s="596">
        <f t="shared" si="1622"/>
        <v>950</v>
      </c>
      <c r="AA601" s="596">
        <f t="shared" si="1622"/>
        <v>950</v>
      </c>
      <c r="AB601" s="596">
        <f t="shared" si="1622"/>
        <v>950</v>
      </c>
      <c r="AC601" s="596">
        <f t="shared" si="1622"/>
        <v>950</v>
      </c>
      <c r="AD601" s="596">
        <f t="shared" si="1622"/>
        <v>950</v>
      </c>
      <c r="AE601" s="596">
        <f t="shared" si="1622"/>
        <v>950</v>
      </c>
      <c r="AF601" s="596">
        <f t="shared" si="1622"/>
        <v>950</v>
      </c>
      <c r="AG601" s="596">
        <f t="shared" si="1622"/>
        <v>950</v>
      </c>
      <c r="AH601" s="596">
        <f t="shared" si="1622"/>
        <v>950</v>
      </c>
      <c r="AI601" s="596">
        <f t="shared" si="1622"/>
        <v>950</v>
      </c>
      <c r="AJ601" s="596">
        <f t="shared" si="1622"/>
        <v>950</v>
      </c>
      <c r="AK601" s="701"/>
      <c r="AL601" s="596">
        <f>950*$K$1</f>
        <v>950</v>
      </c>
      <c r="AM601" s="596">
        <f t="shared" ref="AM601:BB601" si="1623">950*$K$1</f>
        <v>950</v>
      </c>
      <c r="AN601" s="596">
        <f t="shared" si="1623"/>
        <v>950</v>
      </c>
      <c r="AO601" s="596">
        <f t="shared" si="1623"/>
        <v>950</v>
      </c>
      <c r="AP601" s="596">
        <f t="shared" si="1623"/>
        <v>950</v>
      </c>
      <c r="AQ601" s="596">
        <f t="shared" si="1623"/>
        <v>950</v>
      </c>
      <c r="AR601" s="596">
        <f t="shared" si="1623"/>
        <v>950</v>
      </c>
      <c r="AS601" s="596">
        <f t="shared" si="1623"/>
        <v>950</v>
      </c>
      <c r="AT601" s="596">
        <f t="shared" si="1623"/>
        <v>950</v>
      </c>
      <c r="AU601" s="596">
        <f t="shared" si="1623"/>
        <v>950</v>
      </c>
      <c r="AV601" s="596">
        <f t="shared" si="1623"/>
        <v>950</v>
      </c>
      <c r="AW601" s="596">
        <f t="shared" si="1623"/>
        <v>950</v>
      </c>
      <c r="AX601" s="596">
        <f t="shared" si="1623"/>
        <v>950</v>
      </c>
      <c r="AY601" s="596">
        <f t="shared" si="1623"/>
        <v>950</v>
      </c>
      <c r="AZ601" s="596">
        <f t="shared" si="1623"/>
        <v>950</v>
      </c>
      <c r="BA601" s="596">
        <f t="shared" si="1623"/>
        <v>950</v>
      </c>
      <c r="BB601" s="596">
        <f t="shared" si="1623"/>
        <v>950</v>
      </c>
      <c r="BC601" s="701"/>
      <c r="BD601" s="596">
        <f>950*$K$1</f>
        <v>950</v>
      </c>
      <c r="BE601" s="596">
        <f t="shared" ref="BE601:BY601" si="1624">950*$K$1</f>
        <v>950</v>
      </c>
      <c r="BF601" s="596">
        <f t="shared" si="1624"/>
        <v>950</v>
      </c>
      <c r="BG601" s="596">
        <f t="shared" si="1624"/>
        <v>950</v>
      </c>
      <c r="BH601" s="596">
        <f t="shared" si="1624"/>
        <v>950</v>
      </c>
      <c r="BI601" s="596">
        <f t="shared" si="1624"/>
        <v>950</v>
      </c>
      <c r="BJ601" s="596">
        <f t="shared" si="1624"/>
        <v>950</v>
      </c>
      <c r="BK601" s="596">
        <f t="shared" si="1624"/>
        <v>950</v>
      </c>
      <c r="BL601" s="596">
        <f t="shared" si="1624"/>
        <v>950</v>
      </c>
      <c r="BM601" s="596">
        <f t="shared" si="1624"/>
        <v>950</v>
      </c>
      <c r="BN601" s="596">
        <f t="shared" si="1624"/>
        <v>950</v>
      </c>
      <c r="BO601" s="596">
        <f t="shared" si="1624"/>
        <v>950</v>
      </c>
      <c r="BP601" s="596">
        <f t="shared" si="1624"/>
        <v>950</v>
      </c>
      <c r="BQ601" s="596">
        <f t="shared" si="1624"/>
        <v>950</v>
      </c>
      <c r="BR601" s="596">
        <f t="shared" si="1624"/>
        <v>950</v>
      </c>
      <c r="BS601" s="596">
        <f t="shared" si="1624"/>
        <v>950</v>
      </c>
      <c r="BT601" s="596">
        <f t="shared" si="1624"/>
        <v>950</v>
      </c>
      <c r="BU601" s="701"/>
      <c r="BV601" s="596">
        <f t="shared" si="1624"/>
        <v>950</v>
      </c>
      <c r="BW601" s="596">
        <f t="shared" si="1624"/>
        <v>950</v>
      </c>
      <c r="BX601" s="596">
        <f t="shared" si="1624"/>
        <v>950</v>
      </c>
      <c r="BY601" s="596">
        <f t="shared" si="1624"/>
        <v>950</v>
      </c>
      <c r="BZ601" s="876">
        <f t="shared" si="1615"/>
        <v>950</v>
      </c>
      <c r="CA601" s="876">
        <f t="shared" si="1616"/>
        <v>950</v>
      </c>
      <c r="CB601" s="876">
        <f t="shared" si="1617"/>
        <v>950</v>
      </c>
      <c r="CC601" s="877">
        <f t="shared" si="1618"/>
        <v>950</v>
      </c>
      <c r="CD601" s="506">
        <f t="shared" si="1619"/>
        <v>950</v>
      </c>
      <c r="CE601" s="89">
        <f t="shared" si="1619"/>
        <v>950</v>
      </c>
      <c r="CF601" s="90">
        <f t="shared" si="1619"/>
        <v>950</v>
      </c>
      <c r="CG601" s="90">
        <f t="shared" si="1619"/>
        <v>950</v>
      </c>
      <c r="CH601" s="90">
        <f t="shared" si="1619"/>
        <v>950</v>
      </c>
      <c r="CI601" s="90">
        <f t="shared" si="1619"/>
        <v>950</v>
      </c>
      <c r="CJ601" s="90">
        <f t="shared" si="1619"/>
        <v>950</v>
      </c>
      <c r="CK601" s="154">
        <f t="shared" si="1619"/>
        <v>950</v>
      </c>
      <c r="CL601" s="154">
        <f t="shared" si="1619"/>
        <v>950</v>
      </c>
      <c r="CM601" s="154">
        <f t="shared" si="1619"/>
        <v>950</v>
      </c>
      <c r="CN601" s="90">
        <f t="shared" si="1619"/>
        <v>950</v>
      </c>
      <c r="CO601" s="90">
        <f t="shared" si="1619"/>
        <v>950</v>
      </c>
      <c r="CP601" s="90">
        <f t="shared" si="1619"/>
        <v>950</v>
      </c>
      <c r="CQ601" s="90">
        <f t="shared" si="1619"/>
        <v>950</v>
      </c>
      <c r="CR601" s="90">
        <f t="shared" si="1619"/>
        <v>950</v>
      </c>
      <c r="CS601" s="89">
        <f t="shared" si="1619"/>
        <v>950</v>
      </c>
      <c r="CT601" s="507">
        <f t="shared" si="1619"/>
        <v>950</v>
      </c>
      <c r="CU601" s="534">
        <f t="shared" si="1620"/>
        <v>950</v>
      </c>
      <c r="CV601" s="535">
        <f t="shared" si="1620"/>
        <v>950</v>
      </c>
      <c r="CW601" s="536">
        <f t="shared" si="1620"/>
        <v>950</v>
      </c>
      <c r="CX601" s="536">
        <f t="shared" si="1620"/>
        <v>950</v>
      </c>
      <c r="CY601" s="536">
        <f t="shared" si="1620"/>
        <v>950</v>
      </c>
      <c r="CZ601" s="536">
        <f t="shared" si="1620"/>
        <v>950</v>
      </c>
      <c r="DA601" s="536">
        <f t="shared" si="1620"/>
        <v>950</v>
      </c>
      <c r="DB601" s="537">
        <f t="shared" si="1620"/>
        <v>950</v>
      </c>
      <c r="DC601" s="537">
        <f t="shared" si="1620"/>
        <v>950</v>
      </c>
      <c r="DD601" s="537">
        <f t="shared" si="1620"/>
        <v>950</v>
      </c>
      <c r="DE601" s="536">
        <f t="shared" si="1620"/>
        <v>950</v>
      </c>
      <c r="DF601" s="536">
        <f t="shared" si="1620"/>
        <v>950</v>
      </c>
      <c r="DG601" s="536">
        <f t="shared" si="1620"/>
        <v>950</v>
      </c>
      <c r="DH601" s="536">
        <f t="shared" si="1620"/>
        <v>950</v>
      </c>
      <c r="DI601" s="536">
        <f t="shared" si="1620"/>
        <v>950</v>
      </c>
      <c r="DJ601" s="535">
        <f t="shared" si="1620"/>
        <v>950</v>
      </c>
      <c r="DK601" s="534">
        <f t="shared" si="162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619"/>
        <v/>
      </c>
      <c r="CF602" s="1331" t="str">
        <f t="shared" si="1619"/>
        <v/>
      </c>
      <c r="CG602" s="1331" t="str">
        <f t="shared" si="1619"/>
        <v/>
      </c>
      <c r="CH602" s="1331" t="str">
        <f t="shared" si="1619"/>
        <v/>
      </c>
      <c r="CI602" s="1331" t="str">
        <f t="shared" si="1619"/>
        <v/>
      </c>
      <c r="CJ602" s="1331" t="str">
        <f t="shared" si="1619"/>
        <v/>
      </c>
      <c r="CK602" s="1332" t="str">
        <f t="shared" si="1619"/>
        <v/>
      </c>
      <c r="CL602" s="1332" t="str">
        <f t="shared" si="1619"/>
        <v/>
      </c>
      <c r="CM602" s="1332" t="str">
        <f t="shared" si="1619"/>
        <v/>
      </c>
      <c r="CN602" s="1331" t="str">
        <f t="shared" si="1619"/>
        <v/>
      </c>
      <c r="CO602" s="1331" t="str">
        <f t="shared" si="1619"/>
        <v/>
      </c>
      <c r="CP602" s="1331" t="str">
        <f t="shared" si="1619"/>
        <v/>
      </c>
      <c r="CQ602" s="1331" t="str">
        <f t="shared" si="1619"/>
        <v/>
      </c>
      <c r="CR602" s="1331" t="str">
        <f t="shared" si="1619"/>
        <v/>
      </c>
      <c r="CS602" s="1330" t="str">
        <f t="shared" si="1619"/>
        <v/>
      </c>
      <c r="CT602" s="1333" t="str">
        <f t="shared" si="1619"/>
        <v/>
      </c>
      <c r="CU602" s="522" t="str">
        <f t="shared" ref="CU602:DD602" si="16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25"/>
        <v/>
      </c>
      <c r="CW602" s="524" t="str">
        <f t="shared" si="1625"/>
        <v/>
      </c>
      <c r="CX602" s="524" t="str">
        <f t="shared" si="1625"/>
        <v/>
      </c>
      <c r="CY602" s="524" t="str">
        <f t="shared" si="1625"/>
        <v/>
      </c>
      <c r="CZ602" s="524" t="str">
        <f t="shared" si="1625"/>
        <v/>
      </c>
      <c r="DA602" s="524" t="str">
        <f t="shared" si="1625"/>
        <v/>
      </c>
      <c r="DB602" s="525" t="str">
        <f t="shared" si="1625"/>
        <v/>
      </c>
      <c r="DC602" s="525" t="str">
        <f t="shared" si="1625"/>
        <v/>
      </c>
      <c r="DD602" s="525" t="str">
        <f t="shared" si="1625"/>
        <v/>
      </c>
      <c r="DE602" s="524" t="str">
        <f t="shared" ref="DE602:DK602" si="16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26"/>
        <v/>
      </c>
      <c r="DG602" s="524" t="str">
        <f t="shared" si="1626"/>
        <v/>
      </c>
      <c r="DH602" s="524" t="str">
        <f t="shared" si="1626"/>
        <v/>
      </c>
      <c r="DI602" s="524" t="str">
        <f t="shared" si="1626"/>
        <v/>
      </c>
      <c r="DJ602" s="523" t="str">
        <f t="shared" si="1626"/>
        <v/>
      </c>
      <c r="DK602" s="522" t="str">
        <f t="shared" si="1626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6" t="str">
        <f t="shared" ref="BZ603:BZ604" si="1627">IF(DL603&lt;3,"",(SUM(B603:R603)-MIN(B603:R603)-MAX(B603:R603))/(DL603-2))</f>
        <v/>
      </c>
      <c r="CA603" s="876" t="str">
        <f t="shared" ref="CA603:CA604" si="1628">IF(DM603&lt;3,"",(SUM(T603:AJ603)-MIN(T603:AJ603)-MAX(T603:AJ603))/(DM603-2))</f>
        <v/>
      </c>
      <c r="CB603" s="876" t="str">
        <f t="shared" ref="CB603:CB604" si="1629">IF(DN603&lt;3,"",(SUM(AL603:BB603)-MIN(AL603:BB603)-MAX(AL603:BB603))/(DN603-2))</f>
        <v/>
      </c>
      <c r="CC603" s="877" t="str">
        <f t="shared" ref="CC603:CC604" si="1630">IF(DO603&lt;3,"",(SUM(BD603:BT603)-MIN(BD603:BT603)-MAX(BD603:BT603))/(DO603-2))</f>
        <v/>
      </c>
      <c r="CD603" s="506" t="str">
        <f t="shared" si="1619"/>
        <v/>
      </c>
      <c r="CE603" s="89" t="str">
        <f t="shared" si="1619"/>
        <v/>
      </c>
      <c r="CF603" s="90" t="str">
        <f t="shared" si="1619"/>
        <v/>
      </c>
      <c r="CG603" s="90" t="str">
        <f t="shared" si="1619"/>
        <v/>
      </c>
      <c r="CH603" s="90" t="str">
        <f t="shared" si="1619"/>
        <v/>
      </c>
      <c r="CI603" s="90" t="str">
        <f t="shared" si="1619"/>
        <v/>
      </c>
      <c r="CJ603" s="90" t="str">
        <f t="shared" si="1619"/>
        <v/>
      </c>
      <c r="CK603" s="154" t="str">
        <f t="shared" si="1619"/>
        <v/>
      </c>
      <c r="CL603" s="154" t="str">
        <f t="shared" si="1619"/>
        <v/>
      </c>
      <c r="CM603" s="154" t="str">
        <f t="shared" si="1619"/>
        <v/>
      </c>
      <c r="CN603" s="90" t="str">
        <f t="shared" si="1619"/>
        <v/>
      </c>
      <c r="CO603" s="90" t="str">
        <f t="shared" si="1619"/>
        <v/>
      </c>
      <c r="CP603" s="90" t="str">
        <f t="shared" si="1619"/>
        <v/>
      </c>
      <c r="CQ603" s="90" t="str">
        <f t="shared" si="1619"/>
        <v/>
      </c>
      <c r="CR603" s="90" t="str">
        <f t="shared" si="1619"/>
        <v/>
      </c>
      <c r="CS603" s="89" t="str">
        <f t="shared" si="1619"/>
        <v/>
      </c>
      <c r="CT603" s="507" t="str">
        <f t="shared" si="1619"/>
        <v/>
      </c>
      <c r="CU603" s="534" t="str">
        <f t="shared" si="1620"/>
        <v/>
      </c>
      <c r="CV603" s="535" t="str">
        <f t="shared" si="1620"/>
        <v/>
      </c>
      <c r="CW603" s="536" t="str">
        <f t="shared" si="1620"/>
        <v/>
      </c>
      <c r="CX603" s="536" t="str">
        <f t="shared" si="1620"/>
        <v/>
      </c>
      <c r="CY603" s="536" t="str">
        <f t="shared" si="1620"/>
        <v/>
      </c>
      <c r="CZ603" s="536" t="str">
        <f t="shared" si="1620"/>
        <v/>
      </c>
      <c r="DA603" s="536" t="str">
        <f t="shared" si="1620"/>
        <v/>
      </c>
      <c r="DB603" s="537" t="str">
        <f t="shared" si="1620"/>
        <v/>
      </c>
      <c r="DC603" s="537" t="str">
        <f t="shared" si="1620"/>
        <v/>
      </c>
      <c r="DD603" s="537" t="str">
        <f t="shared" si="1620"/>
        <v/>
      </c>
      <c r="DE603" s="536" t="str">
        <f t="shared" si="1620"/>
        <v/>
      </c>
      <c r="DF603" s="536" t="str">
        <f t="shared" si="1620"/>
        <v/>
      </c>
      <c r="DG603" s="536" t="str">
        <f t="shared" si="1620"/>
        <v/>
      </c>
      <c r="DH603" s="536" t="str">
        <f t="shared" si="1620"/>
        <v/>
      </c>
      <c r="DI603" s="536" t="str">
        <f t="shared" si="1620"/>
        <v/>
      </c>
      <c r="DJ603" s="535" t="str">
        <f t="shared" si="1620"/>
        <v/>
      </c>
      <c r="DK603" s="534" t="str">
        <f t="shared" si="1620"/>
        <v/>
      </c>
      <c r="DL603" s="878">
        <f>COUNT(B603:R603)</f>
        <v>0</v>
      </c>
      <c r="DM603" s="833">
        <f>COUNT(T603:AJ603)</f>
        <v>2</v>
      </c>
      <c r="DN603" s="833">
        <f>COUNT(AL603:BB603)</f>
        <v>0</v>
      </c>
      <c r="DO603" s="833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631">IF(B603="","",B600*B603)</f>
        <v/>
      </c>
      <c r="C604" s="615" t="str">
        <f t="shared" si="1631"/>
        <v/>
      </c>
      <c r="D604" s="615" t="str">
        <f t="shared" si="1631"/>
        <v/>
      </c>
      <c r="E604" s="615" t="str">
        <f t="shared" si="1631"/>
        <v/>
      </c>
      <c r="F604" s="615" t="str">
        <f t="shared" si="1631"/>
        <v/>
      </c>
      <c r="G604" s="615" t="str">
        <f t="shared" si="1631"/>
        <v/>
      </c>
      <c r="H604" s="615" t="str">
        <f t="shared" si="1631"/>
        <v/>
      </c>
      <c r="I604" s="615" t="str">
        <f t="shared" si="1631"/>
        <v/>
      </c>
      <c r="J604" s="615" t="str">
        <f t="shared" si="1631"/>
        <v/>
      </c>
      <c r="K604" s="615" t="str">
        <f t="shared" si="1631"/>
        <v/>
      </c>
      <c r="L604" s="615" t="str">
        <f t="shared" si="1631"/>
        <v/>
      </c>
      <c r="M604" s="615" t="str">
        <f t="shared" si="1631"/>
        <v/>
      </c>
      <c r="N604" s="615" t="str">
        <f t="shared" si="1631"/>
        <v/>
      </c>
      <c r="O604" s="615" t="str">
        <f t="shared" si="1631"/>
        <v/>
      </c>
      <c r="P604" s="615" t="str">
        <f t="shared" si="1631"/>
        <v/>
      </c>
      <c r="Q604" s="615" t="str">
        <f t="shared" si="1631"/>
        <v/>
      </c>
      <c r="R604" s="615" t="str">
        <f t="shared" si="1631"/>
        <v/>
      </c>
      <c r="S604" s="701"/>
      <c r="T604" s="615" t="str">
        <f t="shared" ref="T604:AJ604" si="1632">IF(T603="","",T600*T603)</f>
        <v/>
      </c>
      <c r="U604" s="615" t="str">
        <f t="shared" si="1632"/>
        <v/>
      </c>
      <c r="V604" s="615" t="str">
        <f t="shared" si="1632"/>
        <v/>
      </c>
      <c r="W604" s="615">
        <f t="shared" si="1632"/>
        <v>120</v>
      </c>
      <c r="X604" s="615" t="str">
        <f t="shared" si="1632"/>
        <v/>
      </c>
      <c r="Y604" s="615" t="str">
        <f t="shared" si="1632"/>
        <v/>
      </c>
      <c r="Z604" s="615" t="str">
        <f t="shared" si="1632"/>
        <v/>
      </c>
      <c r="AA604" s="615" t="str">
        <f t="shared" si="1632"/>
        <v/>
      </c>
      <c r="AB604" s="615">
        <f t="shared" si="1632"/>
        <v>1200</v>
      </c>
      <c r="AC604" s="615" t="str">
        <f t="shared" si="1632"/>
        <v/>
      </c>
      <c r="AD604" s="615" t="str">
        <f t="shared" si="1632"/>
        <v/>
      </c>
      <c r="AE604" s="615" t="str">
        <f t="shared" si="1632"/>
        <v/>
      </c>
      <c r="AF604" s="615" t="str">
        <f t="shared" si="1632"/>
        <v/>
      </c>
      <c r="AG604" s="615" t="str">
        <f t="shared" si="1632"/>
        <v/>
      </c>
      <c r="AH604" s="615" t="str">
        <f t="shared" si="1632"/>
        <v/>
      </c>
      <c r="AI604" s="615" t="str">
        <f t="shared" si="1632"/>
        <v/>
      </c>
      <c r="AJ604" s="615" t="str">
        <f t="shared" si="1632"/>
        <v/>
      </c>
      <c r="AK604" s="701"/>
      <c r="AL604" s="615" t="str">
        <f t="shared" ref="AL604:BB604" si="1633">IF(AL603="","",AL600*AL603)</f>
        <v/>
      </c>
      <c r="AM604" s="615" t="str">
        <f t="shared" si="1633"/>
        <v/>
      </c>
      <c r="AN604" s="615" t="str">
        <f t="shared" si="1633"/>
        <v/>
      </c>
      <c r="AO604" s="615" t="str">
        <f t="shared" si="1633"/>
        <v/>
      </c>
      <c r="AP604" s="615" t="str">
        <f t="shared" si="1633"/>
        <v/>
      </c>
      <c r="AQ604" s="615" t="str">
        <f t="shared" si="1633"/>
        <v/>
      </c>
      <c r="AR604" s="615" t="str">
        <f t="shared" si="1633"/>
        <v/>
      </c>
      <c r="AS604" s="615" t="str">
        <f t="shared" si="1633"/>
        <v/>
      </c>
      <c r="AT604" s="615" t="str">
        <f t="shared" si="1633"/>
        <v/>
      </c>
      <c r="AU604" s="615" t="str">
        <f t="shared" si="1633"/>
        <v/>
      </c>
      <c r="AV604" s="615" t="str">
        <f t="shared" si="1633"/>
        <v/>
      </c>
      <c r="AW604" s="615" t="str">
        <f t="shared" si="1633"/>
        <v/>
      </c>
      <c r="AX604" s="615" t="str">
        <f t="shared" si="1633"/>
        <v/>
      </c>
      <c r="AY604" s="615" t="str">
        <f t="shared" si="1633"/>
        <v/>
      </c>
      <c r="AZ604" s="615" t="str">
        <f t="shared" si="1633"/>
        <v/>
      </c>
      <c r="BA604" s="615" t="str">
        <f t="shared" si="1633"/>
        <v/>
      </c>
      <c r="BB604" s="615" t="str">
        <f t="shared" si="1633"/>
        <v/>
      </c>
      <c r="BC604" s="701"/>
      <c r="BD604" s="615" t="str">
        <f t="shared" ref="BD604:BT604" si="1634">IF(BD603="","",BD600*BD603)</f>
        <v/>
      </c>
      <c r="BE604" s="615" t="str">
        <f t="shared" si="1634"/>
        <v/>
      </c>
      <c r="BF604" s="615" t="str">
        <f t="shared" si="1634"/>
        <v/>
      </c>
      <c r="BG604" s="615" t="str">
        <f t="shared" si="1634"/>
        <v/>
      </c>
      <c r="BH604" s="615" t="str">
        <f t="shared" si="1634"/>
        <v/>
      </c>
      <c r="BI604" s="615" t="str">
        <f t="shared" si="1634"/>
        <v/>
      </c>
      <c r="BJ604" s="615" t="str">
        <f t="shared" si="1634"/>
        <v/>
      </c>
      <c r="BK604" s="615" t="str">
        <f t="shared" si="1634"/>
        <v/>
      </c>
      <c r="BL604" s="615" t="str">
        <f t="shared" si="1634"/>
        <v/>
      </c>
      <c r="BM604" s="615" t="str">
        <f t="shared" si="1634"/>
        <v/>
      </c>
      <c r="BN604" s="615" t="str">
        <f t="shared" si="1634"/>
        <v/>
      </c>
      <c r="BO604" s="615" t="str">
        <f t="shared" si="1634"/>
        <v/>
      </c>
      <c r="BP604" s="615" t="str">
        <f t="shared" si="1634"/>
        <v/>
      </c>
      <c r="BQ604" s="615" t="str">
        <f t="shared" si="1634"/>
        <v/>
      </c>
      <c r="BR604" s="615" t="str">
        <f t="shared" si="1634"/>
        <v/>
      </c>
      <c r="BS604" s="615" t="str">
        <f t="shared" si="1634"/>
        <v/>
      </c>
      <c r="BT604" s="615" t="str">
        <f t="shared" si="1634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6" t="str">
        <f t="shared" si="1627"/>
        <v/>
      </c>
      <c r="CA604" s="876" t="str">
        <f t="shared" si="1628"/>
        <v/>
      </c>
      <c r="CB604" s="876" t="str">
        <f t="shared" si="1629"/>
        <v/>
      </c>
      <c r="CC604" s="877" t="str">
        <f t="shared" si="1630"/>
        <v/>
      </c>
      <c r="CD604" s="506" t="str">
        <f t="shared" si="1619"/>
        <v/>
      </c>
      <c r="CE604" s="89" t="str">
        <f t="shared" si="1619"/>
        <v/>
      </c>
      <c r="CF604" s="90" t="str">
        <f t="shared" si="1619"/>
        <v/>
      </c>
      <c r="CG604" s="90" t="str">
        <f t="shared" si="1619"/>
        <v/>
      </c>
      <c r="CH604" s="90" t="str">
        <f t="shared" si="1619"/>
        <v/>
      </c>
      <c r="CI604" s="90" t="str">
        <f t="shared" si="1619"/>
        <v/>
      </c>
      <c r="CJ604" s="90" t="str">
        <f t="shared" si="1619"/>
        <v/>
      </c>
      <c r="CK604" s="154" t="str">
        <f t="shared" si="1619"/>
        <v/>
      </c>
      <c r="CL604" s="154" t="str">
        <f t="shared" si="1619"/>
        <v/>
      </c>
      <c r="CM604" s="154" t="str">
        <f t="shared" si="1619"/>
        <v/>
      </c>
      <c r="CN604" s="90" t="str">
        <f t="shared" si="1619"/>
        <v/>
      </c>
      <c r="CO604" s="90" t="str">
        <f t="shared" si="1619"/>
        <v/>
      </c>
      <c r="CP604" s="90" t="str">
        <f t="shared" si="1619"/>
        <v/>
      </c>
      <c r="CQ604" s="90" t="str">
        <f t="shared" si="1619"/>
        <v/>
      </c>
      <c r="CR604" s="90" t="str">
        <f t="shared" si="1619"/>
        <v/>
      </c>
      <c r="CS604" s="89" t="str">
        <f t="shared" si="1619"/>
        <v/>
      </c>
      <c r="CT604" s="507" t="str">
        <f t="shared" si="1619"/>
        <v/>
      </c>
      <c r="CU604" s="534" t="str">
        <f t="shared" si="1620"/>
        <v/>
      </c>
      <c r="CV604" s="535" t="str">
        <f t="shared" si="1620"/>
        <v/>
      </c>
      <c r="CW604" s="536" t="str">
        <f t="shared" si="1620"/>
        <v/>
      </c>
      <c r="CX604" s="536" t="str">
        <f t="shared" si="1620"/>
        <v/>
      </c>
      <c r="CY604" s="536" t="str">
        <f t="shared" si="1620"/>
        <v/>
      </c>
      <c r="CZ604" s="536" t="str">
        <f t="shared" si="1620"/>
        <v/>
      </c>
      <c r="DA604" s="536" t="str">
        <f t="shared" si="1620"/>
        <v/>
      </c>
      <c r="DB604" s="537" t="str">
        <f t="shared" si="1620"/>
        <v/>
      </c>
      <c r="DC604" s="537" t="str">
        <f t="shared" si="1620"/>
        <v/>
      </c>
      <c r="DD604" s="537" t="str">
        <f t="shared" si="1620"/>
        <v/>
      </c>
      <c r="DE604" s="536" t="str">
        <f t="shared" si="1620"/>
        <v/>
      </c>
      <c r="DF604" s="536" t="str">
        <f t="shared" si="1620"/>
        <v/>
      </c>
      <c r="DG604" s="536" t="str">
        <f t="shared" si="1620"/>
        <v/>
      </c>
      <c r="DH604" s="536" t="str">
        <f t="shared" si="1620"/>
        <v/>
      </c>
      <c r="DI604" s="536" t="str">
        <f t="shared" si="1620"/>
        <v/>
      </c>
      <c r="DJ604" s="535" t="str">
        <f t="shared" si="1620"/>
        <v/>
      </c>
      <c r="DK604" s="534" t="str">
        <f t="shared" si="1620"/>
        <v/>
      </c>
      <c r="DL604" s="878">
        <f>COUNT(B604:R604)</f>
        <v>0</v>
      </c>
      <c r="DM604" s="833">
        <f>COUNT(T604:AJ604)</f>
        <v>2</v>
      </c>
      <c r="DN604" s="833">
        <f>COUNT(AL604:BB604)</f>
        <v>0</v>
      </c>
      <c r="DO604" s="833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3" t="s">
        <v>732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876" t="str">
        <f t="shared" ref="BZ606:BZ607" si="1635">IF(DL606&lt;3,"",(SUM(B606:R606)-MIN(B606:R606)-MAX(B606:R606))/(DL606-2))</f>
        <v/>
      </c>
      <c r="CA606" s="876">
        <f t="shared" ref="CA606:CA607" si="1636">IF(DM606&lt;3,"",(SUM(T606:AJ606)-MIN(T606:AJ606)-MAX(T606:AJ606))/(DM606-2))</f>
        <v>18.428571428571427</v>
      </c>
      <c r="CB606" s="876" t="str">
        <f t="shared" ref="CB606:CB607" si="1637">IF(DN606&lt;3,"",(SUM(AL606:BB606)-MIN(AL606:BB606)-MAX(AL606:BB606))/(DN606-2))</f>
        <v/>
      </c>
      <c r="CC606" s="877" t="str">
        <f t="shared" ref="CC606:CC607" si="1638">IF(DO606&lt;3,"",(SUM(BD606:BT606)-MIN(BD606:BT606)-MAX(BD606:BT606))/(DO606-2))</f>
        <v/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6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639"/>
        <v/>
      </c>
      <c r="CG606" s="1326" t="str">
        <f t="shared" si="1639"/>
        <v/>
      </c>
      <c r="CH606" s="1326" t="str">
        <f t="shared" si="1639"/>
        <v/>
      </c>
      <c r="CI606" s="1326" t="str">
        <f t="shared" si="1639"/>
        <v/>
      </c>
      <c r="CJ606" s="1326" t="str">
        <f t="shared" si="1639"/>
        <v/>
      </c>
      <c r="CK606" s="1327" t="str">
        <f t="shared" si="1639"/>
        <v/>
      </c>
      <c r="CL606" s="1327" t="str">
        <f t="shared" si="1639"/>
        <v/>
      </c>
      <c r="CM606" s="1327" t="str">
        <f t="shared" si="1639"/>
        <v/>
      </c>
      <c r="CN606" s="1326" t="str">
        <f t="shared" si="1639"/>
        <v/>
      </c>
      <c r="CO606" s="1326" t="str">
        <f t="shared" si="1639"/>
        <v/>
      </c>
      <c r="CP606" s="1326" t="str">
        <f t="shared" si="1639"/>
        <v/>
      </c>
      <c r="CQ606" s="1326" t="str">
        <f t="shared" si="1639"/>
        <v/>
      </c>
      <c r="CR606" s="1326" t="str">
        <f t="shared" si="1639"/>
        <v/>
      </c>
      <c r="CS606" s="1325" t="str">
        <f t="shared" si="1639"/>
        <v/>
      </c>
      <c r="CT606" s="1328" t="str">
        <f t="shared" si="1639"/>
        <v/>
      </c>
      <c r="CU606" s="534" t="str">
        <f t="shared" ref="CU606:DD610" si="16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40"/>
        <v/>
      </c>
      <c r="CW606" s="536" t="str">
        <f t="shared" si="1640"/>
        <v/>
      </c>
      <c r="CX606" s="536" t="str">
        <f t="shared" si="1640"/>
        <v/>
      </c>
      <c r="CY606" s="536" t="str">
        <f t="shared" si="1640"/>
        <v/>
      </c>
      <c r="CZ606" s="536" t="str">
        <f t="shared" si="1640"/>
        <v/>
      </c>
      <c r="DA606" s="536" t="str">
        <f t="shared" si="1640"/>
        <v/>
      </c>
      <c r="DB606" s="537" t="str">
        <f t="shared" si="1640"/>
        <v/>
      </c>
      <c r="DC606" s="537" t="str">
        <f t="shared" si="1640"/>
        <v/>
      </c>
      <c r="DD606" s="537" t="str">
        <f t="shared" si="1640"/>
        <v/>
      </c>
      <c r="DE606" s="536" t="str">
        <f t="shared" ref="DE606:DK610" si="16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41"/>
        <v/>
      </c>
      <c r="DG606" s="536" t="str">
        <f t="shared" si="1641"/>
        <v/>
      </c>
      <c r="DH606" s="536" t="str">
        <f t="shared" si="1641"/>
        <v/>
      </c>
      <c r="DI606" s="536" t="str">
        <f t="shared" si="1641"/>
        <v/>
      </c>
      <c r="DJ606" s="535" t="str">
        <f t="shared" si="1641"/>
        <v/>
      </c>
      <c r="DK606" s="534" t="str">
        <f t="shared" si="1641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642">3090*$K$1</f>
        <v>3090</v>
      </c>
      <c r="C607" s="596">
        <f t="shared" si="1642"/>
        <v>3090</v>
      </c>
      <c r="D607" s="596">
        <f t="shared" si="1642"/>
        <v>3090</v>
      </c>
      <c r="E607" s="596">
        <f t="shared" si="1642"/>
        <v>3090</v>
      </c>
      <c r="F607" s="596">
        <f t="shared" si="1642"/>
        <v>3090</v>
      </c>
      <c r="G607" s="596">
        <f t="shared" si="1642"/>
        <v>3090</v>
      </c>
      <c r="H607" s="596">
        <f t="shared" ref="H607:R607" si="1643">3090*$K$1</f>
        <v>3090</v>
      </c>
      <c r="I607" s="596">
        <f t="shared" si="1643"/>
        <v>3090</v>
      </c>
      <c r="J607" s="596">
        <f t="shared" si="1643"/>
        <v>3090</v>
      </c>
      <c r="K607" s="596">
        <f t="shared" si="1643"/>
        <v>3090</v>
      </c>
      <c r="L607" s="596">
        <f t="shared" si="1643"/>
        <v>3090</v>
      </c>
      <c r="M607" s="596">
        <f t="shared" si="1643"/>
        <v>3090</v>
      </c>
      <c r="N607" s="596">
        <f t="shared" si="1643"/>
        <v>3090</v>
      </c>
      <c r="O607" s="596">
        <f t="shared" si="1643"/>
        <v>3090</v>
      </c>
      <c r="P607" s="596">
        <f t="shared" si="1643"/>
        <v>3090</v>
      </c>
      <c r="Q607" s="596">
        <f t="shared" si="1643"/>
        <v>3090</v>
      </c>
      <c r="R607" s="596">
        <f t="shared" si="1643"/>
        <v>3090</v>
      </c>
      <c r="S607" s="701"/>
      <c r="T607" s="596">
        <f t="shared" ref="T607:Y607" si="1644">3090*$K$1</f>
        <v>3090</v>
      </c>
      <c r="U607" s="596">
        <f t="shared" si="1644"/>
        <v>3090</v>
      </c>
      <c r="V607" s="596">
        <f t="shared" si="1644"/>
        <v>3090</v>
      </c>
      <c r="W607" s="596">
        <f t="shared" si="1644"/>
        <v>3090</v>
      </c>
      <c r="X607" s="596">
        <f t="shared" si="1644"/>
        <v>3090</v>
      </c>
      <c r="Y607" s="596">
        <f t="shared" si="1644"/>
        <v>3090</v>
      </c>
      <c r="Z607" s="596">
        <f t="shared" ref="Z607:AJ607" si="1645">3090*$K$1</f>
        <v>3090</v>
      </c>
      <c r="AA607" s="596">
        <f t="shared" si="1645"/>
        <v>3090</v>
      </c>
      <c r="AB607" s="596">
        <f t="shared" si="1645"/>
        <v>3090</v>
      </c>
      <c r="AC607" s="596">
        <f t="shared" si="1645"/>
        <v>3090</v>
      </c>
      <c r="AD607" s="596">
        <f t="shared" si="1645"/>
        <v>3090</v>
      </c>
      <c r="AE607" s="596">
        <f t="shared" si="1645"/>
        <v>3090</v>
      </c>
      <c r="AF607" s="596">
        <f t="shared" si="1645"/>
        <v>3090</v>
      </c>
      <c r="AG607" s="596">
        <f t="shared" si="1645"/>
        <v>3090</v>
      </c>
      <c r="AH607" s="596">
        <f t="shared" si="1645"/>
        <v>3090</v>
      </c>
      <c r="AI607" s="596">
        <f t="shared" si="1645"/>
        <v>3090</v>
      </c>
      <c r="AJ607" s="596">
        <f t="shared" si="1645"/>
        <v>3090</v>
      </c>
      <c r="AK607" s="701"/>
      <c r="AL607" s="596">
        <f t="shared" ref="AL607:AQ607" si="1646">3090*$K$1</f>
        <v>3090</v>
      </c>
      <c r="AM607" s="596">
        <f t="shared" si="1646"/>
        <v>3090</v>
      </c>
      <c r="AN607" s="596">
        <f t="shared" si="1646"/>
        <v>3090</v>
      </c>
      <c r="AO607" s="596">
        <f t="shared" si="1646"/>
        <v>3090</v>
      </c>
      <c r="AP607" s="596">
        <f t="shared" si="1646"/>
        <v>3090</v>
      </c>
      <c r="AQ607" s="596">
        <f t="shared" si="1646"/>
        <v>3090</v>
      </c>
      <c r="AR607" s="596">
        <f t="shared" ref="AR607:BB607" si="1647">3090*$K$1</f>
        <v>3090</v>
      </c>
      <c r="AS607" s="596">
        <f t="shared" si="1647"/>
        <v>3090</v>
      </c>
      <c r="AT607" s="596">
        <f t="shared" si="1647"/>
        <v>3090</v>
      </c>
      <c r="AU607" s="596">
        <f t="shared" si="1647"/>
        <v>3090</v>
      </c>
      <c r="AV607" s="596">
        <f t="shared" si="1647"/>
        <v>3090</v>
      </c>
      <c r="AW607" s="596">
        <f t="shared" si="1647"/>
        <v>3090</v>
      </c>
      <c r="AX607" s="596">
        <f t="shared" si="1647"/>
        <v>3090</v>
      </c>
      <c r="AY607" s="596">
        <f t="shared" si="1647"/>
        <v>3090</v>
      </c>
      <c r="AZ607" s="596">
        <f t="shared" si="1647"/>
        <v>3090</v>
      </c>
      <c r="BA607" s="596">
        <f t="shared" si="1647"/>
        <v>3090</v>
      </c>
      <c r="BB607" s="596">
        <f t="shared" si="1647"/>
        <v>3090</v>
      </c>
      <c r="BC607" s="701"/>
      <c r="BD607" s="596">
        <f t="shared" ref="BD607:BI607" si="1648">3090*$K$1</f>
        <v>3090</v>
      </c>
      <c r="BE607" s="596">
        <f t="shared" si="1648"/>
        <v>3090</v>
      </c>
      <c r="BF607" s="596">
        <f t="shared" si="1648"/>
        <v>3090</v>
      </c>
      <c r="BG607" s="596">
        <f t="shared" si="1648"/>
        <v>3090</v>
      </c>
      <c r="BH607" s="596">
        <f t="shared" si="1648"/>
        <v>3090</v>
      </c>
      <c r="BI607" s="596">
        <f t="shared" si="1648"/>
        <v>3090</v>
      </c>
      <c r="BJ607" s="596">
        <f t="shared" ref="BJ607:BY607" si="1649">3090*$K$1</f>
        <v>3090</v>
      </c>
      <c r="BK607" s="596">
        <f t="shared" si="1649"/>
        <v>3090</v>
      </c>
      <c r="BL607" s="596">
        <f t="shared" si="1649"/>
        <v>3090</v>
      </c>
      <c r="BM607" s="596">
        <f t="shared" si="1649"/>
        <v>3090</v>
      </c>
      <c r="BN607" s="596">
        <f t="shared" si="1649"/>
        <v>3090</v>
      </c>
      <c r="BO607" s="596">
        <f t="shared" si="1649"/>
        <v>3090</v>
      </c>
      <c r="BP607" s="596">
        <f t="shared" si="1649"/>
        <v>3090</v>
      </c>
      <c r="BQ607" s="596">
        <f t="shared" si="1649"/>
        <v>3090</v>
      </c>
      <c r="BR607" s="596">
        <f t="shared" si="1649"/>
        <v>3090</v>
      </c>
      <c r="BS607" s="596">
        <f t="shared" si="1649"/>
        <v>3090</v>
      </c>
      <c r="BT607" s="596">
        <f t="shared" si="1649"/>
        <v>3090</v>
      </c>
      <c r="BU607" s="701"/>
      <c r="BV607" s="596">
        <f t="shared" si="1649"/>
        <v>3090</v>
      </c>
      <c r="BW607" s="596">
        <f t="shared" si="1649"/>
        <v>3090</v>
      </c>
      <c r="BX607" s="596">
        <f t="shared" si="1649"/>
        <v>3090</v>
      </c>
      <c r="BY607" s="596">
        <f t="shared" si="1649"/>
        <v>3090</v>
      </c>
      <c r="BZ607" s="876">
        <f t="shared" si="1635"/>
        <v>3090</v>
      </c>
      <c r="CA607" s="876">
        <f t="shared" si="1636"/>
        <v>3090</v>
      </c>
      <c r="CB607" s="876">
        <f t="shared" si="1637"/>
        <v>3090</v>
      </c>
      <c r="CC607" s="877">
        <f t="shared" si="1638"/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639"/>
        <v>3090</v>
      </c>
      <c r="CF607" s="1326">
        <f t="shared" si="1639"/>
        <v>3090</v>
      </c>
      <c r="CG607" s="1326">
        <f t="shared" si="1639"/>
        <v>3090</v>
      </c>
      <c r="CH607" s="1326">
        <f t="shared" si="1639"/>
        <v>3090</v>
      </c>
      <c r="CI607" s="1326">
        <f t="shared" si="1639"/>
        <v>3090</v>
      </c>
      <c r="CJ607" s="1326">
        <f t="shared" si="1639"/>
        <v>3090</v>
      </c>
      <c r="CK607" s="1327">
        <f t="shared" si="1639"/>
        <v>3090</v>
      </c>
      <c r="CL607" s="1327">
        <f t="shared" si="1639"/>
        <v>3090</v>
      </c>
      <c r="CM607" s="1327">
        <f t="shared" si="1639"/>
        <v>3090</v>
      </c>
      <c r="CN607" s="1326">
        <f t="shared" si="1639"/>
        <v>3090</v>
      </c>
      <c r="CO607" s="1326">
        <f t="shared" si="1639"/>
        <v>3090</v>
      </c>
      <c r="CP607" s="1326">
        <f t="shared" si="1639"/>
        <v>3090</v>
      </c>
      <c r="CQ607" s="1326">
        <f t="shared" si="1639"/>
        <v>3090</v>
      </c>
      <c r="CR607" s="1326">
        <f t="shared" si="1639"/>
        <v>3090</v>
      </c>
      <c r="CS607" s="1325">
        <f t="shared" si="1639"/>
        <v>3090</v>
      </c>
      <c r="CT607" s="1328">
        <f t="shared" si="1639"/>
        <v>3090</v>
      </c>
      <c r="CU607" s="534">
        <f t="shared" si="1640"/>
        <v>3090</v>
      </c>
      <c r="CV607" s="535">
        <f t="shared" si="1640"/>
        <v>3090</v>
      </c>
      <c r="CW607" s="536">
        <f t="shared" si="1640"/>
        <v>3090</v>
      </c>
      <c r="CX607" s="536">
        <f t="shared" si="1640"/>
        <v>3090</v>
      </c>
      <c r="CY607" s="536">
        <f t="shared" si="1640"/>
        <v>3090</v>
      </c>
      <c r="CZ607" s="536">
        <f t="shared" si="1640"/>
        <v>3090</v>
      </c>
      <c r="DA607" s="536">
        <f t="shared" si="1640"/>
        <v>3090</v>
      </c>
      <c r="DB607" s="537">
        <f t="shared" si="1640"/>
        <v>3090</v>
      </c>
      <c r="DC607" s="537">
        <f t="shared" si="1640"/>
        <v>3090</v>
      </c>
      <c r="DD607" s="537">
        <f t="shared" si="1640"/>
        <v>3090</v>
      </c>
      <c r="DE607" s="536">
        <f t="shared" si="1641"/>
        <v>3090</v>
      </c>
      <c r="DF607" s="536">
        <f t="shared" si="1641"/>
        <v>3090</v>
      </c>
      <c r="DG607" s="536">
        <f t="shared" si="1641"/>
        <v>3090</v>
      </c>
      <c r="DH607" s="536">
        <f t="shared" si="1641"/>
        <v>3090</v>
      </c>
      <c r="DI607" s="536">
        <f t="shared" si="1641"/>
        <v>3090</v>
      </c>
      <c r="DJ607" s="535">
        <f t="shared" si="1641"/>
        <v>3090</v>
      </c>
      <c r="DK607" s="534">
        <f t="shared" si="164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639"/>
        <v/>
      </c>
      <c r="CF608" s="1331" t="str">
        <f t="shared" si="1639"/>
        <v/>
      </c>
      <c r="CG608" s="1331" t="str">
        <f t="shared" si="1639"/>
        <v/>
      </c>
      <c r="CH608" s="1331" t="str">
        <f t="shared" si="1639"/>
        <v/>
      </c>
      <c r="CI608" s="1331" t="str">
        <f t="shared" si="1639"/>
        <v/>
      </c>
      <c r="CJ608" s="1331" t="str">
        <f t="shared" si="1639"/>
        <v/>
      </c>
      <c r="CK608" s="1332" t="str">
        <f t="shared" si="1639"/>
        <v/>
      </c>
      <c r="CL608" s="1332" t="str">
        <f t="shared" si="1639"/>
        <v/>
      </c>
      <c r="CM608" s="1332" t="str">
        <f t="shared" si="1639"/>
        <v/>
      </c>
      <c r="CN608" s="1331" t="str">
        <f t="shared" si="1639"/>
        <v/>
      </c>
      <c r="CO608" s="1331" t="str">
        <f t="shared" si="1639"/>
        <v/>
      </c>
      <c r="CP608" s="1331" t="str">
        <f t="shared" si="1639"/>
        <v/>
      </c>
      <c r="CQ608" s="1331" t="str">
        <f t="shared" si="1639"/>
        <v/>
      </c>
      <c r="CR608" s="1331" t="str">
        <f t="shared" si="1639"/>
        <v/>
      </c>
      <c r="CS608" s="1330" t="str">
        <f t="shared" si="1639"/>
        <v/>
      </c>
      <c r="CT608" s="1333" t="str">
        <f t="shared" si="1639"/>
        <v/>
      </c>
      <c r="CU608" s="522" t="str">
        <f t="shared" si="1640"/>
        <v/>
      </c>
      <c r="CV608" s="523" t="str">
        <f t="shared" si="1640"/>
        <v/>
      </c>
      <c r="CW608" s="524" t="str">
        <f t="shared" si="1640"/>
        <v/>
      </c>
      <c r="CX608" s="524" t="str">
        <f t="shared" si="1640"/>
        <v/>
      </c>
      <c r="CY608" s="524" t="str">
        <f t="shared" si="1640"/>
        <v/>
      </c>
      <c r="CZ608" s="524" t="str">
        <f t="shared" si="1640"/>
        <v/>
      </c>
      <c r="DA608" s="524" t="str">
        <f t="shared" si="1640"/>
        <v/>
      </c>
      <c r="DB608" s="525" t="str">
        <f t="shared" si="1640"/>
        <v/>
      </c>
      <c r="DC608" s="525" t="str">
        <f t="shared" si="1640"/>
        <v/>
      </c>
      <c r="DD608" s="525" t="str">
        <f t="shared" si="1640"/>
        <v/>
      </c>
      <c r="DE608" s="524" t="str">
        <f t="shared" si="1641"/>
        <v/>
      </c>
      <c r="DF608" s="524" t="str">
        <f t="shared" si="1641"/>
        <v/>
      </c>
      <c r="DG608" s="524" t="str">
        <f t="shared" si="1641"/>
        <v/>
      </c>
      <c r="DH608" s="524" t="str">
        <f t="shared" si="1641"/>
        <v/>
      </c>
      <c r="DI608" s="524" t="str">
        <f t="shared" si="1641"/>
        <v/>
      </c>
      <c r="DJ608" s="523" t="str">
        <f t="shared" si="1641"/>
        <v/>
      </c>
      <c r="DK608" s="522" t="str">
        <f t="shared" si="1641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876" t="str">
        <f t="shared" ref="BZ609:BZ610" si="1650">IF(DL609&lt;3,"",(SUM(B609:R609)-MIN(B609:R609)-MAX(B609:R609))/(DL609-2))</f>
        <v/>
      </c>
      <c r="CA609" s="876">
        <f t="shared" ref="CA609:CA610" si="1651">IF(DM609&lt;3,"",(SUM(T609:AJ609)-MIN(T609:AJ609)-MAX(T609:AJ609))/(DM609-2))</f>
        <v>14.928571428571429</v>
      </c>
      <c r="CB609" s="876" t="str">
        <f t="shared" ref="CB609:CB610" si="1652">IF(DN609&lt;3,"",(SUM(AL609:BB609)-MIN(AL609:BB609)-MAX(AL609:BB609))/(DN609-2))</f>
        <v/>
      </c>
      <c r="CC609" s="877" t="str">
        <f t="shared" ref="CC609:CC610" si="1653">IF(DO609&lt;3,"",(SUM(BD609:BT609)-MIN(BD609:BT609)-MAX(BD609:BT609))/(DO609-2))</f>
        <v/>
      </c>
      <c r="CD609" s="1324" t="str">
        <f t="shared" ref="CD609:CS610" si="16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1654"/>
        <v/>
      </c>
      <c r="CF609" s="1326" t="str">
        <f t="shared" si="1654"/>
        <v/>
      </c>
      <c r="CG609" s="1326" t="str">
        <f t="shared" si="1654"/>
        <v/>
      </c>
      <c r="CH609" s="1326" t="str">
        <f t="shared" si="1654"/>
        <v/>
      </c>
      <c r="CI609" s="1326" t="str">
        <f t="shared" si="1654"/>
        <v/>
      </c>
      <c r="CJ609" s="1326" t="str">
        <f t="shared" si="1654"/>
        <v/>
      </c>
      <c r="CK609" s="1327" t="str">
        <f t="shared" si="1654"/>
        <v/>
      </c>
      <c r="CL609" s="1327" t="str">
        <f t="shared" si="1654"/>
        <v/>
      </c>
      <c r="CM609" s="1327" t="str">
        <f t="shared" si="1654"/>
        <v/>
      </c>
      <c r="CN609" s="1326" t="str">
        <f t="shared" si="1654"/>
        <v/>
      </c>
      <c r="CO609" s="1326" t="str">
        <f t="shared" si="1654"/>
        <v/>
      </c>
      <c r="CP609" s="1326" t="str">
        <f t="shared" si="1654"/>
        <v/>
      </c>
      <c r="CQ609" s="1326" t="str">
        <f t="shared" si="1654"/>
        <v/>
      </c>
      <c r="CR609" s="1326" t="str">
        <f t="shared" si="1654"/>
        <v/>
      </c>
      <c r="CS609" s="1325" t="str">
        <f t="shared" si="1654"/>
        <v/>
      </c>
      <c r="CT609" s="1328" t="str">
        <f t="shared" ref="CE609:CT610" si="16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40"/>
        <v/>
      </c>
      <c r="CV609" s="535" t="str">
        <f t="shared" si="1640"/>
        <v/>
      </c>
      <c r="CW609" s="536" t="str">
        <f t="shared" si="1640"/>
        <v/>
      </c>
      <c r="CX609" s="536" t="str">
        <f t="shared" si="1640"/>
        <v/>
      </c>
      <c r="CY609" s="536" t="str">
        <f t="shared" si="1640"/>
        <v/>
      </c>
      <c r="CZ609" s="536" t="str">
        <f t="shared" si="1640"/>
        <v/>
      </c>
      <c r="DA609" s="536" t="str">
        <f t="shared" si="1640"/>
        <v/>
      </c>
      <c r="DB609" s="537" t="str">
        <f t="shared" si="1640"/>
        <v/>
      </c>
      <c r="DC609" s="537" t="str">
        <f t="shared" si="1640"/>
        <v/>
      </c>
      <c r="DD609" s="537" t="str">
        <f t="shared" si="1640"/>
        <v/>
      </c>
      <c r="DE609" s="536" t="str">
        <f t="shared" si="1641"/>
        <v/>
      </c>
      <c r="DF609" s="536" t="str">
        <f t="shared" si="1641"/>
        <v/>
      </c>
      <c r="DG609" s="536" t="str">
        <f t="shared" si="1641"/>
        <v/>
      </c>
      <c r="DH609" s="536" t="str">
        <f t="shared" si="1641"/>
        <v/>
      </c>
      <c r="DI609" s="536" t="str">
        <f t="shared" si="1641"/>
        <v/>
      </c>
      <c r="DJ609" s="535" t="str">
        <f t="shared" si="1641"/>
        <v/>
      </c>
      <c r="DK609" s="534" t="str">
        <f t="shared" si="1641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656">IF(B609="","",B606*B609)</f>
        <v/>
      </c>
      <c r="C610" s="615" t="str">
        <f t="shared" si="1656"/>
        <v/>
      </c>
      <c r="D610" s="615" t="str">
        <f t="shared" si="1656"/>
        <v/>
      </c>
      <c r="E610" s="615" t="str">
        <f t="shared" si="1656"/>
        <v/>
      </c>
      <c r="F610" s="615" t="str">
        <f t="shared" si="1656"/>
        <v/>
      </c>
      <c r="G610" s="615" t="str">
        <f t="shared" si="1656"/>
        <v/>
      </c>
      <c r="H610" s="615" t="str">
        <f t="shared" si="1656"/>
        <v/>
      </c>
      <c r="I610" s="615" t="str">
        <f t="shared" si="1656"/>
        <v/>
      </c>
      <c r="J610" s="615" t="str">
        <f t="shared" si="1656"/>
        <v/>
      </c>
      <c r="K610" s="615" t="str">
        <f t="shared" si="1656"/>
        <v/>
      </c>
      <c r="L610" s="615" t="str">
        <f t="shared" si="1656"/>
        <v/>
      </c>
      <c r="M610" s="615" t="str">
        <f t="shared" si="1656"/>
        <v/>
      </c>
      <c r="N610" s="615" t="str">
        <f t="shared" si="1656"/>
        <v/>
      </c>
      <c r="O610" s="615" t="str">
        <f t="shared" si="1656"/>
        <v/>
      </c>
      <c r="P610" s="615" t="str">
        <f t="shared" si="1656"/>
        <v/>
      </c>
      <c r="Q610" s="615" t="str">
        <f t="shared" si="1656"/>
        <v/>
      </c>
      <c r="R610" s="615" t="str">
        <f t="shared" si="1656"/>
        <v/>
      </c>
      <c r="S610" s="701"/>
      <c r="T610" s="615">
        <f t="shared" ref="T610:AJ610" si="1657">IF(T609="","",T606*T609)</f>
        <v>240</v>
      </c>
      <c r="U610" s="615">
        <f t="shared" si="1657"/>
        <v>450</v>
      </c>
      <c r="V610" s="615">
        <f t="shared" si="1657"/>
        <v>477</v>
      </c>
      <c r="W610" s="615">
        <f t="shared" si="1657"/>
        <v>510</v>
      </c>
      <c r="X610" s="615">
        <f t="shared" si="1657"/>
        <v>180</v>
      </c>
      <c r="Y610" s="615">
        <f t="shared" si="1657"/>
        <v>285</v>
      </c>
      <c r="Z610" s="615">
        <f t="shared" si="1657"/>
        <v>216</v>
      </c>
      <c r="AA610" s="615">
        <f t="shared" si="1657"/>
        <v>170</v>
      </c>
      <c r="AB610" s="615">
        <f t="shared" si="1657"/>
        <v>176</v>
      </c>
      <c r="AC610" s="615" t="str">
        <f t="shared" si="1657"/>
        <v/>
      </c>
      <c r="AD610" s="615" t="str">
        <f t="shared" si="1657"/>
        <v/>
      </c>
      <c r="AE610" s="615" t="str">
        <f t="shared" si="1657"/>
        <v/>
      </c>
      <c r="AF610" s="615" t="str">
        <f t="shared" si="1657"/>
        <v/>
      </c>
      <c r="AG610" s="615" t="str">
        <f t="shared" si="1657"/>
        <v/>
      </c>
      <c r="AH610" s="615" t="str">
        <f t="shared" si="1657"/>
        <v/>
      </c>
      <c r="AI610" s="615" t="str">
        <f t="shared" si="1657"/>
        <v/>
      </c>
      <c r="AJ610" s="615" t="str">
        <f t="shared" si="1657"/>
        <v/>
      </c>
      <c r="AK610" s="701"/>
      <c r="AL610" s="615" t="str">
        <f t="shared" ref="AL610:BB610" si="1658">IF(AL609="","",AL606*AL609)</f>
        <v/>
      </c>
      <c r="AM610" s="615" t="str">
        <f t="shared" si="1658"/>
        <v/>
      </c>
      <c r="AN610" s="615" t="str">
        <f t="shared" si="1658"/>
        <v/>
      </c>
      <c r="AO610" s="615" t="str">
        <f t="shared" si="1658"/>
        <v/>
      </c>
      <c r="AP610" s="615" t="str">
        <f t="shared" si="1658"/>
        <v/>
      </c>
      <c r="AQ610" s="615" t="str">
        <f t="shared" si="1658"/>
        <v/>
      </c>
      <c r="AR610" s="615" t="str">
        <f t="shared" si="1658"/>
        <v/>
      </c>
      <c r="AS610" s="615" t="str">
        <f t="shared" si="1658"/>
        <v/>
      </c>
      <c r="AT610" s="615" t="str">
        <f t="shared" si="1658"/>
        <v/>
      </c>
      <c r="AU610" s="615" t="str">
        <f t="shared" si="1658"/>
        <v/>
      </c>
      <c r="AV610" s="615" t="str">
        <f t="shared" si="1658"/>
        <v/>
      </c>
      <c r="AW610" s="615" t="str">
        <f t="shared" si="1658"/>
        <v/>
      </c>
      <c r="AX610" s="615" t="str">
        <f t="shared" si="1658"/>
        <v/>
      </c>
      <c r="AY610" s="615" t="str">
        <f t="shared" si="1658"/>
        <v/>
      </c>
      <c r="AZ610" s="615" t="str">
        <f t="shared" si="1658"/>
        <v/>
      </c>
      <c r="BA610" s="615" t="str">
        <f t="shared" si="1658"/>
        <v/>
      </c>
      <c r="BB610" s="615" t="str">
        <f t="shared" si="1658"/>
        <v/>
      </c>
      <c r="BC610" s="701"/>
      <c r="BD610" s="615" t="str">
        <f t="shared" ref="BD610:BT610" si="1659">IF(BD609="","",BD606*BD609)</f>
        <v/>
      </c>
      <c r="BE610" s="615" t="str">
        <f t="shared" si="1659"/>
        <v/>
      </c>
      <c r="BF610" s="615" t="str">
        <f t="shared" si="1659"/>
        <v/>
      </c>
      <c r="BG610" s="615" t="str">
        <f t="shared" si="1659"/>
        <v/>
      </c>
      <c r="BH610" s="615" t="str">
        <f t="shared" si="1659"/>
        <v/>
      </c>
      <c r="BI610" s="615" t="str">
        <f t="shared" si="1659"/>
        <v/>
      </c>
      <c r="BJ610" s="615" t="str">
        <f t="shared" si="1659"/>
        <v/>
      </c>
      <c r="BK610" s="615" t="str">
        <f t="shared" si="1659"/>
        <v/>
      </c>
      <c r="BL610" s="615" t="str">
        <f t="shared" si="1659"/>
        <v/>
      </c>
      <c r="BM610" s="615" t="str">
        <f t="shared" si="1659"/>
        <v/>
      </c>
      <c r="BN610" s="615" t="str">
        <f t="shared" si="1659"/>
        <v/>
      </c>
      <c r="BO610" s="615" t="str">
        <f t="shared" si="1659"/>
        <v/>
      </c>
      <c r="BP610" s="615" t="str">
        <f t="shared" si="1659"/>
        <v/>
      </c>
      <c r="BQ610" s="615" t="str">
        <f t="shared" si="1659"/>
        <v/>
      </c>
      <c r="BR610" s="615" t="str">
        <f t="shared" si="1659"/>
        <v/>
      </c>
      <c r="BS610" s="615" t="str">
        <f t="shared" si="1659"/>
        <v/>
      </c>
      <c r="BT610" s="615" t="str">
        <f t="shared" si="1659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6" t="str">
        <f t="shared" si="1650"/>
        <v/>
      </c>
      <c r="CA610" s="876">
        <f t="shared" si="1651"/>
        <v>289.14285714285717</v>
      </c>
      <c r="CB610" s="876" t="str">
        <f t="shared" si="1652"/>
        <v/>
      </c>
      <c r="CC610" s="877" t="str">
        <f t="shared" si="1653"/>
        <v/>
      </c>
      <c r="CD610" s="1324" t="str">
        <f t="shared" si="1654"/>
        <v/>
      </c>
      <c r="CE610" s="1325" t="str">
        <f t="shared" si="1655"/>
        <v/>
      </c>
      <c r="CF610" s="1326" t="str">
        <f t="shared" si="1655"/>
        <v/>
      </c>
      <c r="CG610" s="1326" t="str">
        <f t="shared" si="1655"/>
        <v/>
      </c>
      <c r="CH610" s="1326" t="str">
        <f t="shared" si="1655"/>
        <v/>
      </c>
      <c r="CI610" s="1326" t="str">
        <f t="shared" si="1655"/>
        <v/>
      </c>
      <c r="CJ610" s="1326" t="str">
        <f t="shared" si="1655"/>
        <v/>
      </c>
      <c r="CK610" s="1327" t="str">
        <f t="shared" si="1655"/>
        <v/>
      </c>
      <c r="CL610" s="1327" t="str">
        <f t="shared" si="1655"/>
        <v/>
      </c>
      <c r="CM610" s="1327" t="str">
        <f t="shared" si="1655"/>
        <v/>
      </c>
      <c r="CN610" s="1326" t="str">
        <f t="shared" si="1655"/>
        <v/>
      </c>
      <c r="CO610" s="1326" t="str">
        <f t="shared" si="1655"/>
        <v/>
      </c>
      <c r="CP610" s="1326" t="str">
        <f t="shared" si="1655"/>
        <v/>
      </c>
      <c r="CQ610" s="1326" t="str">
        <f t="shared" si="1655"/>
        <v/>
      </c>
      <c r="CR610" s="1326" t="str">
        <f t="shared" si="1655"/>
        <v/>
      </c>
      <c r="CS610" s="1325" t="str">
        <f t="shared" si="1655"/>
        <v/>
      </c>
      <c r="CT610" s="1328" t="str">
        <f t="shared" si="1655"/>
        <v/>
      </c>
      <c r="CU610" s="534" t="str">
        <f t="shared" si="1640"/>
        <v/>
      </c>
      <c r="CV610" s="535" t="str">
        <f t="shared" si="1640"/>
        <v/>
      </c>
      <c r="CW610" s="536" t="str">
        <f t="shared" si="1640"/>
        <v/>
      </c>
      <c r="CX610" s="536" t="str">
        <f t="shared" si="1640"/>
        <v/>
      </c>
      <c r="CY610" s="536" t="str">
        <f t="shared" si="1640"/>
        <v/>
      </c>
      <c r="CZ610" s="536" t="str">
        <f t="shared" si="1640"/>
        <v/>
      </c>
      <c r="DA610" s="536" t="str">
        <f t="shared" si="1640"/>
        <v/>
      </c>
      <c r="DB610" s="537" t="str">
        <f t="shared" si="1640"/>
        <v/>
      </c>
      <c r="DC610" s="537" t="str">
        <f t="shared" si="1640"/>
        <v/>
      </c>
      <c r="DD610" s="537" t="str">
        <f t="shared" si="1640"/>
        <v/>
      </c>
      <c r="DE610" s="536" t="str">
        <f t="shared" si="1641"/>
        <v/>
      </c>
      <c r="DF610" s="536" t="str">
        <f t="shared" si="1641"/>
        <v/>
      </c>
      <c r="DG610" s="536" t="str">
        <f t="shared" si="1641"/>
        <v/>
      </c>
      <c r="DH610" s="536" t="str">
        <f t="shared" si="1641"/>
        <v/>
      </c>
      <c r="DI610" s="536" t="str">
        <f t="shared" si="1641"/>
        <v/>
      </c>
      <c r="DJ610" s="535" t="str">
        <f t="shared" si="1641"/>
        <v/>
      </c>
      <c r="DK610" s="534" t="str">
        <f t="shared" si="1641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3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876" t="str">
        <f t="shared" ref="BZ612:BZ613" si="1660">IF(DL612&lt;3,"",(SUM(B612:R612)-MIN(B612:R612)-MAX(B612:R612))/(DL612-2))</f>
        <v/>
      </c>
      <c r="CA612" s="876">
        <f t="shared" ref="CA612:CA613" si="1661">IF(DM612&lt;3,"",(SUM(T612:AJ612)-MIN(T612:AJ612)-MAX(T612:AJ612))/(DM612-2))</f>
        <v>87.142857142857139</v>
      </c>
      <c r="CB612" s="876" t="str">
        <f t="shared" ref="CB612:CB613" si="1662">IF(DN612&lt;3,"",(SUM(AL612:BB612)-MIN(AL612:BB612)-MAX(AL612:BB612))/(DN612-2))</f>
        <v/>
      </c>
      <c r="CC612" s="877" t="str">
        <f t="shared" ref="CC612:CC613" si="1663">IF(DO612&lt;3,"",(SUM(BD612:BT612)-MIN(BD612:BT612)-MAX(BD612:BT612))/(DO612-2))</f>
        <v/>
      </c>
      <c r="CD612" s="1324" t="str">
        <f t="shared" ref="CD612:CS613" si="16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664"/>
        <v/>
      </c>
      <c r="CF612" s="1326" t="str">
        <f t="shared" si="1664"/>
        <v/>
      </c>
      <c r="CG612" s="1326" t="str">
        <f t="shared" si="1664"/>
        <v/>
      </c>
      <c r="CH612" s="1326" t="str">
        <f t="shared" si="1664"/>
        <v/>
      </c>
      <c r="CI612" s="1326" t="str">
        <f t="shared" si="1664"/>
        <v/>
      </c>
      <c r="CJ612" s="1326" t="str">
        <f t="shared" si="1664"/>
        <v/>
      </c>
      <c r="CK612" s="1327" t="str">
        <f t="shared" si="1664"/>
        <v/>
      </c>
      <c r="CL612" s="1327" t="str">
        <f t="shared" si="1664"/>
        <v/>
      </c>
      <c r="CM612" s="1327" t="str">
        <f t="shared" si="1664"/>
        <v/>
      </c>
      <c r="CN612" s="1326" t="str">
        <f t="shared" si="1664"/>
        <v/>
      </c>
      <c r="CO612" s="1326" t="str">
        <f t="shared" si="1664"/>
        <v/>
      </c>
      <c r="CP612" s="1326" t="str">
        <f t="shared" si="1664"/>
        <v/>
      </c>
      <c r="CQ612" s="1326" t="str">
        <f t="shared" si="1664"/>
        <v/>
      </c>
      <c r="CR612" s="1326" t="str">
        <f t="shared" si="1664"/>
        <v/>
      </c>
      <c r="CS612" s="1325" t="str">
        <f t="shared" si="1664"/>
        <v/>
      </c>
      <c r="CT612" s="1328" t="str">
        <f t="shared" ref="CE612:CT614" si="16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66"/>
        <v/>
      </c>
      <c r="CW612" s="536" t="str">
        <f t="shared" si="1666"/>
        <v/>
      </c>
      <c r="CX612" s="536" t="str">
        <f t="shared" si="1666"/>
        <v/>
      </c>
      <c r="CY612" s="536" t="str">
        <f t="shared" si="1666"/>
        <v/>
      </c>
      <c r="CZ612" s="536" t="str">
        <f t="shared" si="1666"/>
        <v/>
      </c>
      <c r="DA612" s="536" t="str">
        <f t="shared" si="1666"/>
        <v/>
      </c>
      <c r="DB612" s="537" t="str">
        <f t="shared" si="1666"/>
        <v/>
      </c>
      <c r="DC612" s="537" t="str">
        <f t="shared" si="1666"/>
        <v/>
      </c>
      <c r="DD612" s="537" t="str">
        <f t="shared" si="1666"/>
        <v/>
      </c>
      <c r="DE612" s="536" t="str">
        <f t="shared" ref="DE612:DK616" si="16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67"/>
        <v/>
      </c>
      <c r="DG612" s="536" t="str">
        <f t="shared" si="1667"/>
        <v/>
      </c>
      <c r="DH612" s="536" t="str">
        <f t="shared" si="1667"/>
        <v/>
      </c>
      <c r="DI612" s="536" t="str">
        <f t="shared" si="1667"/>
        <v/>
      </c>
      <c r="DJ612" s="535" t="str">
        <f t="shared" si="1667"/>
        <v/>
      </c>
      <c r="DK612" s="534" t="str">
        <f t="shared" si="1667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668">840*$K$1</f>
        <v>840</v>
      </c>
      <c r="D613" s="596">
        <f t="shared" si="1668"/>
        <v>840</v>
      </c>
      <c r="E613" s="596">
        <f t="shared" si="1668"/>
        <v>840</v>
      </c>
      <c r="F613" s="596">
        <f t="shared" si="1668"/>
        <v>840</v>
      </c>
      <c r="G613" s="596">
        <f t="shared" si="1668"/>
        <v>840</v>
      </c>
      <c r="H613" s="596">
        <f t="shared" si="1668"/>
        <v>840</v>
      </c>
      <c r="I613" s="596">
        <f t="shared" si="1668"/>
        <v>840</v>
      </c>
      <c r="J613" s="596">
        <f t="shared" si="1668"/>
        <v>840</v>
      </c>
      <c r="K613" s="596">
        <f t="shared" si="1668"/>
        <v>840</v>
      </c>
      <c r="L613" s="596">
        <f t="shared" si="1668"/>
        <v>840</v>
      </c>
      <c r="M613" s="596">
        <f t="shared" si="1668"/>
        <v>840</v>
      </c>
      <c r="N613" s="596">
        <f t="shared" si="1668"/>
        <v>840</v>
      </c>
      <c r="O613" s="596">
        <f t="shared" si="1668"/>
        <v>840</v>
      </c>
      <c r="P613" s="596">
        <f t="shared" si="1668"/>
        <v>840</v>
      </c>
      <c r="Q613" s="596">
        <f t="shared" si="1668"/>
        <v>840</v>
      </c>
      <c r="R613" s="596">
        <f t="shared" si="1668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669">840*$K$1</f>
        <v>840</v>
      </c>
      <c r="BF613" s="596">
        <f t="shared" si="1669"/>
        <v>840</v>
      </c>
      <c r="BG613" s="596">
        <f t="shared" si="1669"/>
        <v>840</v>
      </c>
      <c r="BH613" s="596">
        <f t="shared" si="1669"/>
        <v>840</v>
      </c>
      <c r="BI613" s="596">
        <f t="shared" si="1669"/>
        <v>840</v>
      </c>
      <c r="BJ613" s="596">
        <f t="shared" si="1669"/>
        <v>840</v>
      </c>
      <c r="BK613" s="596">
        <f t="shared" si="1669"/>
        <v>840</v>
      </c>
      <c r="BL613" s="596">
        <f t="shared" si="1669"/>
        <v>840</v>
      </c>
      <c r="BM613" s="596">
        <f t="shared" si="1669"/>
        <v>840</v>
      </c>
      <c r="BN613" s="596">
        <f t="shared" si="1669"/>
        <v>840</v>
      </c>
      <c r="BO613" s="596">
        <f t="shared" si="1669"/>
        <v>840</v>
      </c>
      <c r="BP613" s="596">
        <f t="shared" si="1669"/>
        <v>840</v>
      </c>
      <c r="BQ613" s="596">
        <f t="shared" si="1669"/>
        <v>840</v>
      </c>
      <c r="BR613" s="596">
        <f t="shared" si="1669"/>
        <v>840</v>
      </c>
      <c r="BS613" s="596">
        <f t="shared" si="1669"/>
        <v>840</v>
      </c>
      <c r="BT613" s="596">
        <f t="shared" si="1669"/>
        <v>840</v>
      </c>
      <c r="BU613" s="701"/>
      <c r="BV613" s="596">
        <f t="shared" si="1669"/>
        <v>840</v>
      </c>
      <c r="BW613" s="596">
        <f t="shared" si="1669"/>
        <v>840</v>
      </c>
      <c r="BX613" s="596">
        <f t="shared" si="1669"/>
        <v>840</v>
      </c>
      <c r="BY613" s="596">
        <f t="shared" si="1669"/>
        <v>840</v>
      </c>
      <c r="BZ613" s="876">
        <f t="shared" si="1660"/>
        <v>840</v>
      </c>
      <c r="CA613" s="876">
        <f t="shared" si="1661"/>
        <v>3090</v>
      </c>
      <c r="CB613" s="876">
        <f t="shared" si="1662"/>
        <v>3090</v>
      </c>
      <c r="CC613" s="877">
        <f t="shared" si="1663"/>
        <v>840</v>
      </c>
      <c r="CD613" s="1324">
        <f t="shared" si="1664"/>
        <v>840</v>
      </c>
      <c r="CE613" s="1325">
        <f t="shared" si="1665"/>
        <v>840</v>
      </c>
      <c r="CF613" s="1326">
        <f t="shared" si="1665"/>
        <v>840</v>
      </c>
      <c r="CG613" s="1326">
        <f t="shared" si="1665"/>
        <v>840</v>
      </c>
      <c r="CH613" s="1326">
        <f t="shared" si="1665"/>
        <v>840</v>
      </c>
      <c r="CI613" s="1326">
        <f t="shared" si="1665"/>
        <v>840</v>
      </c>
      <c r="CJ613" s="1326">
        <f t="shared" si="1665"/>
        <v>840</v>
      </c>
      <c r="CK613" s="1327">
        <f t="shared" si="1665"/>
        <v>840</v>
      </c>
      <c r="CL613" s="1327">
        <f t="shared" si="1665"/>
        <v>840</v>
      </c>
      <c r="CM613" s="1327">
        <f t="shared" si="1665"/>
        <v>840</v>
      </c>
      <c r="CN613" s="1326">
        <f t="shared" si="1665"/>
        <v>840</v>
      </c>
      <c r="CO613" s="1326">
        <f t="shared" si="1665"/>
        <v>840</v>
      </c>
      <c r="CP613" s="1326">
        <f t="shared" si="1665"/>
        <v>840</v>
      </c>
      <c r="CQ613" s="1326">
        <f t="shared" si="1665"/>
        <v>840</v>
      </c>
      <c r="CR613" s="1326">
        <f t="shared" si="1665"/>
        <v>840</v>
      </c>
      <c r="CS613" s="1325">
        <f t="shared" si="1665"/>
        <v>840</v>
      </c>
      <c r="CT613" s="1328">
        <f t="shared" si="1665"/>
        <v>840</v>
      </c>
      <c r="CU613" s="534">
        <f t="shared" si="1666"/>
        <v>840</v>
      </c>
      <c r="CV613" s="535">
        <f t="shared" si="1666"/>
        <v>840</v>
      </c>
      <c r="CW613" s="536">
        <f t="shared" si="1666"/>
        <v>840</v>
      </c>
      <c r="CX613" s="536">
        <f t="shared" si="1666"/>
        <v>840</v>
      </c>
      <c r="CY613" s="536">
        <f t="shared" si="1666"/>
        <v>840</v>
      </c>
      <c r="CZ613" s="536">
        <f t="shared" si="1666"/>
        <v>840</v>
      </c>
      <c r="DA613" s="536">
        <f t="shared" si="1666"/>
        <v>840</v>
      </c>
      <c r="DB613" s="537">
        <f t="shared" si="1666"/>
        <v>840</v>
      </c>
      <c r="DC613" s="537">
        <f t="shared" si="1666"/>
        <v>840</v>
      </c>
      <c r="DD613" s="537">
        <f t="shared" si="1666"/>
        <v>840</v>
      </c>
      <c r="DE613" s="536">
        <f t="shared" si="1667"/>
        <v>840</v>
      </c>
      <c r="DF613" s="536">
        <f t="shared" si="1667"/>
        <v>840</v>
      </c>
      <c r="DG613" s="536">
        <f t="shared" si="1667"/>
        <v>840</v>
      </c>
      <c r="DH613" s="536">
        <f t="shared" si="1667"/>
        <v>840</v>
      </c>
      <c r="DI613" s="536">
        <f t="shared" si="1667"/>
        <v>840</v>
      </c>
      <c r="DJ613" s="535">
        <f t="shared" si="1667"/>
        <v>840</v>
      </c>
      <c r="DK613" s="534">
        <f t="shared" si="16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665"/>
        <v/>
      </c>
      <c r="CF614" s="1331" t="str">
        <f t="shared" si="1665"/>
        <v/>
      </c>
      <c r="CG614" s="1331" t="str">
        <f t="shared" si="1665"/>
        <v/>
      </c>
      <c r="CH614" s="1331" t="str">
        <f t="shared" si="1665"/>
        <v/>
      </c>
      <c r="CI614" s="1331" t="str">
        <f t="shared" si="1665"/>
        <v/>
      </c>
      <c r="CJ614" s="1331" t="str">
        <f t="shared" si="1665"/>
        <v/>
      </c>
      <c r="CK614" s="1332" t="str">
        <f t="shared" si="1665"/>
        <v/>
      </c>
      <c r="CL614" s="1332" t="str">
        <f t="shared" si="1665"/>
        <v/>
      </c>
      <c r="CM614" s="1332" t="str">
        <f t="shared" si="1665"/>
        <v/>
      </c>
      <c r="CN614" s="1331" t="str">
        <f t="shared" si="1665"/>
        <v/>
      </c>
      <c r="CO614" s="1331" t="str">
        <f t="shared" si="1665"/>
        <v/>
      </c>
      <c r="CP614" s="1331" t="str">
        <f t="shared" si="1665"/>
        <v/>
      </c>
      <c r="CQ614" s="1331" t="str">
        <f t="shared" si="1665"/>
        <v/>
      </c>
      <c r="CR614" s="1331" t="str">
        <f t="shared" si="1665"/>
        <v/>
      </c>
      <c r="CS614" s="1330" t="str">
        <f t="shared" si="1665"/>
        <v/>
      </c>
      <c r="CT614" s="1333" t="str">
        <f t="shared" si="1665"/>
        <v/>
      </c>
      <c r="CU614" s="522" t="str">
        <f t="shared" si="1666"/>
        <v/>
      </c>
      <c r="CV614" s="523" t="str">
        <f t="shared" si="1666"/>
        <v/>
      </c>
      <c r="CW614" s="524" t="str">
        <f t="shared" si="1666"/>
        <v/>
      </c>
      <c r="CX614" s="524" t="str">
        <f t="shared" si="1666"/>
        <v/>
      </c>
      <c r="CY614" s="524" t="str">
        <f t="shared" si="1666"/>
        <v/>
      </c>
      <c r="CZ614" s="524" t="str">
        <f t="shared" si="1666"/>
        <v/>
      </c>
      <c r="DA614" s="524" t="str">
        <f t="shared" si="1666"/>
        <v/>
      </c>
      <c r="DB614" s="525" t="str">
        <f t="shared" si="1666"/>
        <v/>
      </c>
      <c r="DC614" s="525" t="str">
        <f t="shared" si="1666"/>
        <v/>
      </c>
      <c r="DD614" s="525" t="str">
        <f t="shared" si="1666"/>
        <v/>
      </c>
      <c r="DE614" s="524" t="str">
        <f t="shared" si="1667"/>
        <v/>
      </c>
      <c r="DF614" s="524" t="str">
        <f t="shared" si="1667"/>
        <v/>
      </c>
      <c r="DG614" s="524" t="str">
        <f t="shared" si="1667"/>
        <v/>
      </c>
      <c r="DH614" s="524" t="str">
        <f t="shared" si="1667"/>
        <v/>
      </c>
      <c r="DI614" s="524" t="str">
        <f t="shared" si="1667"/>
        <v/>
      </c>
      <c r="DJ614" s="523" t="str">
        <f t="shared" si="1667"/>
        <v/>
      </c>
      <c r="DK614" s="522" t="str">
        <f t="shared" si="1667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876" t="str">
        <f t="shared" ref="BZ615:BZ616" si="1670">IF(DL615&lt;3,"",(SUM(B615:R615)-MIN(B615:R615)-MAX(B615:R615))/(DL615-2))</f>
        <v/>
      </c>
      <c r="CA615" s="876">
        <f t="shared" ref="CA615:CA616" si="1671">IF(DM615&lt;3,"",(SUM(T615:AJ615)-MIN(T615:AJ615)-MAX(T615:AJ615))/(DM615-2))</f>
        <v>14.857142857142858</v>
      </c>
      <c r="CB615" s="876" t="str">
        <f t="shared" ref="CB615:CB616" si="1672">IF(DN615&lt;3,"",(SUM(AL615:BB615)-MIN(AL615:BB615)-MAX(AL615:BB615))/(DN615-2))</f>
        <v/>
      </c>
      <c r="CC615" s="877" t="str">
        <f t="shared" ref="CC615:CC616" si="1673">IF(DO615&lt;3,"",(SUM(BD615:BT615)-MIN(BD615:BT615)-MAX(BD615:BT615))/(DO615-2))</f>
        <v/>
      </c>
      <c r="CD615" s="1324" t="str">
        <f t="shared" ref="CD615:CS616" si="16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674"/>
        <v/>
      </c>
      <c r="CF615" s="1326" t="str">
        <f t="shared" si="1674"/>
        <v/>
      </c>
      <c r="CG615" s="1326" t="str">
        <f t="shared" si="1674"/>
        <v/>
      </c>
      <c r="CH615" s="1326" t="str">
        <f t="shared" si="1674"/>
        <v/>
      </c>
      <c r="CI615" s="1326" t="str">
        <f t="shared" si="1674"/>
        <v/>
      </c>
      <c r="CJ615" s="1326" t="str">
        <f t="shared" si="1674"/>
        <v/>
      </c>
      <c r="CK615" s="1327" t="str">
        <f t="shared" si="1674"/>
        <v/>
      </c>
      <c r="CL615" s="1327" t="str">
        <f t="shared" si="1674"/>
        <v/>
      </c>
      <c r="CM615" s="1327" t="str">
        <f t="shared" si="1674"/>
        <v/>
      </c>
      <c r="CN615" s="1326" t="str">
        <f t="shared" si="1674"/>
        <v/>
      </c>
      <c r="CO615" s="1326" t="str">
        <f t="shared" si="1674"/>
        <v/>
      </c>
      <c r="CP615" s="1326" t="str">
        <f t="shared" si="1674"/>
        <v/>
      </c>
      <c r="CQ615" s="1326" t="str">
        <f t="shared" si="1674"/>
        <v/>
      </c>
      <c r="CR615" s="1326" t="str">
        <f t="shared" si="1674"/>
        <v/>
      </c>
      <c r="CS615" s="1325" t="str">
        <f t="shared" si="1674"/>
        <v/>
      </c>
      <c r="CT615" s="1328" t="str">
        <f t="shared" ref="CE615:CT616" si="16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66"/>
        <v/>
      </c>
      <c r="CV615" s="535" t="str">
        <f t="shared" si="1666"/>
        <v/>
      </c>
      <c r="CW615" s="536" t="str">
        <f t="shared" si="1666"/>
        <v/>
      </c>
      <c r="CX615" s="536" t="str">
        <f t="shared" si="1666"/>
        <v/>
      </c>
      <c r="CY615" s="536" t="str">
        <f t="shared" si="1666"/>
        <v/>
      </c>
      <c r="CZ615" s="536" t="str">
        <f t="shared" si="1666"/>
        <v/>
      </c>
      <c r="DA615" s="536" t="str">
        <f t="shared" si="1666"/>
        <v/>
      </c>
      <c r="DB615" s="537" t="str">
        <f t="shared" si="1666"/>
        <v/>
      </c>
      <c r="DC615" s="537" t="str">
        <f t="shared" si="1666"/>
        <v/>
      </c>
      <c r="DD615" s="537" t="str">
        <f t="shared" si="1666"/>
        <v/>
      </c>
      <c r="DE615" s="536" t="str">
        <f t="shared" si="1667"/>
        <v/>
      </c>
      <c r="DF615" s="536" t="str">
        <f t="shared" si="1667"/>
        <v/>
      </c>
      <c r="DG615" s="536" t="str">
        <f t="shared" si="1667"/>
        <v/>
      </c>
      <c r="DH615" s="536" t="str">
        <f t="shared" si="1667"/>
        <v/>
      </c>
      <c r="DI615" s="536" t="str">
        <f t="shared" si="1667"/>
        <v/>
      </c>
      <c r="DJ615" s="535" t="str">
        <f t="shared" si="1667"/>
        <v/>
      </c>
      <c r="DK615" s="534" t="str">
        <f t="shared" si="1667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76">IF(B615="","",B612*B615)</f>
        <v/>
      </c>
      <c r="C616" s="615" t="str">
        <f t="shared" si="1676"/>
        <v/>
      </c>
      <c r="D616" s="615" t="str">
        <f t="shared" si="1676"/>
        <v/>
      </c>
      <c r="E616" s="615" t="str">
        <f t="shared" si="1676"/>
        <v/>
      </c>
      <c r="F616" s="615" t="str">
        <f t="shared" si="1676"/>
        <v/>
      </c>
      <c r="G616" s="615" t="str">
        <f t="shared" si="1676"/>
        <v/>
      </c>
      <c r="H616" s="615" t="str">
        <f t="shared" si="1676"/>
        <v/>
      </c>
      <c r="I616" s="615" t="str">
        <f t="shared" si="1676"/>
        <v/>
      </c>
      <c r="J616" s="615" t="str">
        <f t="shared" si="1676"/>
        <v/>
      </c>
      <c r="K616" s="615" t="str">
        <f t="shared" si="1676"/>
        <v/>
      </c>
      <c r="L616" s="615" t="str">
        <f t="shared" si="1676"/>
        <v/>
      </c>
      <c r="M616" s="615" t="str">
        <f t="shared" si="1676"/>
        <v/>
      </c>
      <c r="N616" s="615" t="str">
        <f t="shared" si="1676"/>
        <v/>
      </c>
      <c r="O616" s="615" t="str">
        <f t="shared" si="1676"/>
        <v/>
      </c>
      <c r="P616" s="615" t="str">
        <f t="shared" si="1676"/>
        <v/>
      </c>
      <c r="Q616" s="615" t="str">
        <f t="shared" si="1676"/>
        <v/>
      </c>
      <c r="R616" s="615" t="str">
        <f t="shared" si="1676"/>
        <v/>
      </c>
      <c r="S616" s="701"/>
      <c r="T616" s="615">
        <f t="shared" ref="T616:AJ616" si="1677">IF(T615="","",T612*T615)</f>
        <v>672</v>
      </c>
      <c r="U616" s="615">
        <f t="shared" si="1677"/>
        <v>700</v>
      </c>
      <c r="V616" s="615">
        <f t="shared" si="1677"/>
        <v>840</v>
      </c>
      <c r="W616" s="615">
        <f t="shared" si="1677"/>
        <v>1920</v>
      </c>
      <c r="X616" s="615">
        <f t="shared" si="1677"/>
        <v>1600</v>
      </c>
      <c r="Y616" s="615">
        <f t="shared" si="1677"/>
        <v>1500</v>
      </c>
      <c r="Z616" s="615">
        <f t="shared" si="1677"/>
        <v>1500</v>
      </c>
      <c r="AA616" s="615">
        <f t="shared" si="1677"/>
        <v>1500</v>
      </c>
      <c r="AB616" s="615">
        <f t="shared" si="1677"/>
        <v>1500</v>
      </c>
      <c r="AC616" s="615" t="str">
        <f t="shared" si="1677"/>
        <v/>
      </c>
      <c r="AD616" s="615" t="str">
        <f t="shared" si="1677"/>
        <v/>
      </c>
      <c r="AE616" s="615" t="str">
        <f t="shared" si="1677"/>
        <v/>
      </c>
      <c r="AF616" s="615" t="str">
        <f t="shared" si="1677"/>
        <v/>
      </c>
      <c r="AG616" s="615" t="str">
        <f t="shared" si="1677"/>
        <v/>
      </c>
      <c r="AH616" s="615" t="str">
        <f t="shared" si="1677"/>
        <v/>
      </c>
      <c r="AI616" s="615" t="str">
        <f t="shared" si="1677"/>
        <v/>
      </c>
      <c r="AJ616" s="615" t="str">
        <f t="shared" si="1677"/>
        <v/>
      </c>
      <c r="AK616" s="701"/>
      <c r="AL616" s="615" t="str">
        <f t="shared" ref="AL616:BB616" si="1678">IF(AL615="","",AL612*AL615)</f>
        <v/>
      </c>
      <c r="AM616" s="615" t="str">
        <f t="shared" si="1678"/>
        <v/>
      </c>
      <c r="AN616" s="615" t="str">
        <f t="shared" si="1678"/>
        <v/>
      </c>
      <c r="AO616" s="615" t="str">
        <f t="shared" si="1678"/>
        <v/>
      </c>
      <c r="AP616" s="615" t="str">
        <f t="shared" si="1678"/>
        <v/>
      </c>
      <c r="AQ616" s="615" t="str">
        <f t="shared" si="1678"/>
        <v/>
      </c>
      <c r="AR616" s="615" t="str">
        <f t="shared" si="1678"/>
        <v/>
      </c>
      <c r="AS616" s="615" t="str">
        <f t="shared" si="1678"/>
        <v/>
      </c>
      <c r="AT616" s="615" t="str">
        <f t="shared" si="1678"/>
        <v/>
      </c>
      <c r="AU616" s="615" t="str">
        <f t="shared" si="1678"/>
        <v/>
      </c>
      <c r="AV616" s="615" t="str">
        <f t="shared" si="1678"/>
        <v/>
      </c>
      <c r="AW616" s="615" t="str">
        <f t="shared" si="1678"/>
        <v/>
      </c>
      <c r="AX616" s="615" t="str">
        <f t="shared" si="1678"/>
        <v/>
      </c>
      <c r="AY616" s="615" t="str">
        <f t="shared" si="1678"/>
        <v/>
      </c>
      <c r="AZ616" s="615" t="str">
        <f t="shared" si="1678"/>
        <v/>
      </c>
      <c r="BA616" s="615" t="str">
        <f t="shared" si="1678"/>
        <v/>
      </c>
      <c r="BB616" s="615" t="str">
        <f t="shared" si="1678"/>
        <v/>
      </c>
      <c r="BC616" s="701"/>
      <c r="BD616" s="615" t="str">
        <f t="shared" ref="BD616:BT616" si="1679">IF(BD615="","",BD612*BD615)</f>
        <v/>
      </c>
      <c r="BE616" s="615" t="str">
        <f t="shared" si="1679"/>
        <v/>
      </c>
      <c r="BF616" s="615" t="str">
        <f t="shared" si="1679"/>
        <v/>
      </c>
      <c r="BG616" s="615" t="str">
        <f t="shared" si="1679"/>
        <v/>
      </c>
      <c r="BH616" s="615" t="str">
        <f t="shared" si="1679"/>
        <v/>
      </c>
      <c r="BI616" s="615" t="str">
        <f t="shared" si="1679"/>
        <v/>
      </c>
      <c r="BJ616" s="615" t="str">
        <f t="shared" si="1679"/>
        <v/>
      </c>
      <c r="BK616" s="615" t="str">
        <f t="shared" si="1679"/>
        <v/>
      </c>
      <c r="BL616" s="615" t="str">
        <f t="shared" si="1679"/>
        <v/>
      </c>
      <c r="BM616" s="615" t="str">
        <f t="shared" si="1679"/>
        <v/>
      </c>
      <c r="BN616" s="615" t="str">
        <f t="shared" si="1679"/>
        <v/>
      </c>
      <c r="BO616" s="615" t="str">
        <f t="shared" si="1679"/>
        <v/>
      </c>
      <c r="BP616" s="615" t="str">
        <f t="shared" si="1679"/>
        <v/>
      </c>
      <c r="BQ616" s="615" t="str">
        <f t="shared" si="1679"/>
        <v/>
      </c>
      <c r="BR616" s="615" t="str">
        <f t="shared" si="1679"/>
        <v/>
      </c>
      <c r="BS616" s="615" t="str">
        <f t="shared" si="1679"/>
        <v/>
      </c>
      <c r="BT616" s="615" t="str">
        <f t="shared" si="1679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6" t="str">
        <f t="shared" si="1670"/>
        <v/>
      </c>
      <c r="CA616" s="876">
        <f t="shared" si="1671"/>
        <v>1305.7142857142858</v>
      </c>
      <c r="CB616" s="876" t="str">
        <f t="shared" si="1672"/>
        <v/>
      </c>
      <c r="CC616" s="877" t="str">
        <f t="shared" si="1673"/>
        <v/>
      </c>
      <c r="CD616" s="1324" t="str">
        <f t="shared" si="1674"/>
        <v/>
      </c>
      <c r="CE616" s="1325" t="str">
        <f t="shared" si="1675"/>
        <v/>
      </c>
      <c r="CF616" s="1326" t="str">
        <f t="shared" si="1675"/>
        <v/>
      </c>
      <c r="CG616" s="1326" t="str">
        <f t="shared" si="1675"/>
        <v/>
      </c>
      <c r="CH616" s="1326" t="str">
        <f t="shared" si="1675"/>
        <v/>
      </c>
      <c r="CI616" s="1326" t="str">
        <f t="shared" si="1675"/>
        <v/>
      </c>
      <c r="CJ616" s="1326" t="str">
        <f t="shared" si="1675"/>
        <v/>
      </c>
      <c r="CK616" s="1327" t="str">
        <f t="shared" si="1675"/>
        <v/>
      </c>
      <c r="CL616" s="1327" t="str">
        <f t="shared" si="1675"/>
        <v/>
      </c>
      <c r="CM616" s="1327" t="str">
        <f t="shared" si="1675"/>
        <v/>
      </c>
      <c r="CN616" s="1326" t="str">
        <f t="shared" si="1675"/>
        <v/>
      </c>
      <c r="CO616" s="1326" t="str">
        <f t="shared" si="1675"/>
        <v/>
      </c>
      <c r="CP616" s="1326" t="str">
        <f t="shared" si="1675"/>
        <v/>
      </c>
      <c r="CQ616" s="1326" t="str">
        <f t="shared" si="1675"/>
        <v/>
      </c>
      <c r="CR616" s="1326" t="str">
        <f t="shared" si="1675"/>
        <v/>
      </c>
      <c r="CS616" s="1325" t="str">
        <f t="shared" si="1675"/>
        <v/>
      </c>
      <c r="CT616" s="1328" t="str">
        <f t="shared" si="1675"/>
        <v/>
      </c>
      <c r="CU616" s="534" t="str">
        <f t="shared" si="1666"/>
        <v/>
      </c>
      <c r="CV616" s="535" t="str">
        <f t="shared" si="1666"/>
        <v/>
      </c>
      <c r="CW616" s="536" t="str">
        <f t="shared" si="1666"/>
        <v/>
      </c>
      <c r="CX616" s="536" t="str">
        <f t="shared" si="1666"/>
        <v/>
      </c>
      <c r="CY616" s="536" t="str">
        <f t="shared" si="1666"/>
        <v/>
      </c>
      <c r="CZ616" s="536" t="str">
        <f t="shared" si="1666"/>
        <v/>
      </c>
      <c r="DA616" s="536" t="str">
        <f t="shared" si="1666"/>
        <v/>
      </c>
      <c r="DB616" s="537" t="str">
        <f t="shared" si="1666"/>
        <v/>
      </c>
      <c r="DC616" s="537" t="str">
        <f t="shared" si="1666"/>
        <v/>
      </c>
      <c r="DD616" s="537" t="str">
        <f t="shared" si="1666"/>
        <v/>
      </c>
      <c r="DE616" s="536" t="str">
        <f t="shared" si="1667"/>
        <v/>
      </c>
      <c r="DF616" s="536" t="str">
        <f t="shared" si="1667"/>
        <v/>
      </c>
      <c r="DG616" s="536" t="str">
        <f t="shared" si="1667"/>
        <v/>
      </c>
      <c r="DH616" s="536" t="str">
        <f t="shared" si="1667"/>
        <v/>
      </c>
      <c r="DI616" s="536" t="str">
        <f t="shared" si="1667"/>
        <v/>
      </c>
      <c r="DJ616" s="535" t="str">
        <f t="shared" si="1667"/>
        <v/>
      </c>
      <c r="DK616" s="534" t="str">
        <f t="shared" si="1667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3" t="s">
        <v>731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876" t="str">
        <f t="shared" ref="BZ618:BZ619" si="1680">IF(DL618&lt;3,"",(SUM(B618:R618)-MIN(B618:R618)-MAX(B618:R618))/(DL618-2))</f>
        <v/>
      </c>
      <c r="CA618" s="876" t="str">
        <f t="shared" ref="CA618:CA619" si="1681">IF(DM618&lt;3,"",(SUM(T618:AJ618)-MIN(T618:AJ618)-MAX(T618:AJ618))/(DM618-2))</f>
        <v/>
      </c>
      <c r="CB618" s="876" t="str">
        <f t="shared" ref="CB618:CB619" si="1682">IF(DN618&lt;3,"",(SUM(AL618:BB618)-MIN(AL618:BB618)-MAX(AL618:BB618))/(DN618-2))</f>
        <v/>
      </c>
      <c r="CC618" s="877" t="str">
        <f t="shared" ref="CC618:CC619" si="1683">IF(DO618&lt;3,"",(SUM(BD618:BT618)-MIN(BD618:BT618)-MAX(BD618:BT618))/(DO618-2))</f>
        <v/>
      </c>
      <c r="CD618" s="1324" t="str">
        <f t="shared" ref="CD618:CS619" si="16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684"/>
        <v/>
      </c>
      <c r="CF618" s="1326" t="str">
        <f t="shared" si="1684"/>
        <v/>
      </c>
      <c r="CG618" s="1326" t="str">
        <f t="shared" si="1684"/>
        <v/>
      </c>
      <c r="CH618" s="1326" t="str">
        <f t="shared" si="1684"/>
        <v/>
      </c>
      <c r="CI618" s="1326" t="str">
        <f t="shared" si="1684"/>
        <v/>
      </c>
      <c r="CJ618" s="1326" t="str">
        <f t="shared" si="1684"/>
        <v/>
      </c>
      <c r="CK618" s="1327" t="str">
        <f t="shared" si="1684"/>
        <v/>
      </c>
      <c r="CL618" s="1327" t="str">
        <f t="shared" si="1684"/>
        <v/>
      </c>
      <c r="CM618" s="1327" t="str">
        <f t="shared" si="1684"/>
        <v/>
      </c>
      <c r="CN618" s="1326" t="str">
        <f t="shared" si="1684"/>
        <v/>
      </c>
      <c r="CO618" s="1326" t="str">
        <f t="shared" si="1684"/>
        <v/>
      </c>
      <c r="CP618" s="1326" t="str">
        <f t="shared" si="1684"/>
        <v/>
      </c>
      <c r="CQ618" s="1326" t="str">
        <f t="shared" si="1684"/>
        <v/>
      </c>
      <c r="CR618" s="1326" t="str">
        <f t="shared" si="1684"/>
        <v/>
      </c>
      <c r="CS618" s="1325" t="str">
        <f t="shared" si="1684"/>
        <v/>
      </c>
      <c r="CT618" s="1328" t="str">
        <f t="shared" ref="CE618:CT620" si="16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86"/>
        <v/>
      </c>
      <c r="CW618" s="536" t="str">
        <f t="shared" si="1686"/>
        <v/>
      </c>
      <c r="CX618" s="536" t="str">
        <f t="shared" si="1686"/>
        <v/>
      </c>
      <c r="CY618" s="536" t="str">
        <f t="shared" si="1686"/>
        <v/>
      </c>
      <c r="CZ618" s="536" t="str">
        <f t="shared" si="1686"/>
        <v/>
      </c>
      <c r="DA618" s="536" t="str">
        <f t="shared" si="1686"/>
        <v/>
      </c>
      <c r="DB618" s="537" t="str">
        <f t="shared" si="1686"/>
        <v/>
      </c>
      <c r="DC618" s="537" t="str">
        <f t="shared" si="1686"/>
        <v/>
      </c>
      <c r="DD618" s="537" t="str">
        <f t="shared" si="1686"/>
        <v/>
      </c>
      <c r="DE618" s="536" t="str">
        <f t="shared" ref="DE618:DK622" si="16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87"/>
        <v/>
      </c>
      <c r="DG618" s="536" t="str">
        <f t="shared" si="1687"/>
        <v/>
      </c>
      <c r="DH618" s="536" t="str">
        <f t="shared" si="1687"/>
        <v/>
      </c>
      <c r="DI618" s="536" t="str">
        <f t="shared" si="1687"/>
        <v/>
      </c>
      <c r="DJ618" s="535" t="str">
        <f t="shared" si="1687"/>
        <v/>
      </c>
      <c r="DK618" s="534" t="str">
        <f t="shared" si="1687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88">5790*$K$1</f>
        <v>5790</v>
      </c>
      <c r="D619" s="596">
        <f t="shared" si="1688"/>
        <v>5790</v>
      </c>
      <c r="E619" s="596">
        <f t="shared" si="1688"/>
        <v>5790</v>
      </c>
      <c r="F619" s="596">
        <f t="shared" si="1688"/>
        <v>5790</v>
      </c>
      <c r="G619" s="596">
        <f t="shared" si="1688"/>
        <v>5790</v>
      </c>
      <c r="H619" s="596">
        <f t="shared" si="1688"/>
        <v>5790</v>
      </c>
      <c r="I619" s="596">
        <f t="shared" si="1688"/>
        <v>5790</v>
      </c>
      <c r="J619" s="596">
        <f t="shared" si="1688"/>
        <v>5790</v>
      </c>
      <c r="K619" s="596">
        <f t="shared" si="1688"/>
        <v>5790</v>
      </c>
      <c r="L619" s="596">
        <f t="shared" si="1688"/>
        <v>5790</v>
      </c>
      <c r="M619" s="596">
        <f t="shared" si="1688"/>
        <v>5790</v>
      </c>
      <c r="N619" s="596">
        <f t="shared" si="1688"/>
        <v>5790</v>
      </c>
      <c r="O619" s="596">
        <f t="shared" si="1688"/>
        <v>5790</v>
      </c>
      <c r="P619" s="596">
        <f t="shared" si="1688"/>
        <v>5790</v>
      </c>
      <c r="Q619" s="596">
        <f t="shared" si="1688"/>
        <v>5790</v>
      </c>
      <c r="R619" s="596">
        <f t="shared" si="1688"/>
        <v>5790</v>
      </c>
      <c r="S619" s="701"/>
      <c r="T619" s="596">
        <f>5790*$K$1</f>
        <v>5790</v>
      </c>
      <c r="U619" s="596">
        <f t="shared" ref="U619:AJ619" si="1689">5790*$K$1</f>
        <v>5790</v>
      </c>
      <c r="V619" s="596">
        <f t="shared" si="1689"/>
        <v>5790</v>
      </c>
      <c r="W619" s="596">
        <f t="shared" si="1689"/>
        <v>5790</v>
      </c>
      <c r="X619" s="596">
        <f t="shared" si="1689"/>
        <v>5790</v>
      </c>
      <c r="Y619" s="596">
        <f t="shared" si="1689"/>
        <v>5790</v>
      </c>
      <c r="Z619" s="596">
        <f t="shared" si="1689"/>
        <v>5790</v>
      </c>
      <c r="AA619" s="596">
        <f t="shared" si="1689"/>
        <v>5790</v>
      </c>
      <c r="AB619" s="596">
        <f t="shared" si="1689"/>
        <v>5790</v>
      </c>
      <c r="AC619" s="596">
        <f t="shared" si="1689"/>
        <v>5790</v>
      </c>
      <c r="AD619" s="596">
        <f t="shared" si="1689"/>
        <v>5790</v>
      </c>
      <c r="AE619" s="596">
        <f t="shared" si="1689"/>
        <v>5790</v>
      </c>
      <c r="AF619" s="596">
        <f t="shared" si="1689"/>
        <v>5790</v>
      </c>
      <c r="AG619" s="596">
        <f t="shared" si="1689"/>
        <v>5790</v>
      </c>
      <c r="AH619" s="596">
        <f t="shared" si="1689"/>
        <v>5790</v>
      </c>
      <c r="AI619" s="596">
        <f t="shared" si="1689"/>
        <v>5790</v>
      </c>
      <c r="AJ619" s="596">
        <f t="shared" si="1689"/>
        <v>5790</v>
      </c>
      <c r="AK619" s="701"/>
      <c r="AL619" s="596">
        <f>5790*$K$1</f>
        <v>5790</v>
      </c>
      <c r="AM619" s="596">
        <f t="shared" ref="AM619:BB619" si="1690">5790*$K$1</f>
        <v>5790</v>
      </c>
      <c r="AN619" s="596">
        <f t="shared" si="1690"/>
        <v>5790</v>
      </c>
      <c r="AO619" s="596">
        <f t="shared" si="1690"/>
        <v>5790</v>
      </c>
      <c r="AP619" s="596">
        <f t="shared" si="1690"/>
        <v>5790</v>
      </c>
      <c r="AQ619" s="596">
        <f t="shared" si="1690"/>
        <v>5790</v>
      </c>
      <c r="AR619" s="596">
        <f t="shared" si="1690"/>
        <v>5790</v>
      </c>
      <c r="AS619" s="596">
        <f t="shared" si="1690"/>
        <v>5790</v>
      </c>
      <c r="AT619" s="596">
        <f t="shared" si="1690"/>
        <v>5790</v>
      </c>
      <c r="AU619" s="596">
        <f t="shared" si="1690"/>
        <v>5790</v>
      </c>
      <c r="AV619" s="596">
        <f t="shared" si="1690"/>
        <v>5790</v>
      </c>
      <c r="AW619" s="596">
        <f t="shared" si="1690"/>
        <v>5790</v>
      </c>
      <c r="AX619" s="596">
        <f t="shared" si="1690"/>
        <v>5790</v>
      </c>
      <c r="AY619" s="596">
        <f t="shared" si="1690"/>
        <v>5790</v>
      </c>
      <c r="AZ619" s="596">
        <f t="shared" si="1690"/>
        <v>5790</v>
      </c>
      <c r="BA619" s="596">
        <f t="shared" si="1690"/>
        <v>5790</v>
      </c>
      <c r="BB619" s="596">
        <f t="shared" si="1690"/>
        <v>5790</v>
      </c>
      <c r="BC619" s="701"/>
      <c r="BD619" s="596">
        <f>5790*$K$1</f>
        <v>5790</v>
      </c>
      <c r="BE619" s="596">
        <f t="shared" ref="BE619:BY619" si="1691">5790*$K$1</f>
        <v>5790</v>
      </c>
      <c r="BF619" s="596">
        <f t="shared" si="1691"/>
        <v>5790</v>
      </c>
      <c r="BG619" s="596">
        <f t="shared" si="1691"/>
        <v>5790</v>
      </c>
      <c r="BH619" s="596">
        <f t="shared" si="1691"/>
        <v>5790</v>
      </c>
      <c r="BI619" s="596">
        <f t="shared" si="1691"/>
        <v>5790</v>
      </c>
      <c r="BJ619" s="596">
        <f t="shared" si="1691"/>
        <v>5790</v>
      </c>
      <c r="BK619" s="596">
        <f t="shared" si="1691"/>
        <v>5790</v>
      </c>
      <c r="BL619" s="596">
        <f t="shared" si="1691"/>
        <v>5790</v>
      </c>
      <c r="BM619" s="596">
        <f t="shared" si="1691"/>
        <v>5790</v>
      </c>
      <c r="BN619" s="596">
        <f t="shared" si="1691"/>
        <v>5790</v>
      </c>
      <c r="BO619" s="596">
        <f t="shared" si="1691"/>
        <v>5790</v>
      </c>
      <c r="BP619" s="596">
        <f t="shared" si="1691"/>
        <v>5790</v>
      </c>
      <c r="BQ619" s="596">
        <f t="shared" si="1691"/>
        <v>5790</v>
      </c>
      <c r="BR619" s="596">
        <f t="shared" si="1691"/>
        <v>5790</v>
      </c>
      <c r="BS619" s="596">
        <f t="shared" si="1691"/>
        <v>5790</v>
      </c>
      <c r="BT619" s="596">
        <f t="shared" si="1691"/>
        <v>5790</v>
      </c>
      <c r="BU619" s="701"/>
      <c r="BV619" s="596">
        <f t="shared" si="1691"/>
        <v>5790</v>
      </c>
      <c r="BW619" s="596">
        <f t="shared" si="1691"/>
        <v>5790</v>
      </c>
      <c r="BX619" s="596">
        <f t="shared" si="1691"/>
        <v>5790</v>
      </c>
      <c r="BY619" s="596">
        <f t="shared" si="1691"/>
        <v>5790</v>
      </c>
      <c r="BZ619" s="876">
        <f t="shared" si="1680"/>
        <v>5790</v>
      </c>
      <c r="CA619" s="876">
        <f t="shared" si="1681"/>
        <v>5790</v>
      </c>
      <c r="CB619" s="876">
        <f t="shared" si="1682"/>
        <v>5790</v>
      </c>
      <c r="CC619" s="877">
        <f t="shared" si="1683"/>
        <v>5790</v>
      </c>
      <c r="CD619" s="1324">
        <f t="shared" si="1684"/>
        <v>5790</v>
      </c>
      <c r="CE619" s="1325">
        <f t="shared" si="1685"/>
        <v>5790</v>
      </c>
      <c r="CF619" s="1326">
        <f t="shared" si="1685"/>
        <v>5790</v>
      </c>
      <c r="CG619" s="1326">
        <f t="shared" si="1685"/>
        <v>5790</v>
      </c>
      <c r="CH619" s="1326">
        <f t="shared" si="1685"/>
        <v>5790</v>
      </c>
      <c r="CI619" s="1326">
        <f t="shared" si="1685"/>
        <v>5790</v>
      </c>
      <c r="CJ619" s="1326">
        <f t="shared" si="1685"/>
        <v>5790</v>
      </c>
      <c r="CK619" s="1327">
        <f t="shared" si="1685"/>
        <v>5790</v>
      </c>
      <c r="CL619" s="1327">
        <f t="shared" si="1685"/>
        <v>5790</v>
      </c>
      <c r="CM619" s="1327">
        <f t="shared" si="1685"/>
        <v>5790</v>
      </c>
      <c r="CN619" s="1326">
        <f t="shared" si="1685"/>
        <v>5790</v>
      </c>
      <c r="CO619" s="1326">
        <f t="shared" si="1685"/>
        <v>5790</v>
      </c>
      <c r="CP619" s="1326">
        <f t="shared" si="1685"/>
        <v>5790</v>
      </c>
      <c r="CQ619" s="1326">
        <f t="shared" si="1685"/>
        <v>5790</v>
      </c>
      <c r="CR619" s="1326">
        <f t="shared" si="1685"/>
        <v>5790</v>
      </c>
      <c r="CS619" s="1325">
        <f t="shared" si="1685"/>
        <v>5790</v>
      </c>
      <c r="CT619" s="1328">
        <f t="shared" si="1685"/>
        <v>5790</v>
      </c>
      <c r="CU619" s="534">
        <f t="shared" si="1686"/>
        <v>5790</v>
      </c>
      <c r="CV619" s="535">
        <f t="shared" si="1686"/>
        <v>5790</v>
      </c>
      <c r="CW619" s="536">
        <f t="shared" si="1686"/>
        <v>5790</v>
      </c>
      <c r="CX619" s="536">
        <f t="shared" si="1686"/>
        <v>5790</v>
      </c>
      <c r="CY619" s="536">
        <f t="shared" si="1686"/>
        <v>5790</v>
      </c>
      <c r="CZ619" s="536">
        <f t="shared" si="1686"/>
        <v>5790</v>
      </c>
      <c r="DA619" s="536">
        <f t="shared" si="1686"/>
        <v>5790</v>
      </c>
      <c r="DB619" s="537">
        <f t="shared" si="1686"/>
        <v>5790</v>
      </c>
      <c r="DC619" s="537">
        <f t="shared" si="1686"/>
        <v>5790</v>
      </c>
      <c r="DD619" s="537">
        <f t="shared" si="1686"/>
        <v>5790</v>
      </c>
      <c r="DE619" s="536">
        <f t="shared" si="1687"/>
        <v>5790</v>
      </c>
      <c r="DF619" s="536">
        <f t="shared" si="1687"/>
        <v>5790</v>
      </c>
      <c r="DG619" s="536">
        <f t="shared" si="1687"/>
        <v>5790</v>
      </c>
      <c r="DH619" s="536">
        <f t="shared" si="1687"/>
        <v>5790</v>
      </c>
      <c r="DI619" s="536">
        <f t="shared" si="1687"/>
        <v>5790</v>
      </c>
      <c r="DJ619" s="535">
        <f t="shared" si="1687"/>
        <v>5790</v>
      </c>
      <c r="DK619" s="534">
        <f t="shared" si="16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685"/>
        <v/>
      </c>
      <c r="CF620" s="1331" t="str">
        <f t="shared" si="1685"/>
        <v/>
      </c>
      <c r="CG620" s="1331" t="str">
        <f t="shared" si="1685"/>
        <v/>
      </c>
      <c r="CH620" s="1331" t="str">
        <f t="shared" si="1685"/>
        <v/>
      </c>
      <c r="CI620" s="1331" t="str">
        <f t="shared" si="1685"/>
        <v/>
      </c>
      <c r="CJ620" s="1331" t="str">
        <f t="shared" si="1685"/>
        <v/>
      </c>
      <c r="CK620" s="1332" t="str">
        <f t="shared" si="1685"/>
        <v/>
      </c>
      <c r="CL620" s="1332" t="str">
        <f t="shared" si="1685"/>
        <v/>
      </c>
      <c r="CM620" s="1332" t="str">
        <f t="shared" si="1685"/>
        <v/>
      </c>
      <c r="CN620" s="1331" t="str">
        <f t="shared" si="1685"/>
        <v/>
      </c>
      <c r="CO620" s="1331" t="str">
        <f t="shared" si="1685"/>
        <v/>
      </c>
      <c r="CP620" s="1331" t="str">
        <f t="shared" si="1685"/>
        <v/>
      </c>
      <c r="CQ620" s="1331" t="str">
        <f t="shared" si="1685"/>
        <v/>
      </c>
      <c r="CR620" s="1331" t="str">
        <f t="shared" si="1685"/>
        <v/>
      </c>
      <c r="CS620" s="1330" t="str">
        <f t="shared" si="1685"/>
        <v/>
      </c>
      <c r="CT620" s="1333" t="str">
        <f t="shared" si="1685"/>
        <v/>
      </c>
      <c r="CU620" s="522" t="str">
        <f t="shared" si="1686"/>
        <v/>
      </c>
      <c r="CV620" s="523" t="str">
        <f t="shared" si="1686"/>
        <v/>
      </c>
      <c r="CW620" s="524" t="str">
        <f t="shared" si="1686"/>
        <v/>
      </c>
      <c r="CX620" s="524" t="str">
        <f t="shared" si="1686"/>
        <v/>
      </c>
      <c r="CY620" s="524" t="str">
        <f t="shared" si="1686"/>
        <v/>
      </c>
      <c r="CZ620" s="524" t="str">
        <f t="shared" si="1686"/>
        <v/>
      </c>
      <c r="DA620" s="524" t="str">
        <f t="shared" si="1686"/>
        <v/>
      </c>
      <c r="DB620" s="525" t="str">
        <f t="shared" si="1686"/>
        <v/>
      </c>
      <c r="DC620" s="525" t="str">
        <f t="shared" si="1686"/>
        <v/>
      </c>
      <c r="DD620" s="525" t="str">
        <f t="shared" si="1686"/>
        <v/>
      </c>
      <c r="DE620" s="524" t="str">
        <f t="shared" si="1687"/>
        <v/>
      </c>
      <c r="DF620" s="524" t="str">
        <f t="shared" si="1687"/>
        <v/>
      </c>
      <c r="DG620" s="524" t="str">
        <f t="shared" si="1687"/>
        <v/>
      </c>
      <c r="DH620" s="524" t="str">
        <f t="shared" si="1687"/>
        <v/>
      </c>
      <c r="DI620" s="524" t="str">
        <f t="shared" si="1687"/>
        <v/>
      </c>
      <c r="DJ620" s="523" t="str">
        <f t="shared" si="1687"/>
        <v/>
      </c>
      <c r="DK620" s="522" t="str">
        <f t="shared" si="1687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1557" t="str">
        <f t="shared" ref="BZ621:BZ622" si="1692">IF(DL621&lt;3,"",(SUM(B621:R621)-MIN(B621:R621)-MAX(B621:R621))/(DL621-2))</f>
        <v/>
      </c>
      <c r="CA621" s="1557" t="str">
        <f t="shared" ref="CA621:CA622" si="1693">IF(DM621&lt;3,"",(SUM(T621:AJ621)-MIN(T621:AJ621)-MAX(T621:AJ621))/(DM621-2))</f>
        <v/>
      </c>
      <c r="CB621" s="1557" t="str">
        <f t="shared" ref="CB621:CB622" si="1694">IF(DN621&lt;3,"",(SUM(AL621:BB621)-MIN(AL621:BB621)-MAX(AL621:BB621))/(DN621-2))</f>
        <v/>
      </c>
      <c r="CC621" s="1558" t="str">
        <f t="shared" ref="CC621:CC622" si="1695">IF(DO621&lt;3,"",(SUM(BD621:BT621)-MIN(BD621:BT621)-MAX(BD621:BT621))/(DO621-2))</f>
        <v/>
      </c>
      <c r="CD621" s="1324" t="str">
        <f t="shared" ref="CD621:CS622" si="169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696"/>
        <v/>
      </c>
      <c r="CF621" s="1326" t="str">
        <f t="shared" si="1696"/>
        <v/>
      </c>
      <c r="CG621" s="1326" t="str">
        <f t="shared" si="1696"/>
        <v/>
      </c>
      <c r="CH621" s="1326" t="str">
        <f t="shared" si="1696"/>
        <v/>
      </c>
      <c r="CI621" s="1326" t="str">
        <f t="shared" si="1696"/>
        <v/>
      </c>
      <c r="CJ621" s="1326" t="str">
        <f t="shared" si="1696"/>
        <v/>
      </c>
      <c r="CK621" s="1327" t="str">
        <f t="shared" si="1696"/>
        <v/>
      </c>
      <c r="CL621" s="1327" t="str">
        <f t="shared" si="1696"/>
        <v/>
      </c>
      <c r="CM621" s="1327" t="str">
        <f t="shared" si="1696"/>
        <v/>
      </c>
      <c r="CN621" s="1326" t="str">
        <f t="shared" si="1696"/>
        <v/>
      </c>
      <c r="CO621" s="1326" t="str">
        <f t="shared" si="1696"/>
        <v/>
      </c>
      <c r="CP621" s="1326" t="str">
        <f t="shared" si="1696"/>
        <v/>
      </c>
      <c r="CQ621" s="1326" t="str">
        <f t="shared" si="1696"/>
        <v/>
      </c>
      <c r="CR621" s="1326" t="str">
        <f t="shared" si="1696"/>
        <v/>
      </c>
      <c r="CS621" s="1325" t="str">
        <f t="shared" si="1696"/>
        <v/>
      </c>
      <c r="CT621" s="1328" t="str">
        <f t="shared" ref="CE621:CT622" si="169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86"/>
        <v/>
      </c>
      <c r="CV621" s="535" t="str">
        <f t="shared" si="1686"/>
        <v/>
      </c>
      <c r="CW621" s="536" t="str">
        <f t="shared" si="1686"/>
        <v/>
      </c>
      <c r="CX621" s="536" t="str">
        <f t="shared" si="1686"/>
        <v/>
      </c>
      <c r="CY621" s="536" t="str">
        <f t="shared" si="1686"/>
        <v/>
      </c>
      <c r="CZ621" s="536" t="str">
        <f t="shared" si="1686"/>
        <v/>
      </c>
      <c r="DA621" s="536" t="str">
        <f t="shared" si="1686"/>
        <v/>
      </c>
      <c r="DB621" s="537" t="str">
        <f t="shared" si="1686"/>
        <v/>
      </c>
      <c r="DC621" s="537" t="str">
        <f t="shared" si="1686"/>
        <v/>
      </c>
      <c r="DD621" s="537" t="str">
        <f t="shared" si="1686"/>
        <v/>
      </c>
      <c r="DE621" s="536" t="str">
        <f t="shared" si="1687"/>
        <v/>
      </c>
      <c r="DF621" s="536" t="str">
        <f t="shared" si="1687"/>
        <v/>
      </c>
      <c r="DG621" s="536" t="str">
        <f t="shared" si="1687"/>
        <v/>
      </c>
      <c r="DH621" s="536" t="str">
        <f t="shared" si="1687"/>
        <v/>
      </c>
      <c r="DI621" s="536" t="str">
        <f t="shared" si="1687"/>
        <v/>
      </c>
      <c r="DJ621" s="535" t="str">
        <f t="shared" si="1687"/>
        <v/>
      </c>
      <c r="DK621" s="534" t="str">
        <f t="shared" si="1687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98">IF(B621="","",B618*B621)</f>
        <v/>
      </c>
      <c r="C622" s="615" t="str">
        <f t="shared" si="1698"/>
        <v/>
      </c>
      <c r="D622" s="615" t="str">
        <f t="shared" si="1698"/>
        <v/>
      </c>
      <c r="E622" s="615" t="str">
        <f t="shared" si="1698"/>
        <v/>
      </c>
      <c r="F622" s="615" t="str">
        <f t="shared" si="1698"/>
        <v/>
      </c>
      <c r="G622" s="615" t="str">
        <f t="shared" si="1698"/>
        <v/>
      </c>
      <c r="H622" s="615" t="str">
        <f t="shared" si="1698"/>
        <v/>
      </c>
      <c r="I622" s="615" t="str">
        <f t="shared" si="1698"/>
        <v/>
      </c>
      <c r="J622" s="615" t="str">
        <f t="shared" si="1698"/>
        <v/>
      </c>
      <c r="K622" s="615" t="str">
        <f t="shared" si="1698"/>
        <v/>
      </c>
      <c r="L622" s="615" t="str">
        <f t="shared" si="1698"/>
        <v/>
      </c>
      <c r="M622" s="615" t="str">
        <f t="shared" si="1698"/>
        <v/>
      </c>
      <c r="N622" s="615" t="str">
        <f t="shared" si="1698"/>
        <v/>
      </c>
      <c r="O622" s="615" t="str">
        <f t="shared" si="1698"/>
        <v/>
      </c>
      <c r="P622" s="615" t="str">
        <f t="shared" si="1698"/>
        <v/>
      </c>
      <c r="Q622" s="615" t="str">
        <f t="shared" si="1698"/>
        <v/>
      </c>
      <c r="R622" s="615" t="str">
        <f t="shared" si="1698"/>
        <v/>
      </c>
      <c r="S622" s="701"/>
      <c r="T622" s="615" t="str">
        <f t="shared" ref="T622:AJ622" si="1699">IF(T621="","",T618*T621)</f>
        <v/>
      </c>
      <c r="U622" s="615" t="str">
        <f t="shared" si="1699"/>
        <v/>
      </c>
      <c r="V622" s="615" t="str">
        <f t="shared" si="1699"/>
        <v/>
      </c>
      <c r="W622" s="615" t="str">
        <f t="shared" si="1699"/>
        <v/>
      </c>
      <c r="X622" s="615" t="str">
        <f t="shared" si="1699"/>
        <v/>
      </c>
      <c r="Y622" s="615" t="str">
        <f t="shared" si="1699"/>
        <v/>
      </c>
      <c r="Z622" s="615" t="str">
        <f t="shared" si="1699"/>
        <v/>
      </c>
      <c r="AA622" s="615" t="str">
        <f t="shared" si="1699"/>
        <v/>
      </c>
      <c r="AB622" s="615">
        <f t="shared" si="1699"/>
        <v>150</v>
      </c>
      <c r="AC622" s="615" t="str">
        <f t="shared" si="1699"/>
        <v/>
      </c>
      <c r="AD622" s="615" t="str">
        <f t="shared" si="1699"/>
        <v/>
      </c>
      <c r="AE622" s="615" t="str">
        <f t="shared" si="1699"/>
        <v/>
      </c>
      <c r="AF622" s="615" t="str">
        <f t="shared" si="1699"/>
        <v/>
      </c>
      <c r="AG622" s="615" t="str">
        <f t="shared" si="1699"/>
        <v/>
      </c>
      <c r="AH622" s="615" t="str">
        <f t="shared" si="1699"/>
        <v/>
      </c>
      <c r="AI622" s="615" t="str">
        <f t="shared" si="1699"/>
        <v/>
      </c>
      <c r="AJ622" s="615" t="str">
        <f t="shared" si="1699"/>
        <v/>
      </c>
      <c r="AK622" s="701"/>
      <c r="AL622" s="615" t="str">
        <f t="shared" ref="AL622:BB622" si="1700">IF(AL621="","",AL618*AL621)</f>
        <v/>
      </c>
      <c r="AM622" s="615" t="str">
        <f t="shared" si="1700"/>
        <v/>
      </c>
      <c r="AN622" s="615" t="str">
        <f t="shared" si="1700"/>
        <v/>
      </c>
      <c r="AO622" s="615" t="str">
        <f t="shared" si="1700"/>
        <v/>
      </c>
      <c r="AP622" s="615" t="str">
        <f t="shared" si="1700"/>
        <v/>
      </c>
      <c r="AQ622" s="615" t="str">
        <f t="shared" si="1700"/>
        <v/>
      </c>
      <c r="AR622" s="615" t="str">
        <f t="shared" si="1700"/>
        <v/>
      </c>
      <c r="AS622" s="615" t="str">
        <f t="shared" si="1700"/>
        <v/>
      </c>
      <c r="AT622" s="615" t="str">
        <f t="shared" si="1700"/>
        <v/>
      </c>
      <c r="AU622" s="615" t="str">
        <f t="shared" si="1700"/>
        <v/>
      </c>
      <c r="AV622" s="615" t="str">
        <f t="shared" si="1700"/>
        <v/>
      </c>
      <c r="AW622" s="615" t="str">
        <f t="shared" si="1700"/>
        <v/>
      </c>
      <c r="AX622" s="615" t="str">
        <f t="shared" si="1700"/>
        <v/>
      </c>
      <c r="AY622" s="615" t="str">
        <f t="shared" si="1700"/>
        <v/>
      </c>
      <c r="AZ622" s="615" t="str">
        <f t="shared" si="1700"/>
        <v/>
      </c>
      <c r="BA622" s="615" t="str">
        <f t="shared" si="1700"/>
        <v/>
      </c>
      <c r="BB622" s="615" t="str">
        <f t="shared" si="1700"/>
        <v/>
      </c>
      <c r="BC622" s="701"/>
      <c r="BD622" s="615" t="str">
        <f t="shared" ref="BD622:BT622" si="1701">IF(BD621="","",BD618*BD621)</f>
        <v/>
      </c>
      <c r="BE622" s="615" t="str">
        <f t="shared" si="1701"/>
        <v/>
      </c>
      <c r="BF622" s="615" t="str">
        <f t="shared" si="1701"/>
        <v/>
      </c>
      <c r="BG622" s="615" t="str">
        <f t="shared" si="1701"/>
        <v/>
      </c>
      <c r="BH622" s="615" t="str">
        <f t="shared" si="1701"/>
        <v/>
      </c>
      <c r="BI622" s="615" t="str">
        <f t="shared" si="1701"/>
        <v/>
      </c>
      <c r="BJ622" s="615" t="str">
        <f t="shared" si="1701"/>
        <v/>
      </c>
      <c r="BK622" s="615" t="str">
        <f t="shared" si="1701"/>
        <v/>
      </c>
      <c r="BL622" s="615" t="str">
        <f t="shared" si="1701"/>
        <v/>
      </c>
      <c r="BM622" s="615" t="str">
        <f t="shared" si="1701"/>
        <v/>
      </c>
      <c r="BN622" s="615" t="str">
        <f t="shared" si="1701"/>
        <v/>
      </c>
      <c r="BO622" s="615" t="str">
        <f t="shared" si="1701"/>
        <v/>
      </c>
      <c r="BP622" s="615" t="str">
        <f t="shared" si="1701"/>
        <v/>
      </c>
      <c r="BQ622" s="615" t="str">
        <f t="shared" si="1701"/>
        <v/>
      </c>
      <c r="BR622" s="615" t="str">
        <f t="shared" si="1701"/>
        <v/>
      </c>
      <c r="BS622" s="615" t="str">
        <f t="shared" si="1701"/>
        <v/>
      </c>
      <c r="BT622" s="615" t="str">
        <f t="shared" si="1701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6" t="str">
        <f t="shared" si="1692"/>
        <v/>
      </c>
      <c r="CA622" s="876" t="str">
        <f t="shared" si="1693"/>
        <v/>
      </c>
      <c r="CB622" s="876" t="str">
        <f t="shared" si="1694"/>
        <v/>
      </c>
      <c r="CC622" s="877" t="str">
        <f t="shared" si="1695"/>
        <v/>
      </c>
      <c r="CD622" s="1324" t="str">
        <f t="shared" si="1696"/>
        <v/>
      </c>
      <c r="CE622" s="1325" t="str">
        <f t="shared" si="1697"/>
        <v/>
      </c>
      <c r="CF622" s="1326" t="str">
        <f t="shared" si="1697"/>
        <v/>
      </c>
      <c r="CG622" s="1326" t="str">
        <f t="shared" si="1697"/>
        <v/>
      </c>
      <c r="CH622" s="1326" t="str">
        <f t="shared" si="1697"/>
        <v/>
      </c>
      <c r="CI622" s="1326" t="str">
        <f t="shared" si="1697"/>
        <v/>
      </c>
      <c r="CJ622" s="1326" t="str">
        <f t="shared" si="1697"/>
        <v/>
      </c>
      <c r="CK622" s="1327" t="str">
        <f t="shared" si="1697"/>
        <v/>
      </c>
      <c r="CL622" s="1327" t="str">
        <f t="shared" si="1697"/>
        <v/>
      </c>
      <c r="CM622" s="1327" t="str">
        <f t="shared" si="1697"/>
        <v/>
      </c>
      <c r="CN622" s="1326" t="str">
        <f t="shared" si="1697"/>
        <v/>
      </c>
      <c r="CO622" s="1326" t="str">
        <f t="shared" si="1697"/>
        <v/>
      </c>
      <c r="CP622" s="1326" t="str">
        <f t="shared" si="1697"/>
        <v/>
      </c>
      <c r="CQ622" s="1326" t="str">
        <f t="shared" si="1697"/>
        <v/>
      </c>
      <c r="CR622" s="1326" t="str">
        <f t="shared" si="1697"/>
        <v/>
      </c>
      <c r="CS622" s="1325" t="str">
        <f t="shared" si="1697"/>
        <v/>
      </c>
      <c r="CT622" s="1328" t="str">
        <f t="shared" si="1697"/>
        <v/>
      </c>
      <c r="CU622" s="534" t="str">
        <f t="shared" si="1686"/>
        <v/>
      </c>
      <c r="CV622" s="535" t="str">
        <f t="shared" si="1686"/>
        <v/>
      </c>
      <c r="CW622" s="536" t="str">
        <f t="shared" si="1686"/>
        <v/>
      </c>
      <c r="CX622" s="536" t="str">
        <f t="shared" si="1686"/>
        <v/>
      </c>
      <c r="CY622" s="536" t="str">
        <f t="shared" si="1686"/>
        <v/>
      </c>
      <c r="CZ622" s="536" t="str">
        <f t="shared" si="1686"/>
        <v/>
      </c>
      <c r="DA622" s="536" t="str">
        <f t="shared" si="1686"/>
        <v/>
      </c>
      <c r="DB622" s="537" t="str">
        <f t="shared" si="1686"/>
        <v/>
      </c>
      <c r="DC622" s="537" t="str">
        <f t="shared" si="1686"/>
        <v/>
      </c>
      <c r="DD622" s="537" t="str">
        <f t="shared" si="1686"/>
        <v/>
      </c>
      <c r="DE622" s="536" t="str">
        <f t="shared" si="1687"/>
        <v/>
      </c>
      <c r="DF622" s="536" t="str">
        <f t="shared" si="1687"/>
        <v/>
      </c>
      <c r="DG622" s="536" t="str">
        <f t="shared" si="1687"/>
        <v/>
      </c>
      <c r="DH622" s="536" t="str">
        <f t="shared" si="1687"/>
        <v/>
      </c>
      <c r="DI622" s="536" t="str">
        <f t="shared" si="1687"/>
        <v/>
      </c>
      <c r="DJ622" s="535" t="str">
        <f t="shared" si="1687"/>
        <v/>
      </c>
      <c r="DK622" s="534" t="str">
        <f t="shared" si="1687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3" t="s">
        <v>729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876" t="str">
        <f t="shared" ref="BZ624:BZ625" si="1702">IF(DL624&lt;3,"",(SUM(B624:R624)-MIN(B624:R624)-MAX(B624:R624))/(DL624-2))</f>
        <v/>
      </c>
      <c r="CA624" s="876">
        <f t="shared" ref="CA624:CA625" si="1703">IF(DM624&lt;3,"",(SUM(T624:AJ624)-MIN(T624:AJ624)-MAX(T624:AJ624))/(DM624-2))</f>
        <v>64.428571428571431</v>
      </c>
      <c r="CB624" s="876" t="str">
        <f t="shared" ref="CB624:CB625" si="1704">IF(DN624&lt;3,"",(SUM(AL624:BB624)-MIN(AL624:BB624)-MAX(AL624:BB624))/(DN624-2))</f>
        <v/>
      </c>
      <c r="CC624" s="877" t="str">
        <f t="shared" ref="CC624:CC625" si="1705">IF(DO624&lt;3,"",(SUM(BD624:BT624)-MIN(BD624:BT624)-MAX(BD624:BT624))/(DO624-2))</f>
        <v/>
      </c>
      <c r="CD624" s="1324" t="str">
        <f t="shared" ref="CD624:CS625" si="170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06"/>
        <v/>
      </c>
      <c r="CF624" s="1326" t="str">
        <f t="shared" si="1706"/>
        <v/>
      </c>
      <c r="CG624" s="1326" t="str">
        <f t="shared" si="1706"/>
        <v/>
      </c>
      <c r="CH624" s="1326" t="str">
        <f t="shared" si="1706"/>
        <v/>
      </c>
      <c r="CI624" s="1326" t="str">
        <f t="shared" si="1706"/>
        <v/>
      </c>
      <c r="CJ624" s="1326" t="str">
        <f t="shared" si="1706"/>
        <v/>
      </c>
      <c r="CK624" s="1327" t="str">
        <f t="shared" si="1706"/>
        <v/>
      </c>
      <c r="CL624" s="1327" t="str">
        <f t="shared" si="1706"/>
        <v/>
      </c>
      <c r="CM624" s="1327" t="str">
        <f t="shared" si="1706"/>
        <v/>
      </c>
      <c r="CN624" s="1326" t="str">
        <f t="shared" si="1706"/>
        <v/>
      </c>
      <c r="CO624" s="1326" t="str">
        <f t="shared" si="1706"/>
        <v/>
      </c>
      <c r="CP624" s="1326" t="str">
        <f t="shared" si="1706"/>
        <v/>
      </c>
      <c r="CQ624" s="1326" t="str">
        <f t="shared" si="1706"/>
        <v/>
      </c>
      <c r="CR624" s="1326" t="str">
        <f t="shared" si="1706"/>
        <v/>
      </c>
      <c r="CS624" s="1325" t="str">
        <f t="shared" si="1706"/>
        <v/>
      </c>
      <c r="CT624" s="1328" t="str">
        <f t="shared" ref="CE624:CT626" si="170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0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08"/>
        <v/>
      </c>
      <c r="CW624" s="536" t="str">
        <f t="shared" si="1708"/>
        <v/>
      </c>
      <c r="CX624" s="536" t="str">
        <f t="shared" si="1708"/>
        <v/>
      </c>
      <c r="CY624" s="536" t="str">
        <f t="shared" si="1708"/>
        <v/>
      </c>
      <c r="CZ624" s="536" t="str">
        <f t="shared" si="1708"/>
        <v/>
      </c>
      <c r="DA624" s="536" t="str">
        <f t="shared" si="1708"/>
        <v/>
      </c>
      <c r="DB624" s="537" t="str">
        <f t="shared" si="1708"/>
        <v/>
      </c>
      <c r="DC624" s="537" t="str">
        <f t="shared" si="1708"/>
        <v/>
      </c>
      <c r="DD624" s="537" t="str">
        <f t="shared" si="1708"/>
        <v/>
      </c>
      <c r="DE624" s="536" t="str">
        <f t="shared" ref="DE624:DK628" si="170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09"/>
        <v/>
      </c>
      <c r="DG624" s="536" t="str">
        <f t="shared" si="1709"/>
        <v/>
      </c>
      <c r="DH624" s="536" t="str">
        <f t="shared" si="1709"/>
        <v/>
      </c>
      <c r="DI624" s="536" t="str">
        <f t="shared" si="1709"/>
        <v/>
      </c>
      <c r="DJ624" s="535" t="str">
        <f t="shared" si="1709"/>
        <v/>
      </c>
      <c r="DK624" s="534" t="str">
        <f t="shared" si="1709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10">3390*$K$1</f>
        <v>3390</v>
      </c>
      <c r="D625" s="596">
        <f t="shared" si="1710"/>
        <v>3390</v>
      </c>
      <c r="E625" s="596">
        <f t="shared" si="1710"/>
        <v>3390</v>
      </c>
      <c r="F625" s="596">
        <f t="shared" si="1710"/>
        <v>3390</v>
      </c>
      <c r="G625" s="596">
        <f t="shared" si="1710"/>
        <v>3390</v>
      </c>
      <c r="H625" s="596">
        <f t="shared" si="1710"/>
        <v>3390</v>
      </c>
      <c r="I625" s="596">
        <f t="shared" si="1710"/>
        <v>3390</v>
      </c>
      <c r="J625" s="596">
        <f t="shared" si="1710"/>
        <v>3390</v>
      </c>
      <c r="K625" s="596">
        <f t="shared" si="1710"/>
        <v>3390</v>
      </c>
      <c r="L625" s="596">
        <f t="shared" si="1710"/>
        <v>3390</v>
      </c>
      <c r="M625" s="596">
        <f t="shared" si="1710"/>
        <v>3390</v>
      </c>
      <c r="N625" s="596">
        <f t="shared" si="1710"/>
        <v>3390</v>
      </c>
      <c r="O625" s="596">
        <f t="shared" si="1710"/>
        <v>3390</v>
      </c>
      <c r="P625" s="596">
        <f t="shared" si="1710"/>
        <v>3390</v>
      </c>
      <c r="Q625" s="596">
        <f t="shared" si="1710"/>
        <v>3390</v>
      </c>
      <c r="R625" s="596">
        <f t="shared" si="1710"/>
        <v>3390</v>
      </c>
      <c r="S625" s="701"/>
      <c r="T625" s="596">
        <f>3390*$K$1</f>
        <v>3390</v>
      </c>
      <c r="U625" s="596">
        <f t="shared" ref="U625:AJ625" si="1711">3390*$K$1</f>
        <v>3390</v>
      </c>
      <c r="V625" s="596">
        <f t="shared" si="1711"/>
        <v>3390</v>
      </c>
      <c r="W625" s="596">
        <f t="shared" si="1711"/>
        <v>3390</v>
      </c>
      <c r="X625" s="596">
        <f t="shared" si="1711"/>
        <v>3390</v>
      </c>
      <c r="Y625" s="596">
        <f t="shared" si="1711"/>
        <v>3390</v>
      </c>
      <c r="Z625" s="596">
        <f t="shared" si="1711"/>
        <v>3390</v>
      </c>
      <c r="AA625" s="596">
        <f t="shared" si="1711"/>
        <v>3390</v>
      </c>
      <c r="AB625" s="596">
        <f t="shared" si="1711"/>
        <v>3390</v>
      </c>
      <c r="AC625" s="596">
        <f t="shared" si="1711"/>
        <v>3390</v>
      </c>
      <c r="AD625" s="596">
        <f t="shared" si="1711"/>
        <v>3390</v>
      </c>
      <c r="AE625" s="596">
        <f t="shared" si="1711"/>
        <v>3390</v>
      </c>
      <c r="AF625" s="596">
        <f t="shared" si="1711"/>
        <v>3390</v>
      </c>
      <c r="AG625" s="596">
        <f t="shared" si="1711"/>
        <v>3390</v>
      </c>
      <c r="AH625" s="596">
        <f t="shared" si="1711"/>
        <v>3390</v>
      </c>
      <c r="AI625" s="596">
        <f t="shared" si="1711"/>
        <v>3390</v>
      </c>
      <c r="AJ625" s="596">
        <f t="shared" si="1711"/>
        <v>3390</v>
      </c>
      <c r="AK625" s="701"/>
      <c r="AL625" s="596">
        <f>3390*$K$1</f>
        <v>3390</v>
      </c>
      <c r="AM625" s="596">
        <f t="shared" ref="AM625:BB625" si="1712">3390*$K$1</f>
        <v>3390</v>
      </c>
      <c r="AN625" s="596">
        <f t="shared" si="1712"/>
        <v>3390</v>
      </c>
      <c r="AO625" s="596">
        <f t="shared" si="1712"/>
        <v>3390</v>
      </c>
      <c r="AP625" s="596">
        <f t="shared" si="1712"/>
        <v>3390</v>
      </c>
      <c r="AQ625" s="596">
        <f t="shared" si="1712"/>
        <v>3390</v>
      </c>
      <c r="AR625" s="596">
        <f t="shared" si="1712"/>
        <v>3390</v>
      </c>
      <c r="AS625" s="596">
        <f t="shared" si="1712"/>
        <v>3390</v>
      </c>
      <c r="AT625" s="596">
        <f t="shared" si="1712"/>
        <v>3390</v>
      </c>
      <c r="AU625" s="596">
        <f t="shared" si="1712"/>
        <v>3390</v>
      </c>
      <c r="AV625" s="596">
        <f t="shared" si="1712"/>
        <v>3390</v>
      </c>
      <c r="AW625" s="596">
        <f t="shared" si="1712"/>
        <v>3390</v>
      </c>
      <c r="AX625" s="596">
        <f t="shared" si="1712"/>
        <v>3390</v>
      </c>
      <c r="AY625" s="596">
        <f t="shared" si="1712"/>
        <v>3390</v>
      </c>
      <c r="AZ625" s="596">
        <f t="shared" si="1712"/>
        <v>3390</v>
      </c>
      <c r="BA625" s="596">
        <f t="shared" si="1712"/>
        <v>3390</v>
      </c>
      <c r="BB625" s="596">
        <f t="shared" si="1712"/>
        <v>3390</v>
      </c>
      <c r="BC625" s="701"/>
      <c r="BD625" s="596">
        <f>3390*$K$1</f>
        <v>3390</v>
      </c>
      <c r="BE625" s="596">
        <f t="shared" ref="BE625:BY625" si="1713">3390*$K$1</f>
        <v>3390</v>
      </c>
      <c r="BF625" s="596">
        <f t="shared" si="1713"/>
        <v>3390</v>
      </c>
      <c r="BG625" s="596">
        <f t="shared" si="1713"/>
        <v>3390</v>
      </c>
      <c r="BH625" s="596">
        <f t="shared" si="1713"/>
        <v>3390</v>
      </c>
      <c r="BI625" s="596">
        <f t="shared" si="1713"/>
        <v>3390</v>
      </c>
      <c r="BJ625" s="596">
        <f t="shared" si="1713"/>
        <v>3390</v>
      </c>
      <c r="BK625" s="596">
        <f t="shared" si="1713"/>
        <v>3390</v>
      </c>
      <c r="BL625" s="596">
        <f t="shared" si="1713"/>
        <v>3390</v>
      </c>
      <c r="BM625" s="596">
        <f t="shared" si="1713"/>
        <v>3390</v>
      </c>
      <c r="BN625" s="596">
        <f t="shared" si="1713"/>
        <v>3390</v>
      </c>
      <c r="BO625" s="596">
        <f t="shared" si="1713"/>
        <v>3390</v>
      </c>
      <c r="BP625" s="596">
        <f t="shared" si="1713"/>
        <v>3390</v>
      </c>
      <c r="BQ625" s="596">
        <f t="shared" si="1713"/>
        <v>3390</v>
      </c>
      <c r="BR625" s="596">
        <f t="shared" si="1713"/>
        <v>3390</v>
      </c>
      <c r="BS625" s="596">
        <f t="shared" si="1713"/>
        <v>3390</v>
      </c>
      <c r="BT625" s="596">
        <f t="shared" si="1713"/>
        <v>3390</v>
      </c>
      <c r="BU625" s="701"/>
      <c r="BV625" s="596">
        <f t="shared" si="1713"/>
        <v>3390</v>
      </c>
      <c r="BW625" s="596">
        <f t="shared" si="1713"/>
        <v>3390</v>
      </c>
      <c r="BX625" s="596">
        <f t="shared" si="1713"/>
        <v>3390</v>
      </c>
      <c r="BY625" s="596">
        <f t="shared" si="1713"/>
        <v>3390</v>
      </c>
      <c r="BZ625" s="876">
        <f t="shared" si="1702"/>
        <v>3390</v>
      </c>
      <c r="CA625" s="876">
        <f t="shared" si="1703"/>
        <v>3390</v>
      </c>
      <c r="CB625" s="876">
        <f t="shared" si="1704"/>
        <v>3390</v>
      </c>
      <c r="CC625" s="877">
        <f t="shared" si="1705"/>
        <v>3390</v>
      </c>
      <c r="CD625" s="1324">
        <f t="shared" si="1706"/>
        <v>3390</v>
      </c>
      <c r="CE625" s="1325">
        <f t="shared" si="1707"/>
        <v>3390</v>
      </c>
      <c r="CF625" s="1326">
        <f t="shared" si="1707"/>
        <v>3390</v>
      </c>
      <c r="CG625" s="1326">
        <f t="shared" si="1707"/>
        <v>3390</v>
      </c>
      <c r="CH625" s="1326">
        <f t="shared" si="1707"/>
        <v>3390</v>
      </c>
      <c r="CI625" s="1326">
        <f t="shared" si="1707"/>
        <v>3390</v>
      </c>
      <c r="CJ625" s="1326">
        <f t="shared" si="1707"/>
        <v>3390</v>
      </c>
      <c r="CK625" s="1327">
        <f t="shared" si="1707"/>
        <v>3390</v>
      </c>
      <c r="CL625" s="1327">
        <f t="shared" si="1707"/>
        <v>3390</v>
      </c>
      <c r="CM625" s="1327">
        <f t="shared" si="1707"/>
        <v>3390</v>
      </c>
      <c r="CN625" s="1326">
        <f t="shared" si="1707"/>
        <v>3390</v>
      </c>
      <c r="CO625" s="1326">
        <f t="shared" si="1707"/>
        <v>3390</v>
      </c>
      <c r="CP625" s="1326">
        <f t="shared" si="1707"/>
        <v>3390</v>
      </c>
      <c r="CQ625" s="1326">
        <f t="shared" si="1707"/>
        <v>3390</v>
      </c>
      <c r="CR625" s="1326">
        <f t="shared" si="1707"/>
        <v>3390</v>
      </c>
      <c r="CS625" s="1325">
        <f t="shared" si="1707"/>
        <v>3390</v>
      </c>
      <c r="CT625" s="1328">
        <f t="shared" si="1707"/>
        <v>3390</v>
      </c>
      <c r="CU625" s="534">
        <f t="shared" si="1708"/>
        <v>3390</v>
      </c>
      <c r="CV625" s="535">
        <f t="shared" si="1708"/>
        <v>3390</v>
      </c>
      <c r="CW625" s="536">
        <f t="shared" si="1708"/>
        <v>3390</v>
      </c>
      <c r="CX625" s="536">
        <f t="shared" si="1708"/>
        <v>3390</v>
      </c>
      <c r="CY625" s="536">
        <f t="shared" si="1708"/>
        <v>3390</v>
      </c>
      <c r="CZ625" s="536">
        <f t="shared" si="1708"/>
        <v>3390</v>
      </c>
      <c r="DA625" s="536">
        <f t="shared" si="1708"/>
        <v>3390</v>
      </c>
      <c r="DB625" s="537">
        <f t="shared" si="1708"/>
        <v>3390</v>
      </c>
      <c r="DC625" s="537">
        <f t="shared" si="1708"/>
        <v>3390</v>
      </c>
      <c r="DD625" s="537">
        <f t="shared" si="1708"/>
        <v>3390</v>
      </c>
      <c r="DE625" s="536">
        <f t="shared" si="1709"/>
        <v>3390</v>
      </c>
      <c r="DF625" s="536">
        <f t="shared" si="1709"/>
        <v>3390</v>
      </c>
      <c r="DG625" s="536">
        <f t="shared" si="1709"/>
        <v>3390</v>
      </c>
      <c r="DH625" s="536">
        <f t="shared" si="1709"/>
        <v>3390</v>
      </c>
      <c r="DI625" s="536">
        <f t="shared" si="1709"/>
        <v>3390</v>
      </c>
      <c r="DJ625" s="535">
        <f t="shared" si="1709"/>
        <v>3390</v>
      </c>
      <c r="DK625" s="534">
        <f t="shared" si="170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07"/>
        <v/>
      </c>
      <c r="CF626" s="1331" t="str">
        <f t="shared" si="1707"/>
        <v/>
      </c>
      <c r="CG626" s="1331" t="str">
        <f t="shared" si="1707"/>
        <v/>
      </c>
      <c r="CH626" s="1331" t="str">
        <f t="shared" si="1707"/>
        <v/>
      </c>
      <c r="CI626" s="1331" t="str">
        <f t="shared" si="1707"/>
        <v/>
      </c>
      <c r="CJ626" s="1331" t="str">
        <f t="shared" si="1707"/>
        <v/>
      </c>
      <c r="CK626" s="1332" t="str">
        <f t="shared" si="1707"/>
        <v/>
      </c>
      <c r="CL626" s="1332" t="str">
        <f t="shared" si="1707"/>
        <v/>
      </c>
      <c r="CM626" s="1332" t="str">
        <f t="shared" si="1707"/>
        <v/>
      </c>
      <c r="CN626" s="1331" t="str">
        <f t="shared" si="1707"/>
        <v/>
      </c>
      <c r="CO626" s="1331" t="str">
        <f t="shared" si="1707"/>
        <v/>
      </c>
      <c r="CP626" s="1331" t="str">
        <f t="shared" si="1707"/>
        <v/>
      </c>
      <c r="CQ626" s="1331" t="str">
        <f t="shared" si="1707"/>
        <v/>
      </c>
      <c r="CR626" s="1331" t="str">
        <f t="shared" si="1707"/>
        <v/>
      </c>
      <c r="CS626" s="1330" t="str">
        <f t="shared" si="1707"/>
        <v/>
      </c>
      <c r="CT626" s="1333" t="str">
        <f t="shared" si="1707"/>
        <v/>
      </c>
      <c r="CU626" s="522" t="str">
        <f t="shared" si="1708"/>
        <v/>
      </c>
      <c r="CV626" s="523" t="str">
        <f t="shared" si="1708"/>
        <v/>
      </c>
      <c r="CW626" s="524" t="str">
        <f t="shared" si="1708"/>
        <v/>
      </c>
      <c r="CX626" s="524" t="str">
        <f t="shared" si="1708"/>
        <v/>
      </c>
      <c r="CY626" s="524" t="str">
        <f t="shared" si="1708"/>
        <v/>
      </c>
      <c r="CZ626" s="524" t="str">
        <f t="shared" si="1708"/>
        <v/>
      </c>
      <c r="DA626" s="524" t="str">
        <f t="shared" si="1708"/>
        <v/>
      </c>
      <c r="DB626" s="525" t="str">
        <f t="shared" si="1708"/>
        <v/>
      </c>
      <c r="DC626" s="525" t="str">
        <f t="shared" si="1708"/>
        <v/>
      </c>
      <c r="DD626" s="525" t="str">
        <f t="shared" si="1708"/>
        <v/>
      </c>
      <c r="DE626" s="524" t="str">
        <f t="shared" si="1709"/>
        <v/>
      </c>
      <c r="DF626" s="524" t="str">
        <f t="shared" si="1709"/>
        <v/>
      </c>
      <c r="DG626" s="524" t="str">
        <f t="shared" si="1709"/>
        <v/>
      </c>
      <c r="DH626" s="524" t="str">
        <f t="shared" si="1709"/>
        <v/>
      </c>
      <c r="DI626" s="524" t="str">
        <f t="shared" si="1709"/>
        <v/>
      </c>
      <c r="DJ626" s="523" t="str">
        <f t="shared" si="1709"/>
        <v/>
      </c>
      <c r="DK626" s="522" t="str">
        <f t="shared" si="1709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1557" t="str">
        <f t="shared" ref="BZ627:BZ628" si="1714">IF(DL627&lt;3,"",(SUM(B627:R627)-MIN(B627:R627)-MAX(B627:R627))/(DL627-2))</f>
        <v/>
      </c>
      <c r="CA627" s="1557">
        <f t="shared" ref="CA627:CA628" si="1715">IF(DM627&lt;3,"",(SUM(T627:AJ627)-MIN(T627:AJ627)-MAX(T627:AJ627))/(DM627-2))</f>
        <v>9.75</v>
      </c>
      <c r="CB627" s="1557" t="str">
        <f t="shared" ref="CB627:CB628" si="1716">IF(DN627&lt;3,"",(SUM(AL627:BB627)-MIN(AL627:BB627)-MAX(AL627:BB627))/(DN627-2))</f>
        <v/>
      </c>
      <c r="CC627" s="1558" t="str">
        <f t="shared" ref="CC627:CC628" si="1717">IF(DO627&lt;3,"",(SUM(BD627:BT627)-MIN(BD627:BT627)-MAX(BD627:BT627))/(DO627-2))</f>
        <v/>
      </c>
      <c r="CD627" s="1324" t="str">
        <f t="shared" ref="CD627:CS628" si="171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1718"/>
        <v/>
      </c>
      <c r="CF627" s="1326" t="str">
        <f t="shared" si="1718"/>
        <v/>
      </c>
      <c r="CG627" s="1326" t="str">
        <f t="shared" si="1718"/>
        <v/>
      </c>
      <c r="CH627" s="1326" t="str">
        <f t="shared" si="1718"/>
        <v/>
      </c>
      <c r="CI627" s="1326" t="str">
        <f t="shared" si="1718"/>
        <v/>
      </c>
      <c r="CJ627" s="1326" t="str">
        <f t="shared" si="1718"/>
        <v/>
      </c>
      <c r="CK627" s="1327" t="str">
        <f t="shared" si="1718"/>
        <v/>
      </c>
      <c r="CL627" s="1327" t="str">
        <f t="shared" si="1718"/>
        <v/>
      </c>
      <c r="CM627" s="1327" t="str">
        <f t="shared" si="1718"/>
        <v/>
      </c>
      <c r="CN627" s="1326" t="str">
        <f t="shared" si="1718"/>
        <v/>
      </c>
      <c r="CO627" s="1326" t="str">
        <f t="shared" si="1718"/>
        <v/>
      </c>
      <c r="CP627" s="1326" t="str">
        <f t="shared" si="1718"/>
        <v/>
      </c>
      <c r="CQ627" s="1326" t="str">
        <f t="shared" si="1718"/>
        <v/>
      </c>
      <c r="CR627" s="1326" t="str">
        <f t="shared" si="1718"/>
        <v/>
      </c>
      <c r="CS627" s="1325" t="str">
        <f t="shared" si="1718"/>
        <v/>
      </c>
      <c r="CT627" s="1328" t="str">
        <f t="shared" ref="CE627:CT628" si="171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08"/>
        <v/>
      </c>
      <c r="CV627" s="535" t="str">
        <f t="shared" si="1708"/>
        <v/>
      </c>
      <c r="CW627" s="536" t="str">
        <f t="shared" si="1708"/>
        <v/>
      </c>
      <c r="CX627" s="536" t="str">
        <f t="shared" si="1708"/>
        <v/>
      </c>
      <c r="CY627" s="536" t="str">
        <f t="shared" si="1708"/>
        <v/>
      </c>
      <c r="CZ627" s="536" t="str">
        <f t="shared" si="1708"/>
        <v/>
      </c>
      <c r="DA627" s="536" t="str">
        <f t="shared" si="1708"/>
        <v/>
      </c>
      <c r="DB627" s="537" t="str">
        <f t="shared" si="1708"/>
        <v/>
      </c>
      <c r="DC627" s="537" t="str">
        <f t="shared" si="1708"/>
        <v/>
      </c>
      <c r="DD627" s="537" t="str">
        <f t="shared" si="1708"/>
        <v/>
      </c>
      <c r="DE627" s="536" t="str">
        <f t="shared" si="1709"/>
        <v/>
      </c>
      <c r="DF627" s="536" t="str">
        <f t="shared" si="1709"/>
        <v/>
      </c>
      <c r="DG627" s="536" t="str">
        <f t="shared" si="1709"/>
        <v/>
      </c>
      <c r="DH627" s="536" t="str">
        <f t="shared" si="1709"/>
        <v/>
      </c>
      <c r="DI627" s="536" t="str">
        <f t="shared" si="1709"/>
        <v/>
      </c>
      <c r="DJ627" s="535" t="str">
        <f t="shared" si="1709"/>
        <v/>
      </c>
      <c r="DK627" s="534" t="str">
        <f t="shared" si="1709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720">IF(B627="","",B624*B627)</f>
        <v/>
      </c>
      <c r="C628" s="615" t="str">
        <f t="shared" si="1720"/>
        <v/>
      </c>
      <c r="D628" s="615" t="str">
        <f t="shared" si="1720"/>
        <v/>
      </c>
      <c r="E628" s="615" t="str">
        <f t="shared" si="1720"/>
        <v/>
      </c>
      <c r="F628" s="615" t="str">
        <f t="shared" si="1720"/>
        <v/>
      </c>
      <c r="G628" s="615" t="str">
        <f t="shared" si="1720"/>
        <v/>
      </c>
      <c r="H628" s="615" t="str">
        <f t="shared" si="1720"/>
        <v/>
      </c>
      <c r="I628" s="615" t="str">
        <f t="shared" si="1720"/>
        <v/>
      </c>
      <c r="J628" s="615" t="str">
        <f t="shared" si="1720"/>
        <v/>
      </c>
      <c r="K628" s="615" t="str">
        <f t="shared" si="1720"/>
        <v/>
      </c>
      <c r="L628" s="615" t="str">
        <f t="shared" si="1720"/>
        <v/>
      </c>
      <c r="M628" s="615" t="str">
        <f t="shared" si="1720"/>
        <v/>
      </c>
      <c r="N628" s="615" t="str">
        <f t="shared" si="1720"/>
        <v/>
      </c>
      <c r="O628" s="615" t="str">
        <f t="shared" si="1720"/>
        <v/>
      </c>
      <c r="P628" s="615" t="str">
        <f t="shared" si="1720"/>
        <v/>
      </c>
      <c r="Q628" s="615" t="str">
        <f t="shared" si="1720"/>
        <v/>
      </c>
      <c r="R628" s="615" t="str">
        <f t="shared" si="1720"/>
        <v/>
      </c>
      <c r="S628" s="701"/>
      <c r="T628" s="615">
        <f t="shared" ref="T628:AJ628" si="1721">IF(T627="","",T624*T627)</f>
        <v>720</v>
      </c>
      <c r="U628" s="615">
        <f t="shared" si="1721"/>
        <v>1400</v>
      </c>
      <c r="V628" s="615" t="str">
        <f t="shared" si="1721"/>
        <v/>
      </c>
      <c r="W628" s="615">
        <f t="shared" si="1721"/>
        <v>792</v>
      </c>
      <c r="X628" s="615">
        <f t="shared" si="1721"/>
        <v>480</v>
      </c>
      <c r="Y628" s="615" t="str">
        <f t="shared" si="1721"/>
        <v/>
      </c>
      <c r="Z628" s="615" t="str">
        <f t="shared" si="1721"/>
        <v/>
      </c>
      <c r="AA628" s="615">
        <f t="shared" si="1721"/>
        <v>360</v>
      </c>
      <c r="AB628" s="615">
        <f t="shared" si="1721"/>
        <v>480</v>
      </c>
      <c r="AC628" s="615" t="str">
        <f t="shared" si="1721"/>
        <v/>
      </c>
      <c r="AD628" s="615" t="str">
        <f t="shared" si="1721"/>
        <v/>
      </c>
      <c r="AE628" s="615" t="str">
        <f t="shared" si="1721"/>
        <v/>
      </c>
      <c r="AF628" s="615" t="str">
        <f t="shared" si="1721"/>
        <v/>
      </c>
      <c r="AG628" s="615" t="str">
        <f t="shared" si="1721"/>
        <v/>
      </c>
      <c r="AH628" s="615" t="str">
        <f t="shared" si="1721"/>
        <v/>
      </c>
      <c r="AI628" s="615" t="str">
        <f t="shared" si="1721"/>
        <v/>
      </c>
      <c r="AJ628" s="615" t="str">
        <f t="shared" si="1721"/>
        <v/>
      </c>
      <c r="AK628" s="701"/>
      <c r="AL628" s="615" t="str">
        <f t="shared" ref="AL628:BB628" si="1722">IF(AL627="","",AL624*AL627)</f>
        <v/>
      </c>
      <c r="AM628" s="615" t="str">
        <f t="shared" si="1722"/>
        <v/>
      </c>
      <c r="AN628" s="615" t="str">
        <f t="shared" si="1722"/>
        <v/>
      </c>
      <c r="AO628" s="615" t="str">
        <f t="shared" si="1722"/>
        <v/>
      </c>
      <c r="AP628" s="615" t="str">
        <f t="shared" si="1722"/>
        <v/>
      </c>
      <c r="AQ628" s="615" t="str">
        <f t="shared" si="1722"/>
        <v/>
      </c>
      <c r="AR628" s="615" t="str">
        <f t="shared" si="1722"/>
        <v/>
      </c>
      <c r="AS628" s="615" t="str">
        <f t="shared" si="1722"/>
        <v/>
      </c>
      <c r="AT628" s="615" t="str">
        <f t="shared" si="1722"/>
        <v/>
      </c>
      <c r="AU628" s="615" t="str">
        <f t="shared" si="1722"/>
        <v/>
      </c>
      <c r="AV628" s="615" t="str">
        <f t="shared" si="1722"/>
        <v/>
      </c>
      <c r="AW628" s="615" t="str">
        <f t="shared" si="1722"/>
        <v/>
      </c>
      <c r="AX628" s="615" t="str">
        <f t="shared" si="1722"/>
        <v/>
      </c>
      <c r="AY628" s="615" t="str">
        <f t="shared" si="1722"/>
        <v/>
      </c>
      <c r="AZ628" s="615" t="str">
        <f t="shared" si="1722"/>
        <v/>
      </c>
      <c r="BA628" s="615" t="str">
        <f t="shared" si="1722"/>
        <v/>
      </c>
      <c r="BB628" s="615" t="str">
        <f t="shared" si="1722"/>
        <v/>
      </c>
      <c r="BC628" s="701"/>
      <c r="BD628" s="615" t="str">
        <f t="shared" ref="BD628:BT628" si="1723">IF(BD627="","",BD624*BD627)</f>
        <v/>
      </c>
      <c r="BE628" s="615" t="str">
        <f t="shared" si="1723"/>
        <v/>
      </c>
      <c r="BF628" s="615" t="str">
        <f t="shared" si="1723"/>
        <v/>
      </c>
      <c r="BG628" s="615" t="str">
        <f t="shared" si="1723"/>
        <v/>
      </c>
      <c r="BH628" s="615" t="str">
        <f t="shared" si="1723"/>
        <v/>
      </c>
      <c r="BI628" s="615" t="str">
        <f t="shared" si="1723"/>
        <v/>
      </c>
      <c r="BJ628" s="615" t="str">
        <f t="shared" si="1723"/>
        <v/>
      </c>
      <c r="BK628" s="615" t="str">
        <f t="shared" si="1723"/>
        <v/>
      </c>
      <c r="BL628" s="615" t="str">
        <f t="shared" si="1723"/>
        <v/>
      </c>
      <c r="BM628" s="615" t="str">
        <f t="shared" si="1723"/>
        <v/>
      </c>
      <c r="BN628" s="615" t="str">
        <f t="shared" si="1723"/>
        <v/>
      </c>
      <c r="BO628" s="615" t="str">
        <f t="shared" si="1723"/>
        <v/>
      </c>
      <c r="BP628" s="615" t="str">
        <f t="shared" si="1723"/>
        <v/>
      </c>
      <c r="BQ628" s="615" t="str">
        <f t="shared" si="1723"/>
        <v/>
      </c>
      <c r="BR628" s="615" t="str">
        <f t="shared" si="1723"/>
        <v/>
      </c>
      <c r="BS628" s="615" t="str">
        <f t="shared" si="1723"/>
        <v/>
      </c>
      <c r="BT628" s="615" t="str">
        <f t="shared" si="1723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6" t="str">
        <f t="shared" si="1714"/>
        <v/>
      </c>
      <c r="CA628" s="876">
        <f t="shared" si="1715"/>
        <v>618</v>
      </c>
      <c r="CB628" s="876" t="str">
        <f t="shared" si="1716"/>
        <v/>
      </c>
      <c r="CC628" s="877" t="str">
        <f t="shared" si="1717"/>
        <v/>
      </c>
      <c r="CD628" s="1324" t="str">
        <f t="shared" si="1718"/>
        <v/>
      </c>
      <c r="CE628" s="1325" t="str">
        <f t="shared" si="1719"/>
        <v/>
      </c>
      <c r="CF628" s="1326" t="str">
        <f t="shared" si="1719"/>
        <v/>
      </c>
      <c r="CG628" s="1326" t="str">
        <f t="shared" si="1719"/>
        <v/>
      </c>
      <c r="CH628" s="1326" t="str">
        <f t="shared" si="1719"/>
        <v/>
      </c>
      <c r="CI628" s="1326" t="str">
        <f t="shared" si="1719"/>
        <v/>
      </c>
      <c r="CJ628" s="1326" t="str">
        <f t="shared" si="1719"/>
        <v/>
      </c>
      <c r="CK628" s="1327" t="str">
        <f t="shared" si="1719"/>
        <v/>
      </c>
      <c r="CL628" s="1327" t="str">
        <f t="shared" si="1719"/>
        <v/>
      </c>
      <c r="CM628" s="1327" t="str">
        <f t="shared" si="1719"/>
        <v/>
      </c>
      <c r="CN628" s="1326" t="str">
        <f t="shared" si="1719"/>
        <v/>
      </c>
      <c r="CO628" s="1326" t="str">
        <f t="shared" si="1719"/>
        <v/>
      </c>
      <c r="CP628" s="1326" t="str">
        <f t="shared" si="1719"/>
        <v/>
      </c>
      <c r="CQ628" s="1326" t="str">
        <f t="shared" si="1719"/>
        <v/>
      </c>
      <c r="CR628" s="1326" t="str">
        <f t="shared" si="1719"/>
        <v/>
      </c>
      <c r="CS628" s="1325" t="str">
        <f t="shared" si="1719"/>
        <v/>
      </c>
      <c r="CT628" s="1328" t="str">
        <f t="shared" si="1719"/>
        <v/>
      </c>
      <c r="CU628" s="534" t="str">
        <f t="shared" si="1708"/>
        <v/>
      </c>
      <c r="CV628" s="535" t="str">
        <f t="shared" si="1708"/>
        <v/>
      </c>
      <c r="CW628" s="536" t="str">
        <f t="shared" si="1708"/>
        <v/>
      </c>
      <c r="CX628" s="536" t="str">
        <f t="shared" si="1708"/>
        <v/>
      </c>
      <c r="CY628" s="536" t="str">
        <f t="shared" si="1708"/>
        <v/>
      </c>
      <c r="CZ628" s="536" t="str">
        <f t="shared" si="1708"/>
        <v/>
      </c>
      <c r="DA628" s="536" t="str">
        <f t="shared" si="1708"/>
        <v/>
      </c>
      <c r="DB628" s="537" t="str">
        <f t="shared" si="1708"/>
        <v/>
      </c>
      <c r="DC628" s="537" t="str">
        <f t="shared" si="1708"/>
        <v/>
      </c>
      <c r="DD628" s="537" t="str">
        <f t="shared" si="1708"/>
        <v/>
      </c>
      <c r="DE628" s="536" t="str">
        <f t="shared" si="1709"/>
        <v/>
      </c>
      <c r="DF628" s="536" t="str">
        <f t="shared" si="1709"/>
        <v/>
      </c>
      <c r="DG628" s="536" t="str">
        <f t="shared" si="1709"/>
        <v/>
      </c>
      <c r="DH628" s="536" t="str">
        <f t="shared" si="1709"/>
        <v/>
      </c>
      <c r="DI628" s="536" t="str">
        <f t="shared" si="1709"/>
        <v/>
      </c>
      <c r="DJ628" s="535" t="str">
        <f t="shared" si="1709"/>
        <v/>
      </c>
      <c r="DK628" s="534" t="str">
        <f t="shared" si="1709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3" t="s">
        <v>733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876" t="str">
        <f t="shared" ref="BZ630:BZ631" si="1724">IF(DL630&lt;3,"",(SUM(B630:R630)-MIN(B630:R630)-MAX(B630:R630))/(DL630-2))</f>
        <v/>
      </c>
      <c r="CA630" s="876" t="str">
        <f t="shared" ref="CA630:CA631" si="1725">IF(DM630&lt;3,"",(SUM(T630:AJ630)-MIN(T630:AJ630)-MAX(T630:AJ630))/(DM630-2))</f>
        <v/>
      </c>
      <c r="CB630" s="876" t="str">
        <f t="shared" ref="CB630:CB631" si="1726">IF(DN630&lt;3,"",(SUM(AL630:BB630)-MIN(AL630:BB630)-MAX(AL630:BB630))/(DN630-2))</f>
        <v/>
      </c>
      <c r="CC630" s="877" t="str">
        <f t="shared" ref="CC630:CC631" si="1727">IF(DO630&lt;3,"",(SUM(BD630:BT630)-MIN(BD630:BT630)-MAX(BD630:BT630))/(DO630-2))</f>
        <v/>
      </c>
      <c r="CD630" s="1324" t="str">
        <f t="shared" ref="CD630:CS631" si="172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28"/>
        <v/>
      </c>
      <c r="CF630" s="1326" t="str">
        <f t="shared" si="1728"/>
        <v/>
      </c>
      <c r="CG630" s="1326" t="str">
        <f t="shared" si="1728"/>
        <v/>
      </c>
      <c r="CH630" s="1326" t="str">
        <f t="shared" si="1728"/>
        <v/>
      </c>
      <c r="CI630" s="1326" t="str">
        <f t="shared" si="1728"/>
        <v/>
      </c>
      <c r="CJ630" s="1326" t="str">
        <f t="shared" si="1728"/>
        <v/>
      </c>
      <c r="CK630" s="1327" t="str">
        <f t="shared" si="1728"/>
        <v/>
      </c>
      <c r="CL630" s="1327" t="str">
        <f t="shared" si="1728"/>
        <v/>
      </c>
      <c r="CM630" s="1327" t="str">
        <f t="shared" si="1728"/>
        <v/>
      </c>
      <c r="CN630" s="1326" t="str">
        <f t="shared" si="1728"/>
        <v/>
      </c>
      <c r="CO630" s="1326" t="str">
        <f t="shared" si="1728"/>
        <v/>
      </c>
      <c r="CP630" s="1326" t="str">
        <f t="shared" si="1728"/>
        <v/>
      </c>
      <c r="CQ630" s="1326" t="str">
        <f t="shared" si="1728"/>
        <v/>
      </c>
      <c r="CR630" s="1326" t="str">
        <f t="shared" si="1728"/>
        <v/>
      </c>
      <c r="CS630" s="1325" t="str">
        <f t="shared" si="1728"/>
        <v/>
      </c>
      <c r="CT630" s="1328" t="str">
        <f t="shared" ref="CE630:CT632" si="172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3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30"/>
        <v/>
      </c>
      <c r="CW630" s="536" t="str">
        <f t="shared" si="1730"/>
        <v/>
      </c>
      <c r="CX630" s="536" t="str">
        <f t="shared" si="1730"/>
        <v/>
      </c>
      <c r="CY630" s="536" t="str">
        <f t="shared" si="1730"/>
        <v/>
      </c>
      <c r="CZ630" s="536" t="str">
        <f t="shared" si="1730"/>
        <v/>
      </c>
      <c r="DA630" s="536" t="str">
        <f t="shared" si="1730"/>
        <v/>
      </c>
      <c r="DB630" s="537" t="str">
        <f t="shared" si="1730"/>
        <v/>
      </c>
      <c r="DC630" s="537" t="str">
        <f t="shared" si="1730"/>
        <v/>
      </c>
      <c r="DD630" s="537" t="str">
        <f t="shared" si="1730"/>
        <v/>
      </c>
      <c r="DE630" s="536" t="str">
        <f t="shared" ref="DE630:DK634" si="173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31"/>
        <v/>
      </c>
      <c r="DG630" s="536" t="str">
        <f t="shared" si="1731"/>
        <v/>
      </c>
      <c r="DH630" s="536" t="str">
        <f t="shared" si="1731"/>
        <v/>
      </c>
      <c r="DI630" s="536" t="str">
        <f t="shared" si="1731"/>
        <v/>
      </c>
      <c r="DJ630" s="535" t="str">
        <f t="shared" si="1731"/>
        <v/>
      </c>
      <c r="DK630" s="534" t="str">
        <f t="shared" si="1731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32">470*$K$1</f>
        <v>470</v>
      </c>
      <c r="D631" s="596">
        <f t="shared" si="1732"/>
        <v>470</v>
      </c>
      <c r="E631" s="596">
        <f t="shared" si="1732"/>
        <v>470</v>
      </c>
      <c r="F631" s="596">
        <f t="shared" si="1732"/>
        <v>470</v>
      </c>
      <c r="G631" s="596">
        <f t="shared" si="1732"/>
        <v>470</v>
      </c>
      <c r="H631" s="596">
        <f t="shared" si="1732"/>
        <v>470</v>
      </c>
      <c r="I631" s="596">
        <f t="shared" si="1732"/>
        <v>470</v>
      </c>
      <c r="J631" s="596">
        <f t="shared" si="1732"/>
        <v>470</v>
      </c>
      <c r="K631" s="596">
        <f t="shared" si="1732"/>
        <v>470</v>
      </c>
      <c r="L631" s="596">
        <f t="shared" si="1732"/>
        <v>470</v>
      </c>
      <c r="M631" s="596">
        <f t="shared" si="1732"/>
        <v>470</v>
      </c>
      <c r="N631" s="596">
        <f t="shared" si="1732"/>
        <v>470</v>
      </c>
      <c r="O631" s="596">
        <f t="shared" si="1732"/>
        <v>470</v>
      </c>
      <c r="P631" s="596">
        <f t="shared" si="1732"/>
        <v>470</v>
      </c>
      <c r="Q631" s="596">
        <f t="shared" si="1732"/>
        <v>470</v>
      </c>
      <c r="R631" s="596">
        <f t="shared" si="1732"/>
        <v>470</v>
      </c>
      <c r="S631" s="701"/>
      <c r="T631" s="596">
        <f>470*$K$1</f>
        <v>470</v>
      </c>
      <c r="U631" s="596">
        <f t="shared" ref="U631:AJ631" si="1733">470*$K$1</f>
        <v>470</v>
      </c>
      <c r="V631" s="596">
        <f t="shared" si="1733"/>
        <v>470</v>
      </c>
      <c r="W631" s="596">
        <f t="shared" si="1733"/>
        <v>470</v>
      </c>
      <c r="X631" s="596">
        <f t="shared" si="1733"/>
        <v>470</v>
      </c>
      <c r="Y631" s="596">
        <f t="shared" si="1733"/>
        <v>470</v>
      </c>
      <c r="Z631" s="596">
        <f t="shared" si="1733"/>
        <v>470</v>
      </c>
      <c r="AA631" s="596">
        <f t="shared" si="1733"/>
        <v>470</v>
      </c>
      <c r="AB631" s="596">
        <f t="shared" si="1733"/>
        <v>470</v>
      </c>
      <c r="AC631" s="596">
        <f t="shared" si="1733"/>
        <v>470</v>
      </c>
      <c r="AD631" s="596">
        <f t="shared" si="1733"/>
        <v>470</v>
      </c>
      <c r="AE631" s="596">
        <f t="shared" si="1733"/>
        <v>470</v>
      </c>
      <c r="AF631" s="596">
        <f t="shared" si="1733"/>
        <v>470</v>
      </c>
      <c r="AG631" s="596">
        <f t="shared" si="1733"/>
        <v>470</v>
      </c>
      <c r="AH631" s="596">
        <f t="shared" si="1733"/>
        <v>470</v>
      </c>
      <c r="AI631" s="596">
        <f t="shared" si="1733"/>
        <v>470</v>
      </c>
      <c r="AJ631" s="596">
        <f t="shared" si="1733"/>
        <v>470</v>
      </c>
      <c r="AK631" s="701"/>
      <c r="AL631" s="596">
        <f>470*$K$1</f>
        <v>470</v>
      </c>
      <c r="AM631" s="596">
        <f t="shared" ref="AM631:BB631" si="1734">470*$K$1</f>
        <v>470</v>
      </c>
      <c r="AN631" s="596">
        <f t="shared" si="1734"/>
        <v>470</v>
      </c>
      <c r="AO631" s="596">
        <f t="shared" si="1734"/>
        <v>470</v>
      </c>
      <c r="AP631" s="596">
        <f t="shared" si="1734"/>
        <v>470</v>
      </c>
      <c r="AQ631" s="596">
        <f t="shared" si="1734"/>
        <v>470</v>
      </c>
      <c r="AR631" s="596">
        <f t="shared" si="1734"/>
        <v>470</v>
      </c>
      <c r="AS631" s="596">
        <f t="shared" si="1734"/>
        <v>470</v>
      </c>
      <c r="AT631" s="596">
        <f t="shared" si="1734"/>
        <v>470</v>
      </c>
      <c r="AU631" s="596">
        <f t="shared" si="1734"/>
        <v>470</v>
      </c>
      <c r="AV631" s="596">
        <f t="shared" si="1734"/>
        <v>470</v>
      </c>
      <c r="AW631" s="596">
        <f t="shared" si="1734"/>
        <v>470</v>
      </c>
      <c r="AX631" s="596">
        <f t="shared" si="1734"/>
        <v>470</v>
      </c>
      <c r="AY631" s="596">
        <f t="shared" si="1734"/>
        <v>470</v>
      </c>
      <c r="AZ631" s="596">
        <f t="shared" si="1734"/>
        <v>470</v>
      </c>
      <c r="BA631" s="596">
        <f t="shared" si="1734"/>
        <v>470</v>
      </c>
      <c r="BB631" s="596">
        <f t="shared" si="1734"/>
        <v>470</v>
      </c>
      <c r="BC631" s="701"/>
      <c r="BD631" s="596">
        <f>470*$K$1</f>
        <v>470</v>
      </c>
      <c r="BE631" s="596">
        <f t="shared" ref="BE631:BY631" si="1735">470*$K$1</f>
        <v>470</v>
      </c>
      <c r="BF631" s="596">
        <f t="shared" si="1735"/>
        <v>470</v>
      </c>
      <c r="BG631" s="596">
        <f t="shared" si="1735"/>
        <v>470</v>
      </c>
      <c r="BH631" s="596">
        <f t="shared" si="1735"/>
        <v>470</v>
      </c>
      <c r="BI631" s="596">
        <f t="shared" si="1735"/>
        <v>470</v>
      </c>
      <c r="BJ631" s="596">
        <f t="shared" si="1735"/>
        <v>470</v>
      </c>
      <c r="BK631" s="596">
        <f t="shared" si="1735"/>
        <v>470</v>
      </c>
      <c r="BL631" s="596">
        <f t="shared" si="1735"/>
        <v>470</v>
      </c>
      <c r="BM631" s="596">
        <f t="shared" si="1735"/>
        <v>470</v>
      </c>
      <c r="BN631" s="596">
        <f t="shared" si="1735"/>
        <v>470</v>
      </c>
      <c r="BO631" s="596">
        <f t="shared" si="1735"/>
        <v>470</v>
      </c>
      <c r="BP631" s="596">
        <f t="shared" si="1735"/>
        <v>470</v>
      </c>
      <c r="BQ631" s="596">
        <f t="shared" si="1735"/>
        <v>470</v>
      </c>
      <c r="BR631" s="596">
        <f t="shared" si="1735"/>
        <v>470</v>
      </c>
      <c r="BS631" s="596">
        <f t="shared" si="1735"/>
        <v>470</v>
      </c>
      <c r="BT631" s="596">
        <f t="shared" si="1735"/>
        <v>470</v>
      </c>
      <c r="BU631" s="701"/>
      <c r="BV631" s="596">
        <f t="shared" si="1735"/>
        <v>470</v>
      </c>
      <c r="BW631" s="596">
        <f t="shared" si="1735"/>
        <v>470</v>
      </c>
      <c r="BX631" s="596">
        <f t="shared" si="1735"/>
        <v>470</v>
      </c>
      <c r="BY631" s="596">
        <f t="shared" si="1735"/>
        <v>470</v>
      </c>
      <c r="BZ631" s="876">
        <f t="shared" si="1724"/>
        <v>470</v>
      </c>
      <c r="CA631" s="876">
        <f t="shared" si="1725"/>
        <v>470</v>
      </c>
      <c r="CB631" s="876">
        <f t="shared" si="1726"/>
        <v>470</v>
      </c>
      <c r="CC631" s="877">
        <f t="shared" si="1727"/>
        <v>470</v>
      </c>
      <c r="CD631" s="1324">
        <f t="shared" si="1728"/>
        <v>470</v>
      </c>
      <c r="CE631" s="1325">
        <f t="shared" si="1729"/>
        <v>470</v>
      </c>
      <c r="CF631" s="1326">
        <f t="shared" si="1729"/>
        <v>470</v>
      </c>
      <c r="CG631" s="1326">
        <f t="shared" si="1729"/>
        <v>470</v>
      </c>
      <c r="CH631" s="1326">
        <f t="shared" si="1729"/>
        <v>470</v>
      </c>
      <c r="CI631" s="1326">
        <f t="shared" si="1729"/>
        <v>470</v>
      </c>
      <c r="CJ631" s="1326">
        <f t="shared" si="1729"/>
        <v>470</v>
      </c>
      <c r="CK631" s="1327">
        <f t="shared" si="1729"/>
        <v>470</v>
      </c>
      <c r="CL631" s="1327">
        <f t="shared" si="1729"/>
        <v>470</v>
      </c>
      <c r="CM631" s="1327">
        <f t="shared" si="1729"/>
        <v>470</v>
      </c>
      <c r="CN631" s="1326">
        <f t="shared" si="1729"/>
        <v>470</v>
      </c>
      <c r="CO631" s="1326">
        <f t="shared" si="1729"/>
        <v>470</v>
      </c>
      <c r="CP631" s="1326">
        <f t="shared" si="1729"/>
        <v>470</v>
      </c>
      <c r="CQ631" s="1326">
        <f t="shared" si="1729"/>
        <v>470</v>
      </c>
      <c r="CR631" s="1326">
        <f t="shared" si="1729"/>
        <v>470</v>
      </c>
      <c r="CS631" s="1325">
        <f t="shared" si="1729"/>
        <v>470</v>
      </c>
      <c r="CT631" s="1328">
        <f t="shared" si="1729"/>
        <v>470</v>
      </c>
      <c r="CU631" s="534">
        <f t="shared" si="1730"/>
        <v>470</v>
      </c>
      <c r="CV631" s="535">
        <f t="shared" si="1730"/>
        <v>470</v>
      </c>
      <c r="CW631" s="536">
        <f t="shared" si="1730"/>
        <v>470</v>
      </c>
      <c r="CX631" s="536">
        <f t="shared" si="1730"/>
        <v>470</v>
      </c>
      <c r="CY631" s="536">
        <f t="shared" si="1730"/>
        <v>470</v>
      </c>
      <c r="CZ631" s="536">
        <f t="shared" si="1730"/>
        <v>470</v>
      </c>
      <c r="DA631" s="536">
        <f t="shared" si="1730"/>
        <v>470</v>
      </c>
      <c r="DB631" s="537">
        <f t="shared" si="1730"/>
        <v>470</v>
      </c>
      <c r="DC631" s="537">
        <f t="shared" si="1730"/>
        <v>470</v>
      </c>
      <c r="DD631" s="537">
        <f t="shared" si="1730"/>
        <v>470</v>
      </c>
      <c r="DE631" s="536">
        <f t="shared" si="1731"/>
        <v>470</v>
      </c>
      <c r="DF631" s="536">
        <f t="shared" si="1731"/>
        <v>470</v>
      </c>
      <c r="DG631" s="536">
        <f t="shared" si="1731"/>
        <v>470</v>
      </c>
      <c r="DH631" s="536">
        <f t="shared" si="1731"/>
        <v>470</v>
      </c>
      <c r="DI631" s="536">
        <f t="shared" si="1731"/>
        <v>470</v>
      </c>
      <c r="DJ631" s="535">
        <f t="shared" si="1731"/>
        <v>470</v>
      </c>
      <c r="DK631" s="534">
        <f t="shared" si="1731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29"/>
        <v/>
      </c>
      <c r="CF632" s="1331" t="str">
        <f t="shared" si="1729"/>
        <v/>
      </c>
      <c r="CG632" s="1331" t="str">
        <f t="shared" si="1729"/>
        <v/>
      </c>
      <c r="CH632" s="1331" t="str">
        <f t="shared" si="1729"/>
        <v/>
      </c>
      <c r="CI632" s="1331" t="str">
        <f t="shared" si="1729"/>
        <v/>
      </c>
      <c r="CJ632" s="1331" t="str">
        <f t="shared" si="1729"/>
        <v/>
      </c>
      <c r="CK632" s="1332" t="str">
        <f t="shared" si="1729"/>
        <v/>
      </c>
      <c r="CL632" s="1332" t="str">
        <f t="shared" si="1729"/>
        <v/>
      </c>
      <c r="CM632" s="1332" t="str">
        <f t="shared" si="1729"/>
        <v/>
      </c>
      <c r="CN632" s="1331" t="str">
        <f t="shared" si="1729"/>
        <v/>
      </c>
      <c r="CO632" s="1331" t="str">
        <f t="shared" si="1729"/>
        <v/>
      </c>
      <c r="CP632" s="1331" t="str">
        <f t="shared" si="1729"/>
        <v/>
      </c>
      <c r="CQ632" s="1331" t="str">
        <f t="shared" si="1729"/>
        <v/>
      </c>
      <c r="CR632" s="1331" t="str">
        <f t="shared" si="1729"/>
        <v/>
      </c>
      <c r="CS632" s="1330" t="str">
        <f t="shared" si="1729"/>
        <v/>
      </c>
      <c r="CT632" s="1333" t="str">
        <f t="shared" si="1729"/>
        <v/>
      </c>
      <c r="CU632" s="522" t="str">
        <f t="shared" si="1730"/>
        <v/>
      </c>
      <c r="CV632" s="523" t="str">
        <f t="shared" si="1730"/>
        <v/>
      </c>
      <c r="CW632" s="524" t="str">
        <f t="shared" si="1730"/>
        <v/>
      </c>
      <c r="CX632" s="524" t="str">
        <f t="shared" si="1730"/>
        <v/>
      </c>
      <c r="CY632" s="524" t="str">
        <f t="shared" si="1730"/>
        <v/>
      </c>
      <c r="CZ632" s="524" t="str">
        <f t="shared" si="1730"/>
        <v/>
      </c>
      <c r="DA632" s="524" t="str">
        <f t="shared" si="1730"/>
        <v/>
      </c>
      <c r="DB632" s="525" t="str">
        <f t="shared" si="1730"/>
        <v/>
      </c>
      <c r="DC632" s="525" t="str">
        <f t="shared" si="1730"/>
        <v/>
      </c>
      <c r="DD632" s="525" t="str">
        <f t="shared" si="1730"/>
        <v/>
      </c>
      <c r="DE632" s="524" t="str">
        <f t="shared" si="1731"/>
        <v/>
      </c>
      <c r="DF632" s="524" t="str">
        <f t="shared" si="1731"/>
        <v/>
      </c>
      <c r="DG632" s="524" t="str">
        <f t="shared" si="1731"/>
        <v/>
      </c>
      <c r="DH632" s="524" t="str">
        <f t="shared" si="1731"/>
        <v/>
      </c>
      <c r="DI632" s="524" t="str">
        <f t="shared" si="1731"/>
        <v/>
      </c>
      <c r="DJ632" s="523" t="str">
        <f t="shared" si="1731"/>
        <v/>
      </c>
      <c r="DK632" s="522" t="str">
        <f t="shared" si="1731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876" t="str">
        <f t="shared" ref="BZ633:BZ634" si="1736">IF(DL633&lt;3,"",(SUM(B633:R633)-MIN(B633:R633)-MAX(B633:R633))/(DL633-2))</f>
        <v/>
      </c>
      <c r="CA633" s="876" t="str">
        <f t="shared" ref="CA633:CA634" si="1737">IF(DM633&lt;3,"",(SUM(T633:AJ633)-MIN(T633:AJ633)-MAX(T633:AJ633))/(DM633-2))</f>
        <v/>
      </c>
      <c r="CB633" s="876" t="str">
        <f t="shared" ref="CB633:CB634" si="1738">IF(DN633&lt;3,"",(SUM(AL633:BB633)-MIN(AL633:BB633)-MAX(AL633:BB633))/(DN633-2))</f>
        <v/>
      </c>
      <c r="CC633" s="877" t="str">
        <f t="shared" ref="CC633:CC634" si="1739">IF(DO633&lt;3,"",(SUM(BD633:BT633)-MIN(BD633:BT633)-MAX(BD633:BT633))/(DO633-2))</f>
        <v/>
      </c>
      <c r="CD633" s="1324" t="str">
        <f t="shared" ref="CD633:CS633" si="174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40"/>
        <v/>
      </c>
      <c r="CF633" s="1326" t="str">
        <f t="shared" si="1740"/>
        <v/>
      </c>
      <c r="CG633" s="1326" t="str">
        <f t="shared" si="1740"/>
        <v/>
      </c>
      <c r="CH633" s="1326" t="str">
        <f t="shared" si="1740"/>
        <v/>
      </c>
      <c r="CI633" s="1326" t="str">
        <f t="shared" si="1740"/>
        <v/>
      </c>
      <c r="CJ633" s="1326" t="str">
        <f t="shared" si="1740"/>
        <v/>
      </c>
      <c r="CK633" s="1327" t="str">
        <f t="shared" si="1740"/>
        <v/>
      </c>
      <c r="CL633" s="1327" t="str">
        <f t="shared" si="1740"/>
        <v/>
      </c>
      <c r="CM633" s="1327" t="str">
        <f t="shared" si="1740"/>
        <v/>
      </c>
      <c r="CN633" s="1326" t="str">
        <f t="shared" si="1740"/>
        <v/>
      </c>
      <c r="CO633" s="1326" t="str">
        <f t="shared" si="1740"/>
        <v/>
      </c>
      <c r="CP633" s="1326" t="str">
        <f t="shared" si="1740"/>
        <v/>
      </c>
      <c r="CQ633" s="1326" t="str">
        <f t="shared" si="1740"/>
        <v/>
      </c>
      <c r="CR633" s="1326" t="str">
        <f t="shared" si="1740"/>
        <v/>
      </c>
      <c r="CS633" s="1325" t="str">
        <f t="shared" si="1740"/>
        <v/>
      </c>
      <c r="CT633" s="1328" t="str">
        <f t="shared" ref="CE633:CT634" si="174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30"/>
        <v/>
      </c>
      <c r="CV633" s="535" t="str">
        <f t="shared" si="1730"/>
        <v/>
      </c>
      <c r="CW633" s="536" t="str">
        <f t="shared" si="1730"/>
        <v/>
      </c>
      <c r="CX633" s="536" t="str">
        <f t="shared" si="1730"/>
        <v/>
      </c>
      <c r="CY633" s="536" t="str">
        <f t="shared" si="1730"/>
        <v/>
      </c>
      <c r="CZ633" s="536" t="str">
        <f t="shared" si="1730"/>
        <v/>
      </c>
      <c r="DA633" s="536" t="str">
        <f t="shared" si="1730"/>
        <v/>
      </c>
      <c r="DB633" s="537" t="str">
        <f t="shared" si="1730"/>
        <v/>
      </c>
      <c r="DC633" s="537" t="str">
        <f t="shared" si="1730"/>
        <v/>
      </c>
      <c r="DD633" s="537" t="str">
        <f t="shared" si="1730"/>
        <v/>
      </c>
      <c r="DE633" s="536" t="str">
        <f t="shared" si="1731"/>
        <v/>
      </c>
      <c r="DF633" s="536" t="str">
        <f t="shared" si="1731"/>
        <v/>
      </c>
      <c r="DG633" s="536" t="str">
        <f t="shared" si="1731"/>
        <v/>
      </c>
      <c r="DH633" s="536" t="str">
        <f t="shared" si="1731"/>
        <v/>
      </c>
      <c r="DI633" s="536" t="str">
        <f t="shared" si="1731"/>
        <v/>
      </c>
      <c r="DJ633" s="535" t="str">
        <f t="shared" si="1731"/>
        <v/>
      </c>
      <c r="DK633" s="534" t="str">
        <f t="shared" si="1731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742">IF(B633="","",B630*B633)</f>
        <v/>
      </c>
      <c r="C634" s="615" t="str">
        <f t="shared" si="1742"/>
        <v/>
      </c>
      <c r="D634" s="615" t="str">
        <f t="shared" si="1742"/>
        <v/>
      </c>
      <c r="E634" s="615" t="str">
        <f t="shared" si="1742"/>
        <v/>
      </c>
      <c r="F634" s="615" t="str">
        <f t="shared" si="1742"/>
        <v/>
      </c>
      <c r="G634" s="615" t="str">
        <f t="shared" si="1742"/>
        <v/>
      </c>
      <c r="H634" s="615" t="str">
        <f t="shared" si="1742"/>
        <v/>
      </c>
      <c r="I634" s="615" t="str">
        <f t="shared" si="1742"/>
        <v/>
      </c>
      <c r="J634" s="615" t="str">
        <f t="shared" si="1742"/>
        <v/>
      </c>
      <c r="K634" s="615" t="str">
        <f t="shared" si="1742"/>
        <v/>
      </c>
      <c r="L634" s="615" t="str">
        <f t="shared" si="1742"/>
        <v/>
      </c>
      <c r="M634" s="615" t="str">
        <f t="shared" si="1742"/>
        <v/>
      </c>
      <c r="N634" s="615" t="str">
        <f t="shared" si="1742"/>
        <v/>
      </c>
      <c r="O634" s="615" t="str">
        <f t="shared" si="1742"/>
        <v/>
      </c>
      <c r="P634" s="615" t="str">
        <f t="shared" si="1742"/>
        <v/>
      </c>
      <c r="Q634" s="615" t="str">
        <f t="shared" si="1742"/>
        <v/>
      </c>
      <c r="R634" s="615" t="str">
        <f t="shared" si="1742"/>
        <v/>
      </c>
      <c r="S634" s="701"/>
      <c r="T634" s="615" t="str">
        <f t="shared" ref="T634:AJ634" si="1743">IF(T633="","",T630*T633)</f>
        <v/>
      </c>
      <c r="U634" s="615" t="str">
        <f t="shared" si="1743"/>
        <v/>
      </c>
      <c r="V634" s="615" t="str">
        <f t="shared" si="1743"/>
        <v/>
      </c>
      <c r="W634" s="615" t="str">
        <f t="shared" si="1743"/>
        <v/>
      </c>
      <c r="X634" s="615" t="str">
        <f t="shared" si="1743"/>
        <v/>
      </c>
      <c r="Y634" s="615" t="str">
        <f t="shared" si="1743"/>
        <v/>
      </c>
      <c r="Z634" s="615" t="str">
        <f t="shared" si="1743"/>
        <v/>
      </c>
      <c r="AA634" s="615" t="str">
        <f t="shared" si="1743"/>
        <v/>
      </c>
      <c r="AB634" s="615" t="str">
        <f t="shared" si="1743"/>
        <v/>
      </c>
      <c r="AC634" s="615" t="str">
        <f t="shared" si="1743"/>
        <v/>
      </c>
      <c r="AD634" s="615" t="str">
        <f t="shared" si="1743"/>
        <v/>
      </c>
      <c r="AE634" s="615" t="str">
        <f t="shared" si="1743"/>
        <v/>
      </c>
      <c r="AF634" s="615" t="str">
        <f t="shared" si="1743"/>
        <v/>
      </c>
      <c r="AG634" s="615" t="str">
        <f t="shared" si="1743"/>
        <v/>
      </c>
      <c r="AH634" s="615" t="str">
        <f t="shared" si="1743"/>
        <v/>
      </c>
      <c r="AI634" s="615" t="str">
        <f t="shared" si="1743"/>
        <v/>
      </c>
      <c r="AJ634" s="615" t="str">
        <f t="shared" si="1743"/>
        <v/>
      </c>
      <c r="AK634" s="701"/>
      <c r="AL634" s="615" t="str">
        <f t="shared" ref="AL634:BB634" si="1744">IF(AL633="","",AL630*AL633)</f>
        <v/>
      </c>
      <c r="AM634" s="615" t="str">
        <f t="shared" si="1744"/>
        <v/>
      </c>
      <c r="AN634" s="615" t="str">
        <f t="shared" si="1744"/>
        <v/>
      </c>
      <c r="AO634" s="615" t="str">
        <f t="shared" si="1744"/>
        <v/>
      </c>
      <c r="AP634" s="615" t="str">
        <f t="shared" si="1744"/>
        <v/>
      </c>
      <c r="AQ634" s="615" t="str">
        <f t="shared" si="1744"/>
        <v/>
      </c>
      <c r="AR634" s="615" t="str">
        <f t="shared" si="1744"/>
        <v/>
      </c>
      <c r="AS634" s="615" t="str">
        <f t="shared" si="1744"/>
        <v/>
      </c>
      <c r="AT634" s="615" t="str">
        <f t="shared" si="1744"/>
        <v/>
      </c>
      <c r="AU634" s="615" t="str">
        <f t="shared" si="1744"/>
        <v/>
      </c>
      <c r="AV634" s="615" t="str">
        <f t="shared" si="1744"/>
        <v/>
      </c>
      <c r="AW634" s="615" t="str">
        <f t="shared" si="1744"/>
        <v/>
      </c>
      <c r="AX634" s="615" t="str">
        <f t="shared" si="1744"/>
        <v/>
      </c>
      <c r="AY634" s="615" t="str">
        <f t="shared" si="1744"/>
        <v/>
      </c>
      <c r="AZ634" s="615" t="str">
        <f t="shared" si="1744"/>
        <v/>
      </c>
      <c r="BA634" s="615" t="str">
        <f t="shared" si="1744"/>
        <v/>
      </c>
      <c r="BB634" s="615" t="str">
        <f t="shared" si="1744"/>
        <v/>
      </c>
      <c r="BC634" s="701"/>
      <c r="BD634" s="615" t="str">
        <f t="shared" ref="BD634:BT634" si="1745">IF(BD633="","",BD630*BD633)</f>
        <v/>
      </c>
      <c r="BE634" s="615" t="str">
        <f t="shared" si="1745"/>
        <v/>
      </c>
      <c r="BF634" s="615" t="str">
        <f t="shared" si="1745"/>
        <v/>
      </c>
      <c r="BG634" s="615" t="str">
        <f t="shared" si="1745"/>
        <v/>
      </c>
      <c r="BH634" s="615" t="str">
        <f t="shared" si="1745"/>
        <v/>
      </c>
      <c r="BI634" s="615" t="str">
        <f t="shared" si="1745"/>
        <v/>
      </c>
      <c r="BJ634" s="615" t="str">
        <f t="shared" si="1745"/>
        <v/>
      </c>
      <c r="BK634" s="615" t="str">
        <f t="shared" si="1745"/>
        <v/>
      </c>
      <c r="BL634" s="615" t="str">
        <f t="shared" si="1745"/>
        <v/>
      </c>
      <c r="BM634" s="615" t="str">
        <f t="shared" si="1745"/>
        <v/>
      </c>
      <c r="BN634" s="615" t="str">
        <f t="shared" si="1745"/>
        <v/>
      </c>
      <c r="BO634" s="615" t="str">
        <f t="shared" si="1745"/>
        <v/>
      </c>
      <c r="BP634" s="615" t="str">
        <f t="shared" si="1745"/>
        <v/>
      </c>
      <c r="BQ634" s="615" t="str">
        <f t="shared" si="1745"/>
        <v/>
      </c>
      <c r="BR634" s="615" t="str">
        <f t="shared" si="1745"/>
        <v/>
      </c>
      <c r="BS634" s="615" t="str">
        <f t="shared" si="1745"/>
        <v/>
      </c>
      <c r="BT634" s="615" t="str">
        <f t="shared" si="1745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6" t="str">
        <f t="shared" si="1736"/>
        <v/>
      </c>
      <c r="CA634" s="876" t="str">
        <f t="shared" si="1737"/>
        <v/>
      </c>
      <c r="CB634" s="876" t="str">
        <f t="shared" si="1738"/>
        <v/>
      </c>
      <c r="CC634" s="877" t="str">
        <f t="shared" si="1739"/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41"/>
        <v/>
      </c>
      <c r="CF634" s="1326" t="str">
        <f t="shared" si="1741"/>
        <v/>
      </c>
      <c r="CG634" s="1326" t="str">
        <f t="shared" si="1741"/>
        <v/>
      </c>
      <c r="CH634" s="1326" t="str">
        <f t="shared" si="1741"/>
        <v/>
      </c>
      <c r="CI634" s="1326" t="str">
        <f t="shared" si="1741"/>
        <v/>
      </c>
      <c r="CJ634" s="1326" t="str">
        <f t="shared" si="1741"/>
        <v/>
      </c>
      <c r="CK634" s="1327" t="str">
        <f t="shared" si="1741"/>
        <v/>
      </c>
      <c r="CL634" s="1327" t="str">
        <f t="shared" si="1741"/>
        <v/>
      </c>
      <c r="CM634" s="1327" t="str">
        <f t="shared" si="1741"/>
        <v/>
      </c>
      <c r="CN634" s="1326" t="str">
        <f t="shared" si="1741"/>
        <v/>
      </c>
      <c r="CO634" s="1326" t="str">
        <f t="shared" si="1741"/>
        <v/>
      </c>
      <c r="CP634" s="1326" t="str">
        <f t="shared" si="1741"/>
        <v/>
      </c>
      <c r="CQ634" s="1326" t="str">
        <f t="shared" si="1741"/>
        <v/>
      </c>
      <c r="CR634" s="1326" t="str">
        <f t="shared" si="1741"/>
        <v/>
      </c>
      <c r="CS634" s="1325" t="str">
        <f t="shared" si="1741"/>
        <v/>
      </c>
      <c r="CT634" s="1328" t="str">
        <f t="shared" si="1741"/>
        <v/>
      </c>
      <c r="CU634" s="534" t="str">
        <f t="shared" si="1730"/>
        <v/>
      </c>
      <c r="CV634" s="535" t="str">
        <f t="shared" si="1730"/>
        <v/>
      </c>
      <c r="CW634" s="536" t="str">
        <f t="shared" si="1730"/>
        <v/>
      </c>
      <c r="CX634" s="536" t="str">
        <f t="shared" si="1730"/>
        <v/>
      </c>
      <c r="CY634" s="536" t="str">
        <f t="shared" si="1730"/>
        <v/>
      </c>
      <c r="CZ634" s="536" t="str">
        <f t="shared" si="1730"/>
        <v/>
      </c>
      <c r="DA634" s="536" t="str">
        <f t="shared" si="1730"/>
        <v/>
      </c>
      <c r="DB634" s="537" t="str">
        <f t="shared" si="1730"/>
        <v/>
      </c>
      <c r="DC634" s="537" t="str">
        <f t="shared" si="1730"/>
        <v/>
      </c>
      <c r="DD634" s="537" t="str">
        <f t="shared" si="1730"/>
        <v/>
      </c>
      <c r="DE634" s="536" t="str">
        <f t="shared" si="1731"/>
        <v/>
      </c>
      <c r="DF634" s="536" t="str">
        <f t="shared" si="1731"/>
        <v/>
      </c>
      <c r="DG634" s="536" t="str">
        <f t="shared" si="1731"/>
        <v/>
      </c>
      <c r="DH634" s="536" t="str">
        <f t="shared" si="1731"/>
        <v/>
      </c>
      <c r="DI634" s="536" t="str">
        <f t="shared" si="1731"/>
        <v/>
      </c>
      <c r="DJ634" s="535" t="str">
        <f t="shared" si="1731"/>
        <v/>
      </c>
      <c r="DK634" s="534" t="str">
        <f t="shared" si="1731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46">IF(DL635&lt;3,"",(SUM(B635:R635)-MIN(B635:R635)-MAX(B635:R635))/(DL635-2))</f>
        <v/>
      </c>
      <c r="CA635" s="575" t="str">
        <f t="shared" ref="CA635:CA642" si="1747">IF(DM635&lt;3,"",(SUM(T635:AJ635)-MIN(T635:AJ635)-MAX(T635:AJ635))/(DM635-2))</f>
        <v/>
      </c>
      <c r="CB635" s="575" t="str">
        <f t="shared" ref="CB635:CB642" si="1748">IF(DN635&lt;3,"",(SUM(AL635:BB635)-MIN(AL635:BB635)-MAX(AL635:BB635))/(DN635-2))</f>
        <v/>
      </c>
      <c r="CC635" s="673" t="str">
        <f t="shared" ref="CC635:CC642" si="1749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746"/>
        <v/>
      </c>
      <c r="CA636" s="583" t="str">
        <f t="shared" si="1747"/>
        <v/>
      </c>
      <c r="CB636" s="583" t="str">
        <f t="shared" si="1748"/>
        <v/>
      </c>
      <c r="CC636" s="675" t="str">
        <f t="shared" si="1749"/>
        <v/>
      </c>
      <c r="CD636" s="1324" t="str">
        <f t="shared" ref="CD636:CM638" si="175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750"/>
        <v/>
      </c>
      <c r="CF636" s="1326" t="str">
        <f t="shared" si="1750"/>
        <v/>
      </c>
      <c r="CG636" s="1326" t="str">
        <f t="shared" si="1750"/>
        <v/>
      </c>
      <c r="CH636" s="1326" t="str">
        <f t="shared" si="1750"/>
        <v/>
      </c>
      <c r="CI636" s="1326" t="str">
        <f t="shared" si="1750"/>
        <v/>
      </c>
      <c r="CJ636" s="1326" t="str">
        <f t="shared" si="1750"/>
        <v/>
      </c>
      <c r="CK636" s="1327" t="str">
        <f t="shared" si="1750"/>
        <v/>
      </c>
      <c r="CL636" s="1327" t="str">
        <f t="shared" si="1750"/>
        <v/>
      </c>
      <c r="CM636" s="1327" t="str">
        <f t="shared" si="1750"/>
        <v/>
      </c>
      <c r="CN636" s="1326" t="str">
        <f t="shared" ref="CN636:CT638" si="175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751"/>
        <v/>
      </c>
      <c r="CP636" s="1326" t="str">
        <f t="shared" si="1751"/>
        <v/>
      </c>
      <c r="CQ636" s="1326" t="str">
        <f t="shared" si="1751"/>
        <v/>
      </c>
      <c r="CR636" s="1326" t="str">
        <f t="shared" si="1751"/>
        <v/>
      </c>
      <c r="CS636" s="1325" t="str">
        <f t="shared" si="1751"/>
        <v/>
      </c>
      <c r="CT636" s="1328" t="str">
        <f t="shared" si="1751"/>
        <v/>
      </c>
      <c r="CU636" s="534" t="str">
        <f t="shared" ref="CU636:CU641" si="175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5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5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5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5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5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5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5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6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6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6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6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6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6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6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6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6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769">COUNT(B636:R636)</f>
        <v>0</v>
      </c>
      <c r="DM636" s="106">
        <f t="shared" ref="DM636:DM641" si="1770">COUNT(T636:AJ636)</f>
        <v>0</v>
      </c>
      <c r="DN636" s="106">
        <f t="shared" ref="DN636:DN641" si="1771">COUNT(AL636:BB636)</f>
        <v>0</v>
      </c>
      <c r="DO636" s="106">
        <f t="shared" ref="DO636:DO641" si="177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746"/>
        <v/>
      </c>
      <c r="CA637" s="583" t="str">
        <f t="shared" si="1747"/>
        <v/>
      </c>
      <c r="CB637" s="583" t="str">
        <f t="shared" si="1748"/>
        <v/>
      </c>
      <c r="CC637" s="675" t="str">
        <f t="shared" si="1749"/>
        <v/>
      </c>
      <c r="CD637" s="1324" t="str">
        <f t="shared" si="1750"/>
        <v/>
      </c>
      <c r="CE637" s="1325" t="str">
        <f t="shared" si="1750"/>
        <v/>
      </c>
      <c r="CF637" s="1326" t="str">
        <f t="shared" si="1750"/>
        <v/>
      </c>
      <c r="CG637" s="1326" t="str">
        <f t="shared" si="1750"/>
        <v/>
      </c>
      <c r="CH637" s="1326" t="str">
        <f t="shared" si="1750"/>
        <v/>
      </c>
      <c r="CI637" s="1326" t="str">
        <f t="shared" si="1750"/>
        <v/>
      </c>
      <c r="CJ637" s="1326" t="str">
        <f t="shared" si="1750"/>
        <v/>
      </c>
      <c r="CK637" s="1327" t="str">
        <f t="shared" si="1750"/>
        <v/>
      </c>
      <c r="CL637" s="1327" t="str">
        <f t="shared" si="1750"/>
        <v/>
      </c>
      <c r="CM637" s="1327" t="str">
        <f t="shared" si="1750"/>
        <v/>
      </c>
      <c r="CN637" s="1326" t="str">
        <f t="shared" si="1751"/>
        <v/>
      </c>
      <c r="CO637" s="1326" t="str">
        <f t="shared" si="1751"/>
        <v/>
      </c>
      <c r="CP637" s="1326" t="str">
        <f t="shared" si="1751"/>
        <v/>
      </c>
      <c r="CQ637" s="1326" t="str">
        <f t="shared" si="1751"/>
        <v/>
      </c>
      <c r="CR637" s="1326" t="str">
        <f t="shared" si="1751"/>
        <v/>
      </c>
      <c r="CS637" s="1325" t="str">
        <f t="shared" si="1751"/>
        <v/>
      </c>
      <c r="CT637" s="1328" t="str">
        <f t="shared" si="1751"/>
        <v/>
      </c>
      <c r="CU637" s="534" t="str">
        <f t="shared" si="1752"/>
        <v/>
      </c>
      <c r="CV637" s="535" t="str">
        <f t="shared" si="1753"/>
        <v/>
      </c>
      <c r="CW637" s="536" t="str">
        <f t="shared" si="1754"/>
        <v/>
      </c>
      <c r="CX637" s="536" t="str">
        <f t="shared" si="1755"/>
        <v/>
      </c>
      <c r="CY637" s="536" t="str">
        <f t="shared" si="1756"/>
        <v/>
      </c>
      <c r="CZ637" s="536" t="str">
        <f t="shared" si="1757"/>
        <v/>
      </c>
      <c r="DA637" s="536" t="str">
        <f t="shared" si="1758"/>
        <v/>
      </c>
      <c r="DB637" s="537" t="str">
        <f t="shared" si="1759"/>
        <v/>
      </c>
      <c r="DC637" s="537" t="str">
        <f t="shared" si="1760"/>
        <v/>
      </c>
      <c r="DD637" s="537" t="str">
        <f t="shared" si="1761"/>
        <v/>
      </c>
      <c r="DE637" s="536" t="str">
        <f t="shared" si="1762"/>
        <v/>
      </c>
      <c r="DF637" s="536" t="str">
        <f t="shared" si="1763"/>
        <v/>
      </c>
      <c r="DG637" s="536" t="str">
        <f t="shared" si="1764"/>
        <v/>
      </c>
      <c r="DH637" s="536" t="str">
        <f t="shared" si="1765"/>
        <v/>
      </c>
      <c r="DI637" s="536" t="str">
        <f t="shared" si="1766"/>
        <v/>
      </c>
      <c r="DJ637" s="535" t="str">
        <f t="shared" si="1767"/>
        <v/>
      </c>
      <c r="DK637" s="534" t="str">
        <f t="shared" si="1768"/>
        <v/>
      </c>
      <c r="DL637" s="639">
        <f t="shared" si="1769"/>
        <v>0</v>
      </c>
      <c r="DM637" s="106">
        <f t="shared" si="1770"/>
        <v>0</v>
      </c>
      <c r="DN637" s="106">
        <f t="shared" si="1771"/>
        <v>0</v>
      </c>
      <c r="DO637" s="106">
        <f t="shared" si="177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5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746"/>
        <v/>
      </c>
      <c r="CA638" s="583" t="str">
        <f t="shared" si="1747"/>
        <v/>
      </c>
      <c r="CB638" s="583" t="str">
        <f t="shared" si="1748"/>
        <v/>
      </c>
      <c r="CC638" s="675" t="str">
        <f t="shared" si="1749"/>
        <v/>
      </c>
      <c r="CD638" s="1324" t="str">
        <f t="shared" si="1750"/>
        <v/>
      </c>
      <c r="CE638" s="1325" t="str">
        <f t="shared" si="1750"/>
        <v/>
      </c>
      <c r="CF638" s="1326" t="str">
        <f t="shared" si="1750"/>
        <v/>
      </c>
      <c r="CG638" s="1326" t="str">
        <f t="shared" si="1750"/>
        <v/>
      </c>
      <c r="CH638" s="1326" t="str">
        <f t="shared" si="1750"/>
        <v/>
      </c>
      <c r="CI638" s="1326" t="str">
        <f t="shared" si="1750"/>
        <v/>
      </c>
      <c r="CJ638" s="1326" t="str">
        <f t="shared" si="1750"/>
        <v/>
      </c>
      <c r="CK638" s="1327" t="str">
        <f t="shared" si="1750"/>
        <v/>
      </c>
      <c r="CL638" s="1327" t="str">
        <f t="shared" si="1750"/>
        <v/>
      </c>
      <c r="CM638" s="1327" t="str">
        <f t="shared" si="1750"/>
        <v/>
      </c>
      <c r="CN638" s="1326" t="str">
        <f t="shared" si="1751"/>
        <v/>
      </c>
      <c r="CO638" s="1326" t="str">
        <f t="shared" si="1751"/>
        <v/>
      </c>
      <c r="CP638" s="1326" t="str">
        <f t="shared" si="1751"/>
        <v/>
      </c>
      <c r="CQ638" s="1326" t="str">
        <f t="shared" si="1751"/>
        <v/>
      </c>
      <c r="CR638" s="1326" t="str">
        <f t="shared" si="1751"/>
        <v/>
      </c>
      <c r="CS638" s="1325" t="str">
        <f t="shared" si="1751"/>
        <v/>
      </c>
      <c r="CT638" s="1328" t="str">
        <f t="shared" si="1751"/>
        <v/>
      </c>
      <c r="CU638" s="534" t="str">
        <f t="shared" si="1752"/>
        <v/>
      </c>
      <c r="CV638" s="535" t="str">
        <f t="shared" si="1753"/>
        <v/>
      </c>
      <c r="CW638" s="536" t="str">
        <f t="shared" si="1754"/>
        <v/>
      </c>
      <c r="CX638" s="536" t="str">
        <f t="shared" si="1755"/>
        <v/>
      </c>
      <c r="CY638" s="536" t="str">
        <f t="shared" si="1756"/>
        <v/>
      </c>
      <c r="CZ638" s="536" t="str">
        <f t="shared" si="1757"/>
        <v/>
      </c>
      <c r="DA638" s="536" t="str">
        <f t="shared" si="1758"/>
        <v/>
      </c>
      <c r="DB638" s="537" t="str">
        <f t="shared" si="1759"/>
        <v/>
      </c>
      <c r="DC638" s="537" t="str">
        <f t="shared" si="1760"/>
        <v/>
      </c>
      <c r="DD638" s="537" t="str">
        <f t="shared" si="1761"/>
        <v/>
      </c>
      <c r="DE638" s="536" t="str">
        <f t="shared" si="1762"/>
        <v/>
      </c>
      <c r="DF638" s="536" t="str">
        <f t="shared" si="1763"/>
        <v/>
      </c>
      <c r="DG638" s="536" t="str">
        <f t="shared" si="1764"/>
        <v/>
      </c>
      <c r="DH638" s="536" t="str">
        <f t="shared" si="1765"/>
        <v/>
      </c>
      <c r="DI638" s="536" t="str">
        <f t="shared" si="1766"/>
        <v/>
      </c>
      <c r="DJ638" s="535" t="str">
        <f t="shared" si="1767"/>
        <v/>
      </c>
      <c r="DK638" s="534" t="str">
        <f t="shared" si="1768"/>
        <v/>
      </c>
      <c r="DL638" s="639">
        <f t="shared" si="1769"/>
        <v>0</v>
      </c>
      <c r="DM638" s="106">
        <f t="shared" si="1770"/>
        <v>0</v>
      </c>
      <c r="DN638" s="106">
        <f t="shared" si="1771"/>
        <v>0</v>
      </c>
      <c r="DO638" s="106">
        <f t="shared" si="177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746"/>
        <v>0</v>
      </c>
      <c r="CA639" s="608">
        <f t="shared" si="1747"/>
        <v>0</v>
      </c>
      <c r="CB639" s="608">
        <f t="shared" si="1748"/>
        <v>0</v>
      </c>
      <c r="CC639" s="678">
        <f t="shared" si="1749"/>
        <v>0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77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773"/>
        <v>0</v>
      </c>
      <c r="CG639" s="1331">
        <f t="shared" si="1773"/>
        <v>0</v>
      </c>
      <c r="CH639" s="1331">
        <f t="shared" si="1773"/>
        <v>0</v>
      </c>
      <c r="CI639" s="1331">
        <f t="shared" si="1773"/>
        <v>0</v>
      </c>
      <c r="CJ639" s="1331">
        <f t="shared" si="1773"/>
        <v>0</v>
      </c>
      <c r="CK639" s="1332">
        <f t="shared" si="1773"/>
        <v>0</v>
      </c>
      <c r="CL639" s="1332">
        <f t="shared" si="1773"/>
        <v>0</v>
      </c>
      <c r="CM639" s="1332">
        <f t="shared" si="1773"/>
        <v>0</v>
      </c>
      <c r="CN639" s="1331">
        <f t="shared" si="1773"/>
        <v>0</v>
      </c>
      <c r="CO639" s="1331">
        <f t="shared" si="1773"/>
        <v>0</v>
      </c>
      <c r="CP639" s="1331">
        <f t="shared" si="1773"/>
        <v>0</v>
      </c>
      <c r="CQ639" s="1331">
        <f t="shared" si="1773"/>
        <v>0</v>
      </c>
      <c r="CR639" s="1331">
        <f t="shared" si="1773"/>
        <v>0</v>
      </c>
      <c r="CS639" s="1330">
        <f t="shared" si="1773"/>
        <v>0</v>
      </c>
      <c r="CT639" s="1333">
        <f t="shared" si="1773"/>
        <v>0.41780821917808225</v>
      </c>
      <c r="CU639" s="522">
        <f t="shared" si="1752"/>
        <v>0</v>
      </c>
      <c r="CV639" s="523">
        <f t="shared" si="1753"/>
        <v>0</v>
      </c>
      <c r="CW639" s="524">
        <f t="shared" si="1754"/>
        <v>0</v>
      </c>
      <c r="CX639" s="524">
        <f t="shared" si="1755"/>
        <v>0</v>
      </c>
      <c r="CY639" s="524">
        <f t="shared" si="1756"/>
        <v>0</v>
      </c>
      <c r="CZ639" s="524">
        <f t="shared" si="1757"/>
        <v>0</v>
      </c>
      <c r="DA639" s="524">
        <f t="shared" si="1758"/>
        <v>0</v>
      </c>
      <c r="DB639" s="525">
        <f t="shared" si="1759"/>
        <v>0</v>
      </c>
      <c r="DC639" s="525">
        <f t="shared" si="1760"/>
        <v>0</v>
      </c>
      <c r="DD639" s="525">
        <f t="shared" si="1761"/>
        <v>0</v>
      </c>
      <c r="DE639" s="524">
        <f t="shared" si="1762"/>
        <v>0</v>
      </c>
      <c r="DF639" s="524">
        <f t="shared" si="1763"/>
        <v>0</v>
      </c>
      <c r="DG639" s="524">
        <f t="shared" si="1764"/>
        <v>0</v>
      </c>
      <c r="DH639" s="524">
        <f t="shared" si="1765"/>
        <v>0</v>
      </c>
      <c r="DI639" s="524">
        <f t="shared" si="1766"/>
        <v>0</v>
      </c>
      <c r="DJ639" s="523">
        <f t="shared" si="1767"/>
        <v>0</v>
      </c>
      <c r="DK639" s="522">
        <f t="shared" si="1768"/>
        <v>0.41780821917808225</v>
      </c>
      <c r="DL639" s="639">
        <f t="shared" si="1769"/>
        <v>17</v>
      </c>
      <c r="DM639" s="106">
        <f t="shared" si="1770"/>
        <v>17</v>
      </c>
      <c r="DN639" s="106">
        <f t="shared" si="1771"/>
        <v>17</v>
      </c>
      <c r="DO639" s="106">
        <f t="shared" si="177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9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9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9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9"/>
      <c r="BV640" s="315"/>
      <c r="BW640" s="315"/>
      <c r="BX640" s="315"/>
      <c r="BY640" s="315"/>
      <c r="BZ640" s="583" t="str">
        <f t="shared" si="1746"/>
        <v/>
      </c>
      <c r="CA640" s="583" t="str">
        <f t="shared" si="1747"/>
        <v/>
      </c>
      <c r="CB640" s="583" t="str">
        <f t="shared" si="1748"/>
        <v/>
      </c>
      <c r="CC640" s="675" t="str">
        <f t="shared" si="1749"/>
        <v/>
      </c>
      <c r="CD640" s="1324" t="str">
        <f t="shared" ref="CD640:CT640" si="177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774"/>
        <v/>
      </c>
      <c r="CF640" s="1326" t="str">
        <f t="shared" si="1774"/>
        <v/>
      </c>
      <c r="CG640" s="1326" t="str">
        <f t="shared" si="1774"/>
        <v/>
      </c>
      <c r="CH640" s="1326" t="str">
        <f t="shared" si="1774"/>
        <v/>
      </c>
      <c r="CI640" s="1326" t="str">
        <f t="shared" si="1774"/>
        <v/>
      </c>
      <c r="CJ640" s="1326" t="str">
        <f t="shared" si="1774"/>
        <v/>
      </c>
      <c r="CK640" s="1327" t="str">
        <f t="shared" si="1774"/>
        <v/>
      </c>
      <c r="CL640" s="1327" t="str">
        <f t="shared" si="1774"/>
        <v/>
      </c>
      <c r="CM640" s="1327" t="str">
        <f t="shared" si="1774"/>
        <v/>
      </c>
      <c r="CN640" s="1326" t="str">
        <f t="shared" si="1774"/>
        <v/>
      </c>
      <c r="CO640" s="1326" t="str">
        <f t="shared" si="1774"/>
        <v/>
      </c>
      <c r="CP640" s="1326" t="str">
        <f t="shared" si="1774"/>
        <v/>
      </c>
      <c r="CQ640" s="1326" t="str">
        <f t="shared" si="1774"/>
        <v/>
      </c>
      <c r="CR640" s="1326" t="str">
        <f t="shared" si="1774"/>
        <v/>
      </c>
      <c r="CS640" s="1325" t="str">
        <f t="shared" si="1774"/>
        <v/>
      </c>
      <c r="CT640" s="1328" t="str">
        <f t="shared" si="1774"/>
        <v/>
      </c>
      <c r="CU640" s="534" t="str">
        <f t="shared" si="1752"/>
        <v/>
      </c>
      <c r="CV640" s="535" t="str">
        <f t="shared" si="1753"/>
        <v/>
      </c>
      <c r="CW640" s="536" t="str">
        <f t="shared" si="1754"/>
        <v/>
      </c>
      <c r="CX640" s="536" t="str">
        <f t="shared" si="1755"/>
        <v/>
      </c>
      <c r="CY640" s="536" t="str">
        <f t="shared" si="1756"/>
        <v/>
      </c>
      <c r="CZ640" s="536" t="str">
        <f t="shared" si="1757"/>
        <v/>
      </c>
      <c r="DA640" s="536" t="str">
        <f t="shared" si="1758"/>
        <v/>
      </c>
      <c r="DB640" s="537" t="str">
        <f t="shared" si="1759"/>
        <v/>
      </c>
      <c r="DC640" s="537" t="str">
        <f t="shared" si="1760"/>
        <v/>
      </c>
      <c r="DD640" s="537" t="str">
        <f t="shared" si="1761"/>
        <v/>
      </c>
      <c r="DE640" s="536" t="str">
        <f t="shared" si="1762"/>
        <v/>
      </c>
      <c r="DF640" s="536" t="str">
        <f t="shared" si="1763"/>
        <v/>
      </c>
      <c r="DG640" s="536" t="str">
        <f t="shared" si="1764"/>
        <v/>
      </c>
      <c r="DH640" s="536" t="str">
        <f t="shared" si="1765"/>
        <v/>
      </c>
      <c r="DI640" s="536" t="str">
        <f t="shared" si="1766"/>
        <v/>
      </c>
      <c r="DJ640" s="535" t="str">
        <f t="shared" si="1767"/>
        <v/>
      </c>
      <c r="DK640" s="534" t="str">
        <f t="shared" si="1768"/>
        <v/>
      </c>
      <c r="DL640" s="639">
        <f t="shared" si="1769"/>
        <v>0</v>
      </c>
      <c r="DM640" s="106">
        <f t="shared" si="1770"/>
        <v>0</v>
      </c>
      <c r="DN640" s="106">
        <f t="shared" si="1771"/>
        <v>0</v>
      </c>
      <c r="DO640" s="106">
        <f t="shared" si="177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746"/>
        <v>0</v>
      </c>
      <c r="CA641" s="583">
        <f t="shared" si="1747"/>
        <v>0</v>
      </c>
      <c r="CB641" s="583">
        <f t="shared" si="1748"/>
        <v>0</v>
      </c>
      <c r="CC641" s="675">
        <f t="shared" si="1749"/>
        <v>0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77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775"/>
        <v>0</v>
      </c>
      <c r="CG641" s="1326">
        <f t="shared" si="1775"/>
        <v>0</v>
      </c>
      <c r="CH641" s="1326">
        <f t="shared" si="1775"/>
        <v>0</v>
      </c>
      <c r="CI641" s="1326">
        <f t="shared" si="1775"/>
        <v>0</v>
      </c>
      <c r="CJ641" s="1326">
        <f t="shared" si="1775"/>
        <v>0</v>
      </c>
      <c r="CK641" s="1327">
        <f t="shared" si="1775"/>
        <v>0</v>
      </c>
      <c r="CL641" s="1327">
        <f t="shared" si="1775"/>
        <v>0</v>
      </c>
      <c r="CM641" s="1327">
        <f t="shared" si="1775"/>
        <v>0</v>
      </c>
      <c r="CN641" s="1326">
        <f t="shared" si="1775"/>
        <v>0</v>
      </c>
      <c r="CO641" s="1326">
        <f t="shared" si="1775"/>
        <v>0</v>
      </c>
      <c r="CP641" s="1326">
        <f t="shared" si="1775"/>
        <v>0</v>
      </c>
      <c r="CQ641" s="1326">
        <f t="shared" si="1775"/>
        <v>0</v>
      </c>
      <c r="CR641" s="1326">
        <f t="shared" si="1775"/>
        <v>0</v>
      </c>
      <c r="CS641" s="1325">
        <f t="shared" si="1775"/>
        <v>0</v>
      </c>
      <c r="CT641" s="1328">
        <f t="shared" si="1775"/>
        <v>11879.8464</v>
      </c>
      <c r="CU641" s="534">
        <f t="shared" si="1752"/>
        <v>0</v>
      </c>
      <c r="CV641" s="535">
        <f t="shared" si="1753"/>
        <v>0</v>
      </c>
      <c r="CW641" s="536">
        <f t="shared" si="1754"/>
        <v>0</v>
      </c>
      <c r="CX641" s="536">
        <f t="shared" si="1755"/>
        <v>0</v>
      </c>
      <c r="CY641" s="536">
        <f t="shared" si="1756"/>
        <v>0</v>
      </c>
      <c r="CZ641" s="536">
        <f t="shared" si="1757"/>
        <v>0</v>
      </c>
      <c r="DA641" s="536">
        <f t="shared" si="1758"/>
        <v>0</v>
      </c>
      <c r="DB641" s="537">
        <f t="shared" si="1759"/>
        <v>0</v>
      </c>
      <c r="DC641" s="537">
        <f t="shared" si="1760"/>
        <v>0</v>
      </c>
      <c r="DD641" s="537">
        <f t="shared" si="1761"/>
        <v>0</v>
      </c>
      <c r="DE641" s="536">
        <f t="shared" si="1762"/>
        <v>0</v>
      </c>
      <c r="DF641" s="536">
        <f t="shared" si="1763"/>
        <v>0</v>
      </c>
      <c r="DG641" s="536">
        <f t="shared" si="1764"/>
        <v>0</v>
      </c>
      <c r="DH641" s="536">
        <f t="shared" si="1765"/>
        <v>0</v>
      </c>
      <c r="DI641" s="536">
        <f t="shared" si="1766"/>
        <v>0</v>
      </c>
      <c r="DJ641" s="535">
        <f t="shared" si="1767"/>
        <v>0</v>
      </c>
      <c r="DK641" s="534">
        <f t="shared" si="1768"/>
        <v>11879.8464</v>
      </c>
      <c r="DL641" s="639">
        <f t="shared" si="1769"/>
        <v>17</v>
      </c>
      <c r="DM641" s="106">
        <f t="shared" si="1770"/>
        <v>17</v>
      </c>
      <c r="DN641" s="106">
        <f t="shared" si="1771"/>
        <v>17</v>
      </c>
      <c r="DO641" s="106">
        <f t="shared" si="177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277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746"/>
        <v/>
      </c>
      <c r="CA642" s="575" t="str">
        <f t="shared" si="1747"/>
        <v/>
      </c>
      <c r="CB642" s="575" t="str">
        <f t="shared" si="1748"/>
        <v/>
      </c>
      <c r="CC642" s="673" t="str">
        <f t="shared" si="1749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4" t="str">
        <f t="shared" ref="CD644:CS644" si="177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776"/>
        <v/>
      </c>
      <c r="CF644" s="1326" t="str">
        <f t="shared" si="1776"/>
        <v/>
      </c>
      <c r="CG644" s="1326" t="str">
        <f t="shared" si="1776"/>
        <v/>
      </c>
      <c r="CH644" s="1326" t="str">
        <f t="shared" si="1776"/>
        <v/>
      </c>
      <c r="CI644" s="1326" t="str">
        <f t="shared" si="1776"/>
        <v/>
      </c>
      <c r="CJ644" s="1326" t="str">
        <f t="shared" si="1776"/>
        <v/>
      </c>
      <c r="CK644" s="1327" t="str">
        <f t="shared" si="1776"/>
        <v/>
      </c>
      <c r="CL644" s="1327" t="str">
        <f t="shared" si="1776"/>
        <v/>
      </c>
      <c r="CM644" s="1327" t="str">
        <f t="shared" si="1776"/>
        <v/>
      </c>
      <c r="CN644" s="1326" t="str">
        <f t="shared" si="1776"/>
        <v/>
      </c>
      <c r="CO644" s="1326" t="str">
        <f t="shared" si="1776"/>
        <v/>
      </c>
      <c r="CP644" s="1326" t="str">
        <f t="shared" si="1776"/>
        <v/>
      </c>
      <c r="CQ644" s="1326" t="str">
        <f t="shared" si="1776"/>
        <v/>
      </c>
      <c r="CR644" s="1326" t="str">
        <f t="shared" si="1776"/>
        <v/>
      </c>
      <c r="CS644" s="1325" t="str">
        <f t="shared" si="1776"/>
        <v/>
      </c>
      <c r="CT644" s="1328" t="str">
        <f t="shared" ref="CE644:CT648" si="177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7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78"/>
        <v/>
      </c>
      <c r="CW644" s="536" t="str">
        <f t="shared" si="1778"/>
        <v/>
      </c>
      <c r="CX644" s="536" t="str">
        <f t="shared" si="1778"/>
        <v/>
      </c>
      <c r="CY644" s="536" t="str">
        <f t="shared" si="1778"/>
        <v/>
      </c>
      <c r="CZ644" s="536" t="str">
        <f t="shared" si="1778"/>
        <v/>
      </c>
      <c r="DA644" s="536" t="str">
        <f t="shared" si="1778"/>
        <v/>
      </c>
      <c r="DB644" s="537" t="str">
        <f t="shared" si="1778"/>
        <v/>
      </c>
      <c r="DC644" s="537" t="str">
        <f t="shared" si="1778"/>
        <v/>
      </c>
      <c r="DD644" s="537" t="str">
        <f t="shared" si="1778"/>
        <v/>
      </c>
      <c r="DE644" s="536" t="str">
        <f t="shared" ref="DE644:DK648" si="177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79"/>
        <v/>
      </c>
      <c r="DG644" s="536" t="str">
        <f t="shared" si="1779"/>
        <v/>
      </c>
      <c r="DH644" s="536" t="str">
        <f t="shared" si="1779"/>
        <v/>
      </c>
      <c r="DI644" s="536" t="str">
        <f t="shared" si="1779"/>
        <v/>
      </c>
      <c r="DJ644" s="535" t="str">
        <f t="shared" si="1779"/>
        <v/>
      </c>
      <c r="DK644" s="534" t="str">
        <f t="shared" si="1779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777"/>
        <v/>
      </c>
      <c r="CF645" s="1326" t="str">
        <f t="shared" si="1777"/>
        <v/>
      </c>
      <c r="CG645" s="1326" t="str">
        <f t="shared" si="1777"/>
        <v/>
      </c>
      <c r="CH645" s="1326" t="str">
        <f t="shared" si="1777"/>
        <v/>
      </c>
      <c r="CI645" s="1326" t="str">
        <f t="shared" si="1777"/>
        <v/>
      </c>
      <c r="CJ645" s="1326" t="str">
        <f t="shared" si="1777"/>
        <v/>
      </c>
      <c r="CK645" s="1327" t="str">
        <f t="shared" si="1777"/>
        <v/>
      </c>
      <c r="CL645" s="1327" t="str">
        <f t="shared" si="1777"/>
        <v/>
      </c>
      <c r="CM645" s="1327" t="str">
        <f t="shared" si="1777"/>
        <v/>
      </c>
      <c r="CN645" s="1326" t="str">
        <f t="shared" si="1777"/>
        <v/>
      </c>
      <c r="CO645" s="1326" t="str">
        <f t="shared" si="1777"/>
        <v/>
      </c>
      <c r="CP645" s="1326" t="str">
        <f t="shared" si="1777"/>
        <v/>
      </c>
      <c r="CQ645" s="1326" t="str">
        <f t="shared" si="1777"/>
        <v/>
      </c>
      <c r="CR645" s="1326" t="str">
        <f t="shared" si="1777"/>
        <v/>
      </c>
      <c r="CS645" s="1325" t="str">
        <f t="shared" si="1777"/>
        <v/>
      </c>
      <c r="CT645" s="1328" t="str">
        <f t="shared" si="1777"/>
        <v/>
      </c>
      <c r="CU645" s="534" t="str">
        <f t="shared" si="1778"/>
        <v/>
      </c>
      <c r="CV645" s="535" t="str">
        <f t="shared" si="1778"/>
        <v/>
      </c>
      <c r="CW645" s="536" t="str">
        <f t="shared" si="1778"/>
        <v/>
      </c>
      <c r="CX645" s="536" t="str">
        <f t="shared" si="1778"/>
        <v/>
      </c>
      <c r="CY645" s="536" t="str">
        <f t="shared" si="1778"/>
        <v/>
      </c>
      <c r="CZ645" s="536" t="str">
        <f t="shared" si="1778"/>
        <v/>
      </c>
      <c r="DA645" s="536" t="str">
        <f t="shared" si="1778"/>
        <v/>
      </c>
      <c r="DB645" s="537" t="str">
        <f t="shared" si="1778"/>
        <v/>
      </c>
      <c r="DC645" s="537" t="str">
        <f t="shared" si="1778"/>
        <v/>
      </c>
      <c r="DD645" s="537" t="str">
        <f t="shared" si="1778"/>
        <v/>
      </c>
      <c r="DE645" s="536" t="str">
        <f t="shared" si="1779"/>
        <v/>
      </c>
      <c r="DF645" s="536" t="str">
        <f t="shared" si="1779"/>
        <v/>
      </c>
      <c r="DG645" s="536" t="str">
        <f t="shared" si="1779"/>
        <v/>
      </c>
      <c r="DH645" s="536" t="str">
        <f t="shared" si="1779"/>
        <v/>
      </c>
      <c r="DI645" s="536" t="str">
        <f t="shared" si="1779"/>
        <v/>
      </c>
      <c r="DJ645" s="535" t="str">
        <f t="shared" si="1779"/>
        <v/>
      </c>
      <c r="DK645" s="534" t="str">
        <f t="shared" si="1779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777"/>
        <v/>
      </c>
      <c r="CF646" s="1326" t="str">
        <f t="shared" si="1777"/>
        <v/>
      </c>
      <c r="CG646" s="1326" t="str">
        <f t="shared" si="1777"/>
        <v/>
      </c>
      <c r="CH646" s="1326" t="str">
        <f t="shared" si="1777"/>
        <v/>
      </c>
      <c r="CI646" s="1326" t="str">
        <f t="shared" si="1777"/>
        <v/>
      </c>
      <c r="CJ646" s="1326" t="str">
        <f t="shared" si="1777"/>
        <v/>
      </c>
      <c r="CK646" s="1327" t="str">
        <f t="shared" si="1777"/>
        <v/>
      </c>
      <c r="CL646" s="1327" t="str">
        <f t="shared" si="1777"/>
        <v/>
      </c>
      <c r="CM646" s="1327" t="str">
        <f t="shared" si="1777"/>
        <v/>
      </c>
      <c r="CN646" s="1326" t="str">
        <f t="shared" si="1777"/>
        <v/>
      </c>
      <c r="CO646" s="1326" t="str">
        <f t="shared" si="1777"/>
        <v/>
      </c>
      <c r="CP646" s="1326" t="str">
        <f t="shared" si="1777"/>
        <v/>
      </c>
      <c r="CQ646" s="1326" t="str">
        <f t="shared" si="1777"/>
        <v/>
      </c>
      <c r="CR646" s="1326" t="str">
        <f t="shared" si="1777"/>
        <v/>
      </c>
      <c r="CS646" s="1325" t="str">
        <f t="shared" si="1777"/>
        <v/>
      </c>
      <c r="CT646" s="1328" t="str">
        <f t="shared" si="1777"/>
        <v/>
      </c>
      <c r="CU646" s="534" t="str">
        <f t="shared" si="1778"/>
        <v/>
      </c>
      <c r="CV646" s="535" t="str">
        <f t="shared" si="1778"/>
        <v/>
      </c>
      <c r="CW646" s="536" t="str">
        <f t="shared" si="1778"/>
        <v/>
      </c>
      <c r="CX646" s="536" t="str">
        <f t="shared" si="1778"/>
        <v/>
      </c>
      <c r="CY646" s="536" t="str">
        <f t="shared" si="1778"/>
        <v/>
      </c>
      <c r="CZ646" s="536" t="str">
        <f t="shared" si="1778"/>
        <v/>
      </c>
      <c r="DA646" s="536" t="str">
        <f t="shared" si="1778"/>
        <v/>
      </c>
      <c r="DB646" s="537" t="str">
        <f t="shared" si="1778"/>
        <v/>
      </c>
      <c r="DC646" s="537" t="str">
        <f t="shared" si="1778"/>
        <v/>
      </c>
      <c r="DD646" s="537" t="str">
        <f t="shared" si="1778"/>
        <v/>
      </c>
      <c r="DE646" s="536" t="str">
        <f t="shared" si="1779"/>
        <v/>
      </c>
      <c r="DF646" s="536" t="str">
        <f t="shared" si="1779"/>
        <v/>
      </c>
      <c r="DG646" s="536" t="str">
        <f t="shared" si="1779"/>
        <v/>
      </c>
      <c r="DH646" s="536" t="str">
        <f t="shared" si="1779"/>
        <v/>
      </c>
      <c r="DI646" s="536" t="str">
        <f t="shared" si="1779"/>
        <v/>
      </c>
      <c r="DJ646" s="535" t="str">
        <f t="shared" si="1779"/>
        <v/>
      </c>
      <c r="DK646" s="534" t="str">
        <f t="shared" si="1779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777"/>
        <v/>
      </c>
      <c r="CF647" s="1326" t="str">
        <f t="shared" si="1777"/>
        <v/>
      </c>
      <c r="CG647" s="1326" t="str">
        <f t="shared" si="1777"/>
        <v/>
      </c>
      <c r="CH647" s="1326" t="str">
        <f t="shared" si="1777"/>
        <v/>
      </c>
      <c r="CI647" s="1326" t="str">
        <f t="shared" si="1777"/>
        <v/>
      </c>
      <c r="CJ647" s="1326" t="str">
        <f t="shared" si="1777"/>
        <v/>
      </c>
      <c r="CK647" s="1327" t="str">
        <f t="shared" si="1777"/>
        <v/>
      </c>
      <c r="CL647" s="1327" t="str">
        <f t="shared" si="1777"/>
        <v/>
      </c>
      <c r="CM647" s="1327" t="str">
        <f t="shared" si="1777"/>
        <v/>
      </c>
      <c r="CN647" s="1326" t="str">
        <f t="shared" si="1777"/>
        <v/>
      </c>
      <c r="CO647" s="1326" t="str">
        <f t="shared" si="1777"/>
        <v/>
      </c>
      <c r="CP647" s="1326" t="str">
        <f t="shared" si="1777"/>
        <v/>
      </c>
      <c r="CQ647" s="1326" t="str">
        <f t="shared" si="1777"/>
        <v/>
      </c>
      <c r="CR647" s="1326" t="str">
        <f t="shared" si="1777"/>
        <v/>
      </c>
      <c r="CS647" s="1325" t="str">
        <f t="shared" si="1777"/>
        <v/>
      </c>
      <c r="CT647" s="1328" t="str">
        <f t="shared" si="1777"/>
        <v/>
      </c>
      <c r="CU647" s="534" t="str">
        <f t="shared" si="1778"/>
        <v/>
      </c>
      <c r="CV647" s="535" t="str">
        <f t="shared" si="1778"/>
        <v/>
      </c>
      <c r="CW647" s="536" t="str">
        <f t="shared" si="1778"/>
        <v/>
      </c>
      <c r="CX647" s="536" t="str">
        <f t="shared" si="1778"/>
        <v/>
      </c>
      <c r="CY647" s="536" t="str">
        <f t="shared" si="1778"/>
        <v/>
      </c>
      <c r="CZ647" s="536" t="str">
        <f t="shared" si="1778"/>
        <v/>
      </c>
      <c r="DA647" s="536" t="str">
        <f t="shared" si="1778"/>
        <v/>
      </c>
      <c r="DB647" s="537" t="str">
        <f t="shared" si="1778"/>
        <v/>
      </c>
      <c r="DC647" s="537" t="str">
        <f t="shared" si="1778"/>
        <v/>
      </c>
      <c r="DD647" s="537" t="str">
        <f t="shared" si="1778"/>
        <v/>
      </c>
      <c r="DE647" s="536" t="str">
        <f t="shared" si="1779"/>
        <v/>
      </c>
      <c r="DF647" s="536" t="str">
        <f t="shared" si="1779"/>
        <v/>
      </c>
      <c r="DG647" s="536" t="str">
        <f t="shared" si="1779"/>
        <v/>
      </c>
      <c r="DH647" s="536" t="str">
        <f t="shared" si="1779"/>
        <v/>
      </c>
      <c r="DI647" s="536" t="str">
        <f t="shared" si="1779"/>
        <v/>
      </c>
      <c r="DJ647" s="535" t="str">
        <f t="shared" si="1779"/>
        <v/>
      </c>
      <c r="DK647" s="534" t="str">
        <f t="shared" si="1779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777"/>
        <v/>
      </c>
      <c r="CF648" s="1331" t="str">
        <f t="shared" si="1777"/>
        <v/>
      </c>
      <c r="CG648" s="1331" t="str">
        <f t="shared" si="1777"/>
        <v/>
      </c>
      <c r="CH648" s="1331" t="str">
        <f t="shared" si="1777"/>
        <v/>
      </c>
      <c r="CI648" s="1331" t="str">
        <f t="shared" si="1777"/>
        <v/>
      </c>
      <c r="CJ648" s="1331" t="str">
        <f t="shared" si="1777"/>
        <v/>
      </c>
      <c r="CK648" s="1332" t="str">
        <f t="shared" si="1777"/>
        <v/>
      </c>
      <c r="CL648" s="1332" t="str">
        <f t="shared" si="1777"/>
        <v/>
      </c>
      <c r="CM648" s="1332" t="str">
        <f t="shared" si="1777"/>
        <v/>
      </c>
      <c r="CN648" s="1331" t="str">
        <f t="shared" si="1777"/>
        <v/>
      </c>
      <c r="CO648" s="1331" t="str">
        <f t="shared" si="1777"/>
        <v/>
      </c>
      <c r="CP648" s="1331" t="str">
        <f t="shared" si="1777"/>
        <v/>
      </c>
      <c r="CQ648" s="1331" t="str">
        <f t="shared" si="1777"/>
        <v/>
      </c>
      <c r="CR648" s="1331" t="str">
        <f t="shared" si="1777"/>
        <v/>
      </c>
      <c r="CS648" s="1330" t="str">
        <f t="shared" si="1777"/>
        <v/>
      </c>
      <c r="CT648" s="1333" t="str">
        <f t="shared" si="1777"/>
        <v/>
      </c>
      <c r="CU648" s="522" t="str">
        <f t="shared" si="1778"/>
        <v/>
      </c>
      <c r="CV648" s="523" t="str">
        <f t="shared" si="1778"/>
        <v/>
      </c>
      <c r="CW648" s="524" t="str">
        <f t="shared" si="1778"/>
        <v/>
      </c>
      <c r="CX648" s="524" t="str">
        <f t="shared" si="1778"/>
        <v/>
      </c>
      <c r="CY648" s="524" t="str">
        <f t="shared" si="1778"/>
        <v/>
      </c>
      <c r="CZ648" s="524" t="str">
        <f t="shared" si="1778"/>
        <v/>
      </c>
      <c r="DA648" s="524" t="str">
        <f t="shared" si="1778"/>
        <v/>
      </c>
      <c r="DB648" s="525" t="str">
        <f t="shared" si="1778"/>
        <v/>
      </c>
      <c r="DC648" s="525" t="str">
        <f t="shared" si="1778"/>
        <v/>
      </c>
      <c r="DD648" s="525" t="str">
        <f t="shared" si="1778"/>
        <v/>
      </c>
      <c r="DE648" s="524" t="str">
        <f t="shared" si="1779"/>
        <v/>
      </c>
      <c r="DF648" s="524" t="str">
        <f t="shared" si="1779"/>
        <v/>
      </c>
      <c r="DG648" s="524" t="str">
        <f t="shared" si="1779"/>
        <v/>
      </c>
      <c r="DH648" s="524" t="str">
        <f t="shared" si="1779"/>
        <v/>
      </c>
      <c r="DI648" s="524" t="str">
        <f t="shared" si="1779"/>
        <v/>
      </c>
      <c r="DJ648" s="523" t="str">
        <f t="shared" si="1779"/>
        <v/>
      </c>
      <c r="DK648" s="522" t="str">
        <f t="shared" si="1779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4" t="str">
        <f t="shared" ref="CD650:CS650" si="178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780"/>
        <v/>
      </c>
      <c r="CF650" s="1326" t="str">
        <f t="shared" si="1780"/>
        <v/>
      </c>
      <c r="CG650" s="1326" t="str">
        <f t="shared" si="1780"/>
        <v/>
      </c>
      <c r="CH650" s="1326" t="str">
        <f t="shared" si="1780"/>
        <v/>
      </c>
      <c r="CI650" s="1326" t="str">
        <f t="shared" si="1780"/>
        <v/>
      </c>
      <c r="CJ650" s="1326" t="str">
        <f t="shared" si="1780"/>
        <v/>
      </c>
      <c r="CK650" s="1327" t="str">
        <f t="shared" si="1780"/>
        <v/>
      </c>
      <c r="CL650" s="1327" t="str">
        <f t="shared" si="1780"/>
        <v/>
      </c>
      <c r="CM650" s="1327" t="str">
        <f t="shared" si="1780"/>
        <v/>
      </c>
      <c r="CN650" s="1326" t="str">
        <f t="shared" si="1780"/>
        <v/>
      </c>
      <c r="CO650" s="1326" t="str">
        <f t="shared" si="1780"/>
        <v/>
      </c>
      <c r="CP650" s="1326" t="str">
        <f t="shared" si="1780"/>
        <v/>
      </c>
      <c r="CQ650" s="1326" t="str">
        <f t="shared" si="1780"/>
        <v/>
      </c>
      <c r="CR650" s="1326" t="str">
        <f t="shared" si="1780"/>
        <v/>
      </c>
      <c r="CS650" s="1325" t="str">
        <f t="shared" si="1780"/>
        <v/>
      </c>
      <c r="CT650" s="1328" t="str">
        <f t="shared" ref="CE650:CT654" si="178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8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82"/>
        <v/>
      </c>
      <c r="CW650" s="536" t="str">
        <f t="shared" si="1782"/>
        <v/>
      </c>
      <c r="CX650" s="536" t="str">
        <f t="shared" si="1782"/>
        <v/>
      </c>
      <c r="CY650" s="536" t="str">
        <f t="shared" si="1782"/>
        <v/>
      </c>
      <c r="CZ650" s="536" t="str">
        <f t="shared" si="1782"/>
        <v/>
      </c>
      <c r="DA650" s="536" t="str">
        <f t="shared" si="1782"/>
        <v/>
      </c>
      <c r="DB650" s="537" t="str">
        <f t="shared" si="1782"/>
        <v/>
      </c>
      <c r="DC650" s="537" t="str">
        <f t="shared" si="1782"/>
        <v/>
      </c>
      <c r="DD650" s="537" t="str">
        <f t="shared" si="1782"/>
        <v/>
      </c>
      <c r="DE650" s="536" t="str">
        <f t="shared" ref="DE650:DK654" si="178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83"/>
        <v/>
      </c>
      <c r="DG650" s="536" t="str">
        <f t="shared" si="1783"/>
        <v/>
      </c>
      <c r="DH650" s="536" t="str">
        <f t="shared" si="1783"/>
        <v/>
      </c>
      <c r="DI650" s="536" t="str">
        <f t="shared" si="1783"/>
        <v/>
      </c>
      <c r="DJ650" s="535" t="str">
        <f t="shared" si="1783"/>
        <v/>
      </c>
      <c r="DK650" s="534" t="str">
        <f t="shared" si="1783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781"/>
        <v/>
      </c>
      <c r="CF651" s="1326" t="str">
        <f t="shared" si="1781"/>
        <v/>
      </c>
      <c r="CG651" s="1326" t="str">
        <f t="shared" si="1781"/>
        <v/>
      </c>
      <c r="CH651" s="1326" t="str">
        <f t="shared" si="1781"/>
        <v/>
      </c>
      <c r="CI651" s="1326" t="str">
        <f t="shared" si="1781"/>
        <v/>
      </c>
      <c r="CJ651" s="1326" t="str">
        <f t="shared" si="1781"/>
        <v/>
      </c>
      <c r="CK651" s="1327" t="str">
        <f t="shared" si="1781"/>
        <v/>
      </c>
      <c r="CL651" s="1327" t="str">
        <f t="shared" si="1781"/>
        <v/>
      </c>
      <c r="CM651" s="1327" t="str">
        <f t="shared" si="1781"/>
        <v/>
      </c>
      <c r="CN651" s="1326" t="str">
        <f t="shared" si="1781"/>
        <v/>
      </c>
      <c r="CO651" s="1326" t="str">
        <f t="shared" si="1781"/>
        <v/>
      </c>
      <c r="CP651" s="1326" t="str">
        <f t="shared" si="1781"/>
        <v/>
      </c>
      <c r="CQ651" s="1326" t="str">
        <f t="shared" si="1781"/>
        <v/>
      </c>
      <c r="CR651" s="1326" t="str">
        <f t="shared" si="1781"/>
        <v/>
      </c>
      <c r="CS651" s="1325" t="str">
        <f t="shared" si="1781"/>
        <v/>
      </c>
      <c r="CT651" s="1328" t="str">
        <f t="shared" si="1781"/>
        <v/>
      </c>
      <c r="CU651" s="534" t="str">
        <f t="shared" si="1782"/>
        <v/>
      </c>
      <c r="CV651" s="535" t="str">
        <f t="shared" si="1782"/>
        <v/>
      </c>
      <c r="CW651" s="536" t="str">
        <f t="shared" si="1782"/>
        <v/>
      </c>
      <c r="CX651" s="536" t="str">
        <f t="shared" si="1782"/>
        <v/>
      </c>
      <c r="CY651" s="536" t="str">
        <f t="shared" si="1782"/>
        <v/>
      </c>
      <c r="CZ651" s="536" t="str">
        <f t="shared" si="1782"/>
        <v/>
      </c>
      <c r="DA651" s="536" t="str">
        <f t="shared" si="1782"/>
        <v/>
      </c>
      <c r="DB651" s="537" t="str">
        <f t="shared" si="1782"/>
        <v/>
      </c>
      <c r="DC651" s="537" t="str">
        <f t="shared" si="1782"/>
        <v/>
      </c>
      <c r="DD651" s="537" t="str">
        <f t="shared" si="1782"/>
        <v/>
      </c>
      <c r="DE651" s="536" t="str">
        <f t="shared" si="1783"/>
        <v/>
      </c>
      <c r="DF651" s="536" t="str">
        <f t="shared" si="1783"/>
        <v/>
      </c>
      <c r="DG651" s="536" t="str">
        <f t="shared" si="1783"/>
        <v/>
      </c>
      <c r="DH651" s="536" t="str">
        <f t="shared" si="1783"/>
        <v/>
      </c>
      <c r="DI651" s="536" t="str">
        <f t="shared" si="1783"/>
        <v/>
      </c>
      <c r="DJ651" s="535" t="str">
        <f t="shared" si="1783"/>
        <v/>
      </c>
      <c r="DK651" s="534" t="str">
        <f t="shared" si="1783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781"/>
        <v/>
      </c>
      <c r="CF652" s="1326" t="str">
        <f t="shared" si="1781"/>
        <v/>
      </c>
      <c r="CG652" s="1326" t="str">
        <f t="shared" si="1781"/>
        <v/>
      </c>
      <c r="CH652" s="1326" t="str">
        <f t="shared" si="1781"/>
        <v/>
      </c>
      <c r="CI652" s="1326" t="str">
        <f t="shared" si="1781"/>
        <v/>
      </c>
      <c r="CJ652" s="1326" t="str">
        <f t="shared" si="1781"/>
        <v/>
      </c>
      <c r="CK652" s="1327" t="str">
        <f t="shared" si="1781"/>
        <v/>
      </c>
      <c r="CL652" s="1327" t="str">
        <f t="shared" si="1781"/>
        <v/>
      </c>
      <c r="CM652" s="1327" t="str">
        <f t="shared" si="1781"/>
        <v/>
      </c>
      <c r="CN652" s="1326" t="str">
        <f t="shared" si="1781"/>
        <v/>
      </c>
      <c r="CO652" s="1326" t="str">
        <f t="shared" si="1781"/>
        <v/>
      </c>
      <c r="CP652" s="1326" t="str">
        <f t="shared" si="1781"/>
        <v/>
      </c>
      <c r="CQ652" s="1326" t="str">
        <f t="shared" si="1781"/>
        <v/>
      </c>
      <c r="CR652" s="1326" t="str">
        <f t="shared" si="1781"/>
        <v/>
      </c>
      <c r="CS652" s="1325" t="str">
        <f t="shared" si="1781"/>
        <v/>
      </c>
      <c r="CT652" s="1328" t="str">
        <f t="shared" si="1781"/>
        <v/>
      </c>
      <c r="CU652" s="534" t="str">
        <f t="shared" si="1782"/>
        <v/>
      </c>
      <c r="CV652" s="535" t="str">
        <f t="shared" si="1782"/>
        <v/>
      </c>
      <c r="CW652" s="536" t="str">
        <f t="shared" si="1782"/>
        <v/>
      </c>
      <c r="CX652" s="536" t="str">
        <f t="shared" si="1782"/>
        <v/>
      </c>
      <c r="CY652" s="536" t="str">
        <f t="shared" si="1782"/>
        <v/>
      </c>
      <c r="CZ652" s="536" t="str">
        <f t="shared" si="1782"/>
        <v/>
      </c>
      <c r="DA652" s="536" t="str">
        <f t="shared" si="1782"/>
        <v/>
      </c>
      <c r="DB652" s="537" t="str">
        <f t="shared" si="1782"/>
        <v/>
      </c>
      <c r="DC652" s="537" t="str">
        <f t="shared" si="1782"/>
        <v/>
      </c>
      <c r="DD652" s="537" t="str">
        <f t="shared" si="1782"/>
        <v/>
      </c>
      <c r="DE652" s="536" t="str">
        <f t="shared" si="1783"/>
        <v/>
      </c>
      <c r="DF652" s="536" t="str">
        <f t="shared" si="1783"/>
        <v/>
      </c>
      <c r="DG652" s="536" t="str">
        <f t="shared" si="1783"/>
        <v/>
      </c>
      <c r="DH652" s="536" t="str">
        <f t="shared" si="1783"/>
        <v/>
      </c>
      <c r="DI652" s="536" t="str">
        <f t="shared" si="1783"/>
        <v/>
      </c>
      <c r="DJ652" s="535" t="str">
        <f t="shared" si="1783"/>
        <v/>
      </c>
      <c r="DK652" s="534" t="str">
        <f t="shared" si="1783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781"/>
        <v/>
      </c>
      <c r="CF653" s="1326" t="str">
        <f t="shared" si="1781"/>
        <v/>
      </c>
      <c r="CG653" s="1326" t="str">
        <f t="shared" si="1781"/>
        <v/>
      </c>
      <c r="CH653" s="1326" t="str">
        <f t="shared" si="1781"/>
        <v/>
      </c>
      <c r="CI653" s="1326" t="str">
        <f t="shared" si="1781"/>
        <v/>
      </c>
      <c r="CJ653" s="1326" t="str">
        <f t="shared" si="1781"/>
        <v/>
      </c>
      <c r="CK653" s="1327" t="str">
        <f t="shared" si="1781"/>
        <v/>
      </c>
      <c r="CL653" s="1327" t="str">
        <f t="shared" si="1781"/>
        <v/>
      </c>
      <c r="CM653" s="1327" t="str">
        <f t="shared" si="1781"/>
        <v/>
      </c>
      <c r="CN653" s="1326" t="str">
        <f t="shared" si="1781"/>
        <v/>
      </c>
      <c r="CO653" s="1326" t="str">
        <f t="shared" si="1781"/>
        <v/>
      </c>
      <c r="CP653" s="1326" t="str">
        <f t="shared" si="1781"/>
        <v/>
      </c>
      <c r="CQ653" s="1326" t="str">
        <f t="shared" si="1781"/>
        <v/>
      </c>
      <c r="CR653" s="1326" t="str">
        <f t="shared" si="1781"/>
        <v/>
      </c>
      <c r="CS653" s="1325" t="str">
        <f t="shared" si="1781"/>
        <v/>
      </c>
      <c r="CT653" s="1328" t="str">
        <f t="shared" si="1781"/>
        <v/>
      </c>
      <c r="CU653" s="534" t="str">
        <f t="shared" si="1782"/>
        <v/>
      </c>
      <c r="CV653" s="535" t="str">
        <f t="shared" si="1782"/>
        <v/>
      </c>
      <c r="CW653" s="536" t="str">
        <f t="shared" si="1782"/>
        <v/>
      </c>
      <c r="CX653" s="536" t="str">
        <f t="shared" si="1782"/>
        <v/>
      </c>
      <c r="CY653" s="536" t="str">
        <f t="shared" si="1782"/>
        <v/>
      </c>
      <c r="CZ653" s="536" t="str">
        <f t="shared" si="1782"/>
        <v/>
      </c>
      <c r="DA653" s="536" t="str">
        <f t="shared" si="1782"/>
        <v/>
      </c>
      <c r="DB653" s="537" t="str">
        <f t="shared" si="1782"/>
        <v/>
      </c>
      <c r="DC653" s="537" t="str">
        <f t="shared" si="1782"/>
        <v/>
      </c>
      <c r="DD653" s="537" t="str">
        <f t="shared" si="1782"/>
        <v/>
      </c>
      <c r="DE653" s="536" t="str">
        <f t="shared" si="1783"/>
        <v/>
      </c>
      <c r="DF653" s="536" t="str">
        <f t="shared" si="1783"/>
        <v/>
      </c>
      <c r="DG653" s="536" t="str">
        <f t="shared" si="1783"/>
        <v/>
      </c>
      <c r="DH653" s="536" t="str">
        <f t="shared" si="1783"/>
        <v/>
      </c>
      <c r="DI653" s="536" t="str">
        <f t="shared" si="1783"/>
        <v/>
      </c>
      <c r="DJ653" s="535" t="str">
        <f t="shared" si="1783"/>
        <v/>
      </c>
      <c r="DK653" s="534" t="str">
        <f t="shared" si="1783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781"/>
        <v/>
      </c>
      <c r="CF654" s="1331" t="str">
        <f t="shared" si="1781"/>
        <v/>
      </c>
      <c r="CG654" s="1331" t="str">
        <f t="shared" si="1781"/>
        <v/>
      </c>
      <c r="CH654" s="1331" t="str">
        <f t="shared" si="1781"/>
        <v/>
      </c>
      <c r="CI654" s="1331" t="str">
        <f t="shared" si="1781"/>
        <v/>
      </c>
      <c r="CJ654" s="1331" t="str">
        <f t="shared" si="1781"/>
        <v/>
      </c>
      <c r="CK654" s="1332" t="str">
        <f t="shared" si="1781"/>
        <v/>
      </c>
      <c r="CL654" s="1332" t="str">
        <f t="shared" si="1781"/>
        <v/>
      </c>
      <c r="CM654" s="1332" t="str">
        <f t="shared" si="1781"/>
        <v/>
      </c>
      <c r="CN654" s="1331" t="str">
        <f t="shared" si="1781"/>
        <v/>
      </c>
      <c r="CO654" s="1331" t="str">
        <f t="shared" si="1781"/>
        <v/>
      </c>
      <c r="CP654" s="1331" t="str">
        <f t="shared" si="1781"/>
        <v/>
      </c>
      <c r="CQ654" s="1331" t="str">
        <f t="shared" si="1781"/>
        <v/>
      </c>
      <c r="CR654" s="1331" t="str">
        <f t="shared" si="1781"/>
        <v/>
      </c>
      <c r="CS654" s="1330" t="str">
        <f t="shared" si="1781"/>
        <v/>
      </c>
      <c r="CT654" s="1333" t="str">
        <f t="shared" si="1781"/>
        <v/>
      </c>
      <c r="CU654" s="522" t="str">
        <f t="shared" si="1782"/>
        <v/>
      </c>
      <c r="CV654" s="523" t="str">
        <f t="shared" si="1782"/>
        <v/>
      </c>
      <c r="CW654" s="524" t="str">
        <f t="shared" si="1782"/>
        <v/>
      </c>
      <c r="CX654" s="524" t="str">
        <f t="shared" si="1782"/>
        <v/>
      </c>
      <c r="CY654" s="524" t="str">
        <f t="shared" si="1782"/>
        <v/>
      </c>
      <c r="CZ654" s="524" t="str">
        <f t="shared" si="1782"/>
        <v/>
      </c>
      <c r="DA654" s="524" t="str">
        <f t="shared" si="1782"/>
        <v/>
      </c>
      <c r="DB654" s="525" t="str">
        <f t="shared" si="1782"/>
        <v/>
      </c>
      <c r="DC654" s="525" t="str">
        <f t="shared" si="1782"/>
        <v/>
      </c>
      <c r="DD654" s="525" t="str">
        <f t="shared" si="1782"/>
        <v/>
      </c>
      <c r="DE654" s="524" t="str">
        <f t="shared" si="1783"/>
        <v/>
      </c>
      <c r="DF654" s="524" t="str">
        <f t="shared" si="1783"/>
        <v/>
      </c>
      <c r="DG654" s="524" t="str">
        <f t="shared" si="1783"/>
        <v/>
      </c>
      <c r="DH654" s="524" t="str">
        <f t="shared" si="1783"/>
        <v/>
      </c>
      <c r="DI654" s="524" t="str">
        <f t="shared" si="1783"/>
        <v/>
      </c>
      <c r="DJ654" s="523" t="str">
        <f t="shared" si="1783"/>
        <v/>
      </c>
      <c r="DK654" s="522" t="str">
        <f t="shared" si="1783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784">IF(DL656&lt;3,"",(SUM(B656:R656)-MIN(B656:R656)-MAX(B656:R656))/(DL656-2))</f>
        <v/>
      </c>
      <c r="CA656" s="583" t="str">
        <f t="shared" ref="CA656:CA663" si="1785">IF(DM656&lt;3,"",(SUM(T656:AJ656)-MIN(T656:AJ656)-MAX(T656:AJ656))/(DM656-2))</f>
        <v/>
      </c>
      <c r="CB656" s="583" t="str">
        <f t="shared" ref="CB656:CB663" si="1786">IF(DN656&lt;3,"",(SUM(AL656:BB656)-MIN(AL656:BB656)-MAX(AL656:BB656))/(DN656-2))</f>
        <v/>
      </c>
      <c r="CC656" s="675" t="str">
        <f t="shared" ref="CC656:CC663" si="1787">IF(DO656&lt;3,"",(SUM(BD656:BT656)-MIN(BD656:BT656)-MAX(BD656:BT656))/(DO656-2))</f>
        <v/>
      </c>
      <c r="CD656" s="1324" t="str">
        <f t="shared" ref="CD656:CS656" si="178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788"/>
        <v/>
      </c>
      <c r="CF656" s="1326" t="str">
        <f t="shared" si="1788"/>
        <v/>
      </c>
      <c r="CG656" s="1326" t="str">
        <f t="shared" si="1788"/>
        <v/>
      </c>
      <c r="CH656" s="1326" t="str">
        <f t="shared" si="1788"/>
        <v/>
      </c>
      <c r="CI656" s="1326" t="str">
        <f t="shared" si="1788"/>
        <v/>
      </c>
      <c r="CJ656" s="1326" t="str">
        <f t="shared" si="1788"/>
        <v/>
      </c>
      <c r="CK656" s="1327" t="str">
        <f t="shared" si="1788"/>
        <v/>
      </c>
      <c r="CL656" s="1327" t="str">
        <f t="shared" si="1788"/>
        <v/>
      </c>
      <c r="CM656" s="1327" t="str">
        <f t="shared" si="1788"/>
        <v/>
      </c>
      <c r="CN656" s="1326" t="str">
        <f t="shared" si="1788"/>
        <v/>
      </c>
      <c r="CO656" s="1326" t="str">
        <f t="shared" si="1788"/>
        <v/>
      </c>
      <c r="CP656" s="1326" t="str">
        <f t="shared" si="1788"/>
        <v/>
      </c>
      <c r="CQ656" s="1326" t="str">
        <f t="shared" si="1788"/>
        <v/>
      </c>
      <c r="CR656" s="1326" t="str">
        <f t="shared" si="1788"/>
        <v/>
      </c>
      <c r="CS656" s="1325" t="str">
        <f t="shared" si="1788"/>
        <v/>
      </c>
      <c r="CT656" s="1328" t="str">
        <f t="shared" ref="CE656:CT660" si="178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79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79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79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79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79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79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79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79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79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9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0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0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0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0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0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0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0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07">COUNT(B656:R656)</f>
        <v>0</v>
      </c>
      <c r="DM656" s="106">
        <f t="shared" ref="DM656:DM663" si="1808">COUNT(T656:AJ656)</f>
        <v>1</v>
      </c>
      <c r="DN656" s="106">
        <f t="shared" ref="DN656:DN663" si="1809">COUNT(AL656:BB656)</f>
        <v>0</v>
      </c>
      <c r="DO656" s="106">
        <f t="shared" ref="DO656:DO663" si="181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784"/>
        <v/>
      </c>
      <c r="CA657" s="583" t="str">
        <f t="shared" si="1785"/>
        <v/>
      </c>
      <c r="CB657" s="583" t="str">
        <f t="shared" si="1786"/>
        <v/>
      </c>
      <c r="CC657" s="675" t="str">
        <f t="shared" si="1787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789"/>
        <v/>
      </c>
      <c r="CF657" s="1326" t="str">
        <f t="shared" si="1789"/>
        <v/>
      </c>
      <c r="CG657" s="1326" t="str">
        <f t="shared" si="1789"/>
        <v/>
      </c>
      <c r="CH657" s="1326" t="str">
        <f t="shared" si="1789"/>
        <v/>
      </c>
      <c r="CI657" s="1326" t="str">
        <f t="shared" si="1789"/>
        <v/>
      </c>
      <c r="CJ657" s="1326" t="str">
        <f t="shared" si="1789"/>
        <v/>
      </c>
      <c r="CK657" s="1327" t="str">
        <f t="shared" si="1789"/>
        <v/>
      </c>
      <c r="CL657" s="1327" t="str">
        <f t="shared" si="1789"/>
        <v/>
      </c>
      <c r="CM657" s="1327" t="str">
        <f t="shared" si="1789"/>
        <v/>
      </c>
      <c r="CN657" s="1326" t="str">
        <f t="shared" si="1789"/>
        <v/>
      </c>
      <c r="CO657" s="1326" t="str">
        <f t="shared" si="1789"/>
        <v/>
      </c>
      <c r="CP657" s="1326" t="str">
        <f t="shared" si="1789"/>
        <v/>
      </c>
      <c r="CQ657" s="1326" t="str">
        <f t="shared" si="1789"/>
        <v/>
      </c>
      <c r="CR657" s="1326" t="str">
        <f t="shared" si="1789"/>
        <v/>
      </c>
      <c r="CS657" s="1325" t="str">
        <f t="shared" si="1789"/>
        <v/>
      </c>
      <c r="CT657" s="1328" t="str">
        <f t="shared" si="1789"/>
        <v/>
      </c>
      <c r="CU657" s="534" t="str">
        <f t="shared" si="1790"/>
        <v/>
      </c>
      <c r="CV657" s="535" t="str">
        <f t="shared" si="1791"/>
        <v/>
      </c>
      <c r="CW657" s="536" t="str">
        <f t="shared" si="1792"/>
        <v/>
      </c>
      <c r="CX657" s="536" t="str">
        <f t="shared" si="1793"/>
        <v/>
      </c>
      <c r="CY657" s="536" t="str">
        <f t="shared" si="1794"/>
        <v/>
      </c>
      <c r="CZ657" s="536" t="str">
        <f t="shared" si="1795"/>
        <v/>
      </c>
      <c r="DA657" s="536" t="str">
        <f t="shared" si="1796"/>
        <v/>
      </c>
      <c r="DB657" s="537" t="str">
        <f t="shared" si="1797"/>
        <v/>
      </c>
      <c r="DC657" s="537" t="str">
        <f t="shared" si="1798"/>
        <v/>
      </c>
      <c r="DD657" s="537" t="str">
        <f t="shared" si="1799"/>
        <v/>
      </c>
      <c r="DE657" s="536" t="str">
        <f t="shared" si="1800"/>
        <v/>
      </c>
      <c r="DF657" s="536" t="str">
        <f t="shared" si="1801"/>
        <v/>
      </c>
      <c r="DG657" s="536" t="str">
        <f t="shared" si="1802"/>
        <v/>
      </c>
      <c r="DH657" s="536" t="str">
        <f t="shared" si="1803"/>
        <v/>
      </c>
      <c r="DI657" s="536" t="str">
        <f t="shared" si="1804"/>
        <v/>
      </c>
      <c r="DJ657" s="535" t="str">
        <f t="shared" si="1805"/>
        <v/>
      </c>
      <c r="DK657" s="534" t="str">
        <f t="shared" si="1806"/>
        <v/>
      </c>
      <c r="DL657" s="639">
        <f t="shared" si="1807"/>
        <v>0</v>
      </c>
      <c r="DM657" s="106">
        <f t="shared" si="1808"/>
        <v>1</v>
      </c>
      <c r="DN657" s="106">
        <f t="shared" si="1809"/>
        <v>0</v>
      </c>
      <c r="DO657" s="106">
        <f t="shared" si="181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784"/>
        <v/>
      </c>
      <c r="CA658" s="583" t="str">
        <f t="shared" si="1785"/>
        <v/>
      </c>
      <c r="CB658" s="583" t="str">
        <f t="shared" si="1786"/>
        <v/>
      </c>
      <c r="CC658" s="675" t="str">
        <f t="shared" si="1787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789"/>
        <v/>
      </c>
      <c r="CF658" s="1326" t="str">
        <f t="shared" si="1789"/>
        <v/>
      </c>
      <c r="CG658" s="1326" t="str">
        <f t="shared" si="1789"/>
        <v/>
      </c>
      <c r="CH658" s="1326" t="str">
        <f t="shared" si="1789"/>
        <v/>
      </c>
      <c r="CI658" s="1326" t="str">
        <f t="shared" si="1789"/>
        <v/>
      </c>
      <c r="CJ658" s="1326" t="str">
        <f t="shared" si="1789"/>
        <v/>
      </c>
      <c r="CK658" s="1327" t="str">
        <f t="shared" si="1789"/>
        <v/>
      </c>
      <c r="CL658" s="1327" t="str">
        <f t="shared" si="1789"/>
        <v/>
      </c>
      <c r="CM658" s="1327" t="str">
        <f t="shared" si="1789"/>
        <v/>
      </c>
      <c r="CN658" s="1326" t="str">
        <f t="shared" si="1789"/>
        <v/>
      </c>
      <c r="CO658" s="1326" t="str">
        <f t="shared" si="1789"/>
        <v/>
      </c>
      <c r="CP658" s="1326" t="str">
        <f t="shared" si="1789"/>
        <v/>
      </c>
      <c r="CQ658" s="1326" t="str">
        <f t="shared" si="1789"/>
        <v/>
      </c>
      <c r="CR658" s="1326" t="str">
        <f t="shared" si="1789"/>
        <v/>
      </c>
      <c r="CS658" s="1325" t="str">
        <f t="shared" si="1789"/>
        <v/>
      </c>
      <c r="CT658" s="1328" t="str">
        <f t="shared" si="1789"/>
        <v/>
      </c>
      <c r="CU658" s="534" t="str">
        <f t="shared" si="1790"/>
        <v/>
      </c>
      <c r="CV658" s="535" t="str">
        <f t="shared" si="1791"/>
        <v/>
      </c>
      <c r="CW658" s="536" t="str">
        <f t="shared" si="1792"/>
        <v/>
      </c>
      <c r="CX658" s="536" t="str">
        <f t="shared" si="1793"/>
        <v/>
      </c>
      <c r="CY658" s="536" t="str">
        <f t="shared" si="1794"/>
        <v/>
      </c>
      <c r="CZ658" s="536" t="str">
        <f t="shared" si="1795"/>
        <v/>
      </c>
      <c r="DA658" s="536" t="str">
        <f t="shared" si="1796"/>
        <v/>
      </c>
      <c r="DB658" s="537" t="str">
        <f t="shared" si="1797"/>
        <v/>
      </c>
      <c r="DC658" s="537" t="str">
        <f t="shared" si="1798"/>
        <v/>
      </c>
      <c r="DD658" s="537" t="str">
        <f t="shared" si="1799"/>
        <v/>
      </c>
      <c r="DE658" s="536" t="str">
        <f t="shared" si="1800"/>
        <v/>
      </c>
      <c r="DF658" s="536" t="str">
        <f t="shared" si="1801"/>
        <v/>
      </c>
      <c r="DG658" s="536" t="str">
        <f t="shared" si="1802"/>
        <v/>
      </c>
      <c r="DH658" s="536" t="str">
        <f t="shared" si="1803"/>
        <v/>
      </c>
      <c r="DI658" s="536" t="str">
        <f t="shared" si="1804"/>
        <v/>
      </c>
      <c r="DJ658" s="535" t="str">
        <f t="shared" si="1805"/>
        <v/>
      </c>
      <c r="DK658" s="534" t="str">
        <f t="shared" si="1806"/>
        <v/>
      </c>
      <c r="DL658" s="639">
        <f t="shared" si="1807"/>
        <v>0</v>
      </c>
      <c r="DM658" s="106">
        <f t="shared" si="1808"/>
        <v>1</v>
      </c>
      <c r="DN658" s="106">
        <f t="shared" si="1809"/>
        <v>0</v>
      </c>
      <c r="DO658" s="106">
        <f t="shared" si="181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784"/>
        <v/>
      </c>
      <c r="CA659" s="583" t="str">
        <f t="shared" si="1785"/>
        <v/>
      </c>
      <c r="CB659" s="583" t="str">
        <f t="shared" si="1786"/>
        <v/>
      </c>
      <c r="CC659" s="675" t="str">
        <f t="shared" si="1787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789"/>
        <v/>
      </c>
      <c r="CF659" s="1326" t="str">
        <f t="shared" si="1789"/>
        <v/>
      </c>
      <c r="CG659" s="1326" t="str">
        <f t="shared" si="1789"/>
        <v/>
      </c>
      <c r="CH659" s="1326" t="str">
        <f t="shared" si="1789"/>
        <v/>
      </c>
      <c r="CI659" s="1326" t="str">
        <f t="shared" si="1789"/>
        <v/>
      </c>
      <c r="CJ659" s="1326" t="str">
        <f t="shared" si="1789"/>
        <v/>
      </c>
      <c r="CK659" s="1327" t="str">
        <f t="shared" si="1789"/>
        <v/>
      </c>
      <c r="CL659" s="1327" t="str">
        <f t="shared" si="1789"/>
        <v/>
      </c>
      <c r="CM659" s="1327" t="str">
        <f t="shared" si="1789"/>
        <v/>
      </c>
      <c r="CN659" s="1326" t="str">
        <f t="shared" si="1789"/>
        <v/>
      </c>
      <c r="CO659" s="1326" t="str">
        <f t="shared" si="1789"/>
        <v/>
      </c>
      <c r="CP659" s="1326" t="str">
        <f t="shared" si="1789"/>
        <v/>
      </c>
      <c r="CQ659" s="1326" t="str">
        <f t="shared" si="1789"/>
        <v/>
      </c>
      <c r="CR659" s="1326" t="str">
        <f t="shared" si="1789"/>
        <v/>
      </c>
      <c r="CS659" s="1325" t="str">
        <f t="shared" si="1789"/>
        <v/>
      </c>
      <c r="CT659" s="1328" t="str">
        <f t="shared" si="1789"/>
        <v/>
      </c>
      <c r="CU659" s="534" t="str">
        <f t="shared" si="1790"/>
        <v/>
      </c>
      <c r="CV659" s="535" t="str">
        <f t="shared" si="1791"/>
        <v/>
      </c>
      <c r="CW659" s="536" t="str">
        <f t="shared" si="1792"/>
        <v/>
      </c>
      <c r="CX659" s="536" t="str">
        <f t="shared" si="1793"/>
        <v/>
      </c>
      <c r="CY659" s="536" t="str">
        <f t="shared" si="1794"/>
        <v/>
      </c>
      <c r="CZ659" s="536" t="str">
        <f t="shared" si="1795"/>
        <v/>
      </c>
      <c r="DA659" s="536" t="str">
        <f t="shared" si="1796"/>
        <v/>
      </c>
      <c r="DB659" s="537" t="str">
        <f t="shared" si="1797"/>
        <v/>
      </c>
      <c r="DC659" s="537" t="str">
        <f t="shared" si="1798"/>
        <v/>
      </c>
      <c r="DD659" s="537" t="str">
        <f t="shared" si="1799"/>
        <v/>
      </c>
      <c r="DE659" s="536" t="str">
        <f t="shared" si="1800"/>
        <v/>
      </c>
      <c r="DF659" s="536" t="str">
        <f t="shared" si="1801"/>
        <v/>
      </c>
      <c r="DG659" s="536" t="str">
        <f t="shared" si="1802"/>
        <v/>
      </c>
      <c r="DH659" s="536" t="str">
        <f t="shared" si="1803"/>
        <v/>
      </c>
      <c r="DI659" s="536" t="str">
        <f t="shared" si="1804"/>
        <v/>
      </c>
      <c r="DJ659" s="535" t="str">
        <f t="shared" si="1805"/>
        <v/>
      </c>
      <c r="DK659" s="534" t="str">
        <f t="shared" si="1806"/>
        <v/>
      </c>
      <c r="DL659" s="639">
        <f t="shared" si="1807"/>
        <v>0</v>
      </c>
      <c r="DM659" s="106">
        <f t="shared" si="1808"/>
        <v>1</v>
      </c>
      <c r="DN659" s="106">
        <f t="shared" si="1809"/>
        <v>0</v>
      </c>
      <c r="DO659" s="106">
        <f t="shared" si="181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784"/>
        <v/>
      </c>
      <c r="CA660" s="608" t="str">
        <f t="shared" si="1785"/>
        <v/>
      </c>
      <c r="CB660" s="608" t="str">
        <f t="shared" si="1786"/>
        <v/>
      </c>
      <c r="CC660" s="678" t="str">
        <f t="shared" si="1787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789"/>
        <v/>
      </c>
      <c r="CF660" s="1331" t="str">
        <f t="shared" si="1789"/>
        <v/>
      </c>
      <c r="CG660" s="1331" t="str">
        <f t="shared" si="1789"/>
        <v/>
      </c>
      <c r="CH660" s="1331" t="str">
        <f t="shared" si="1789"/>
        <v/>
      </c>
      <c r="CI660" s="1331" t="str">
        <f t="shared" si="1789"/>
        <v/>
      </c>
      <c r="CJ660" s="1331" t="str">
        <f t="shared" si="1789"/>
        <v/>
      </c>
      <c r="CK660" s="1332" t="str">
        <f t="shared" si="1789"/>
        <v/>
      </c>
      <c r="CL660" s="1332" t="str">
        <f t="shared" si="1789"/>
        <v/>
      </c>
      <c r="CM660" s="1332" t="str">
        <f t="shared" si="1789"/>
        <v/>
      </c>
      <c r="CN660" s="1331" t="str">
        <f t="shared" si="1789"/>
        <v/>
      </c>
      <c r="CO660" s="1331" t="str">
        <f t="shared" si="1789"/>
        <v/>
      </c>
      <c r="CP660" s="1331" t="str">
        <f t="shared" si="1789"/>
        <v/>
      </c>
      <c r="CQ660" s="1331" t="str">
        <f t="shared" si="1789"/>
        <v/>
      </c>
      <c r="CR660" s="1331" t="str">
        <f t="shared" si="1789"/>
        <v/>
      </c>
      <c r="CS660" s="1330" t="str">
        <f t="shared" si="1789"/>
        <v/>
      </c>
      <c r="CT660" s="1333" t="str">
        <f t="shared" si="1789"/>
        <v/>
      </c>
      <c r="CU660" s="522" t="str">
        <f t="shared" si="1790"/>
        <v/>
      </c>
      <c r="CV660" s="523" t="str">
        <f t="shared" si="1791"/>
        <v/>
      </c>
      <c r="CW660" s="524" t="str">
        <f t="shared" si="1792"/>
        <v/>
      </c>
      <c r="CX660" s="524" t="str">
        <f t="shared" si="1793"/>
        <v/>
      </c>
      <c r="CY660" s="524" t="str">
        <f t="shared" si="1794"/>
        <v/>
      </c>
      <c r="CZ660" s="524" t="str">
        <f t="shared" si="1795"/>
        <v/>
      </c>
      <c r="DA660" s="524" t="str">
        <f t="shared" si="1796"/>
        <v/>
      </c>
      <c r="DB660" s="525" t="str">
        <f t="shared" si="1797"/>
        <v/>
      </c>
      <c r="DC660" s="525" t="str">
        <f t="shared" si="1798"/>
        <v/>
      </c>
      <c r="DD660" s="525" t="str">
        <f t="shared" si="1799"/>
        <v/>
      </c>
      <c r="DE660" s="524" t="str">
        <f t="shared" si="1800"/>
        <v/>
      </c>
      <c r="DF660" s="524" t="str">
        <f t="shared" si="1801"/>
        <v/>
      </c>
      <c r="DG660" s="524" t="str">
        <f t="shared" si="1802"/>
        <v/>
      </c>
      <c r="DH660" s="524" t="str">
        <f t="shared" si="1803"/>
        <v/>
      </c>
      <c r="DI660" s="524" t="str">
        <f t="shared" si="1804"/>
        <v/>
      </c>
      <c r="DJ660" s="523" t="str">
        <f t="shared" si="1805"/>
        <v/>
      </c>
      <c r="DK660" s="522" t="str">
        <f t="shared" si="1806"/>
        <v/>
      </c>
      <c r="DL660" s="639">
        <f t="shared" si="1807"/>
        <v>0</v>
      </c>
      <c r="DM660" s="106">
        <f t="shared" si="1808"/>
        <v>1</v>
      </c>
      <c r="DN660" s="106">
        <f t="shared" si="1809"/>
        <v>0</v>
      </c>
      <c r="DO660" s="106">
        <f t="shared" si="181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784"/>
        <v/>
      </c>
      <c r="CA661" s="583" t="str">
        <f t="shared" si="1785"/>
        <v/>
      </c>
      <c r="CB661" s="583" t="str">
        <f t="shared" si="1786"/>
        <v/>
      </c>
      <c r="CC661" s="675" t="str">
        <f t="shared" si="1787"/>
        <v/>
      </c>
      <c r="CD661" s="1324" t="str">
        <f t="shared" ref="CD661:CS662" si="181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11"/>
        <v/>
      </c>
      <c r="CF661" s="1326" t="str">
        <f t="shared" si="1811"/>
        <v/>
      </c>
      <c r="CG661" s="1326" t="str">
        <f t="shared" si="1811"/>
        <v/>
      </c>
      <c r="CH661" s="1326" t="str">
        <f t="shared" si="1811"/>
        <v/>
      </c>
      <c r="CI661" s="1326" t="str">
        <f t="shared" si="1811"/>
        <v/>
      </c>
      <c r="CJ661" s="1326" t="str">
        <f t="shared" si="1811"/>
        <v/>
      </c>
      <c r="CK661" s="1327" t="str">
        <f t="shared" si="1811"/>
        <v/>
      </c>
      <c r="CL661" s="1327" t="str">
        <f t="shared" si="1811"/>
        <v/>
      </c>
      <c r="CM661" s="1327" t="str">
        <f t="shared" si="1811"/>
        <v/>
      </c>
      <c r="CN661" s="1326" t="str">
        <f t="shared" si="1811"/>
        <v/>
      </c>
      <c r="CO661" s="1326" t="str">
        <f t="shared" si="1811"/>
        <v/>
      </c>
      <c r="CP661" s="1326" t="str">
        <f t="shared" si="1811"/>
        <v/>
      </c>
      <c r="CQ661" s="1326" t="str">
        <f t="shared" si="1811"/>
        <v/>
      </c>
      <c r="CR661" s="1326" t="str">
        <f t="shared" si="1811"/>
        <v/>
      </c>
      <c r="CS661" s="1325" t="str">
        <f t="shared" si="1811"/>
        <v/>
      </c>
      <c r="CT661" s="1328" t="str">
        <f t="shared" ref="CE661:CT675" si="181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790"/>
        <v/>
      </c>
      <c r="CV661" s="535" t="str">
        <f t="shared" si="1791"/>
        <v/>
      </c>
      <c r="CW661" s="536" t="str">
        <f t="shared" si="1792"/>
        <v/>
      </c>
      <c r="CX661" s="536" t="str">
        <f t="shared" si="1793"/>
        <v/>
      </c>
      <c r="CY661" s="536" t="str">
        <f t="shared" si="1794"/>
        <v/>
      </c>
      <c r="CZ661" s="536" t="str">
        <f t="shared" si="1795"/>
        <v/>
      </c>
      <c r="DA661" s="536" t="str">
        <f t="shared" si="1796"/>
        <v/>
      </c>
      <c r="DB661" s="537" t="str">
        <f t="shared" si="1797"/>
        <v/>
      </c>
      <c r="DC661" s="537" t="str">
        <f t="shared" si="1798"/>
        <v/>
      </c>
      <c r="DD661" s="537" t="str">
        <f t="shared" si="1799"/>
        <v/>
      </c>
      <c r="DE661" s="536" t="str">
        <f t="shared" si="1800"/>
        <v/>
      </c>
      <c r="DF661" s="536" t="str">
        <f t="shared" si="1801"/>
        <v/>
      </c>
      <c r="DG661" s="536" t="str">
        <f t="shared" si="1802"/>
        <v/>
      </c>
      <c r="DH661" s="536" t="str">
        <f t="shared" si="1803"/>
        <v/>
      </c>
      <c r="DI661" s="536" t="str">
        <f t="shared" si="1804"/>
        <v/>
      </c>
      <c r="DJ661" s="535" t="str">
        <f t="shared" si="1805"/>
        <v/>
      </c>
      <c r="DK661" s="534" t="str">
        <f t="shared" si="1806"/>
        <v/>
      </c>
      <c r="DL661" s="639">
        <f t="shared" si="1807"/>
        <v>0</v>
      </c>
      <c r="DM661" s="106">
        <f t="shared" si="1808"/>
        <v>0</v>
      </c>
      <c r="DN661" s="106">
        <f t="shared" si="1809"/>
        <v>0</v>
      </c>
      <c r="DO661" s="106">
        <f t="shared" si="181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784"/>
        <v/>
      </c>
      <c r="CA662" s="583" t="str">
        <f t="shared" si="1785"/>
        <v/>
      </c>
      <c r="CB662" s="583" t="str">
        <f t="shared" si="1786"/>
        <v/>
      </c>
      <c r="CC662" s="675" t="str">
        <f t="shared" si="1787"/>
        <v/>
      </c>
      <c r="CD662" s="1324" t="str">
        <f t="shared" si="1811"/>
        <v/>
      </c>
      <c r="CE662" s="1325" t="str">
        <f t="shared" si="1812"/>
        <v/>
      </c>
      <c r="CF662" s="1326" t="str">
        <f t="shared" si="1812"/>
        <v/>
      </c>
      <c r="CG662" s="1326" t="str">
        <f t="shared" si="1812"/>
        <v/>
      </c>
      <c r="CH662" s="1326" t="str">
        <f t="shared" si="1812"/>
        <v/>
      </c>
      <c r="CI662" s="1326" t="str">
        <f t="shared" si="1812"/>
        <v/>
      </c>
      <c r="CJ662" s="1326" t="str">
        <f t="shared" si="1812"/>
        <v/>
      </c>
      <c r="CK662" s="1327" t="str">
        <f t="shared" si="1812"/>
        <v/>
      </c>
      <c r="CL662" s="1327" t="str">
        <f t="shared" si="1812"/>
        <v/>
      </c>
      <c r="CM662" s="1327" t="str">
        <f t="shared" si="1812"/>
        <v/>
      </c>
      <c r="CN662" s="1326" t="str">
        <f t="shared" si="1812"/>
        <v/>
      </c>
      <c r="CO662" s="1326" t="str">
        <f t="shared" si="1812"/>
        <v/>
      </c>
      <c r="CP662" s="1326" t="str">
        <f t="shared" si="1812"/>
        <v/>
      </c>
      <c r="CQ662" s="1326" t="str">
        <f t="shared" si="1812"/>
        <v/>
      </c>
      <c r="CR662" s="1326" t="str">
        <f t="shared" si="1812"/>
        <v/>
      </c>
      <c r="CS662" s="1325" t="str">
        <f t="shared" si="1812"/>
        <v/>
      </c>
      <c r="CT662" s="1328" t="str">
        <f t="shared" si="1812"/>
        <v/>
      </c>
      <c r="CU662" s="534" t="str">
        <f t="shared" si="1790"/>
        <v/>
      </c>
      <c r="CV662" s="535" t="str">
        <f t="shared" si="1791"/>
        <v/>
      </c>
      <c r="CW662" s="536" t="str">
        <f t="shared" si="1792"/>
        <v/>
      </c>
      <c r="CX662" s="536" t="str">
        <f t="shared" si="1793"/>
        <v/>
      </c>
      <c r="CY662" s="536" t="str">
        <f t="shared" si="1794"/>
        <v/>
      </c>
      <c r="CZ662" s="536" t="str">
        <f t="shared" si="1795"/>
        <v/>
      </c>
      <c r="DA662" s="536" t="str">
        <f t="shared" si="1796"/>
        <v/>
      </c>
      <c r="DB662" s="537" t="str">
        <f t="shared" si="1797"/>
        <v/>
      </c>
      <c r="DC662" s="537" t="str">
        <f t="shared" si="1798"/>
        <v/>
      </c>
      <c r="DD662" s="537" t="str">
        <f t="shared" si="1799"/>
        <v/>
      </c>
      <c r="DE662" s="536" t="str">
        <f t="shared" si="1800"/>
        <v/>
      </c>
      <c r="DF662" s="536" t="str">
        <f t="shared" si="1801"/>
        <v/>
      </c>
      <c r="DG662" s="536" t="str">
        <f t="shared" si="1802"/>
        <v/>
      </c>
      <c r="DH662" s="536" t="str">
        <f t="shared" si="1803"/>
        <v/>
      </c>
      <c r="DI662" s="536" t="str">
        <f t="shared" si="1804"/>
        <v/>
      </c>
      <c r="DJ662" s="535" t="str">
        <f t="shared" si="1805"/>
        <v/>
      </c>
      <c r="DK662" s="534" t="str">
        <f t="shared" si="1806"/>
        <v/>
      </c>
      <c r="DL662" s="639">
        <f t="shared" si="1807"/>
        <v>0</v>
      </c>
      <c r="DM662" s="106">
        <f t="shared" si="1808"/>
        <v>0</v>
      </c>
      <c r="DN662" s="106">
        <f t="shared" si="1809"/>
        <v>0</v>
      </c>
      <c r="DO662" s="106">
        <f t="shared" si="181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1813">IF(B661="","",B661/B$46*B662/12)</f>
        <v/>
      </c>
      <c r="C663" s="742" t="str">
        <f t="shared" si="1813"/>
        <v/>
      </c>
      <c r="D663" s="742" t="str">
        <f t="shared" si="1813"/>
        <v/>
      </c>
      <c r="E663" s="742" t="str">
        <f t="shared" si="1813"/>
        <v/>
      </c>
      <c r="F663" s="742" t="str">
        <f t="shared" si="1813"/>
        <v/>
      </c>
      <c r="G663" s="742" t="str">
        <f t="shared" si="1813"/>
        <v/>
      </c>
      <c r="H663" s="742" t="str">
        <f t="shared" si="1813"/>
        <v/>
      </c>
      <c r="I663" s="742" t="str">
        <f t="shared" si="1813"/>
        <v/>
      </c>
      <c r="J663" s="742" t="str">
        <f t="shared" si="1813"/>
        <v/>
      </c>
      <c r="K663" s="742" t="str">
        <f t="shared" si="1813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1814">IF(T661="","",T661/T$46*T662/12)</f>
        <v/>
      </c>
      <c r="U663" s="742" t="str">
        <f t="shared" si="1814"/>
        <v/>
      </c>
      <c r="V663" s="742" t="str">
        <f t="shared" si="1814"/>
        <v/>
      </c>
      <c r="W663" s="742" t="str">
        <f t="shared" si="1814"/>
        <v/>
      </c>
      <c r="X663" s="742" t="str">
        <f t="shared" si="1814"/>
        <v/>
      </c>
      <c r="Y663" s="742" t="str">
        <f t="shared" si="1814"/>
        <v/>
      </c>
      <c r="Z663" s="742" t="str">
        <f t="shared" si="1814"/>
        <v/>
      </c>
      <c r="AA663" s="742" t="str">
        <f t="shared" si="1814"/>
        <v/>
      </c>
      <c r="AB663" s="742" t="str">
        <f t="shared" si="1814"/>
        <v/>
      </c>
      <c r="AC663" s="742" t="str">
        <f t="shared" si="1814"/>
        <v/>
      </c>
      <c r="AD663" s="742" t="str">
        <f t="shared" si="1814"/>
        <v/>
      </c>
      <c r="AE663" s="742" t="str">
        <f t="shared" si="1814"/>
        <v/>
      </c>
      <c r="AF663" s="742" t="str">
        <f t="shared" si="1814"/>
        <v/>
      </c>
      <c r="AG663" s="742" t="str">
        <f t="shared" si="1814"/>
        <v/>
      </c>
      <c r="AH663" s="742" t="str">
        <f t="shared" si="1814"/>
        <v/>
      </c>
      <c r="AI663" s="742" t="str">
        <f t="shared" si="1814"/>
        <v/>
      </c>
      <c r="AJ663" s="742" t="str">
        <f t="shared" si="1814"/>
        <v/>
      </c>
      <c r="AK663" s="743"/>
      <c r="AL663" s="742" t="str">
        <f t="shared" ref="AL663:AT663" si="1815">IF(AL661="","",AL661/AL$46*AL662/12)</f>
        <v/>
      </c>
      <c r="AM663" s="742" t="str">
        <f t="shared" si="1815"/>
        <v/>
      </c>
      <c r="AN663" s="742" t="str">
        <f t="shared" si="1815"/>
        <v/>
      </c>
      <c r="AO663" s="742" t="str">
        <f t="shared" si="1815"/>
        <v/>
      </c>
      <c r="AP663" s="742" t="str">
        <f t="shared" si="1815"/>
        <v/>
      </c>
      <c r="AQ663" s="742" t="str">
        <f t="shared" si="1815"/>
        <v/>
      </c>
      <c r="AR663" s="742" t="str">
        <f t="shared" si="1815"/>
        <v/>
      </c>
      <c r="AS663" s="742" t="str">
        <f t="shared" si="1815"/>
        <v/>
      </c>
      <c r="AT663" s="742" t="str">
        <f t="shared" si="1815"/>
        <v/>
      </c>
      <c r="AU663" s="742"/>
      <c r="AV663" s="742"/>
      <c r="AW663" s="742" t="str">
        <f t="shared" ref="AW663:BB663" si="1816">IF(AW661="","",AW661/AW$46*AW662/12)</f>
        <v/>
      </c>
      <c r="AX663" s="742" t="str">
        <f t="shared" si="1816"/>
        <v/>
      </c>
      <c r="AY663" s="742" t="str">
        <f t="shared" si="1816"/>
        <v/>
      </c>
      <c r="AZ663" s="742" t="str">
        <f t="shared" si="1816"/>
        <v/>
      </c>
      <c r="BA663" s="742" t="str">
        <f t="shared" si="1816"/>
        <v/>
      </c>
      <c r="BB663" s="742" t="str">
        <f t="shared" si="1816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1817">IF(BJ661="","",BJ661/BJ$46*BJ662/12)</f>
        <v/>
      </c>
      <c r="BK663" s="742" t="str">
        <f t="shared" si="1817"/>
        <v/>
      </c>
      <c r="BL663" s="742" t="str">
        <f t="shared" si="1817"/>
        <v/>
      </c>
      <c r="BM663" s="742" t="str">
        <f t="shared" si="1817"/>
        <v/>
      </c>
      <c r="BN663" s="742" t="str">
        <f t="shared" si="1817"/>
        <v/>
      </c>
      <c r="BO663" s="742" t="str">
        <f t="shared" si="1817"/>
        <v/>
      </c>
      <c r="BP663" s="742" t="str">
        <f t="shared" si="1817"/>
        <v/>
      </c>
      <c r="BQ663" s="742" t="str">
        <f t="shared" si="1817"/>
        <v/>
      </c>
      <c r="BR663" s="742" t="str">
        <f t="shared" si="1817"/>
        <v/>
      </c>
      <c r="BS663" s="742" t="str">
        <f t="shared" si="1817"/>
        <v/>
      </c>
      <c r="BT663" s="742" t="str">
        <f t="shared" si="1817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1784"/>
        <v/>
      </c>
      <c r="CA663" s="608" t="str">
        <f t="shared" si="1785"/>
        <v/>
      </c>
      <c r="CB663" s="608" t="str">
        <f t="shared" si="1786"/>
        <v/>
      </c>
      <c r="CC663" s="678" t="str">
        <f t="shared" si="1787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12"/>
        <v/>
      </c>
      <c r="CF663" s="1331" t="str">
        <f t="shared" si="1812"/>
        <v/>
      </c>
      <c r="CG663" s="1331" t="str">
        <f t="shared" si="1812"/>
        <v/>
      </c>
      <c r="CH663" s="1331" t="str">
        <f t="shared" si="1812"/>
        <v/>
      </c>
      <c r="CI663" s="1331" t="str">
        <f t="shared" si="1812"/>
        <v/>
      </c>
      <c r="CJ663" s="1331" t="str">
        <f t="shared" si="1812"/>
        <v/>
      </c>
      <c r="CK663" s="1332" t="str">
        <f t="shared" si="1812"/>
        <v/>
      </c>
      <c r="CL663" s="1332" t="str">
        <f t="shared" si="1812"/>
        <v/>
      </c>
      <c r="CM663" s="1332" t="str">
        <f t="shared" si="1812"/>
        <v/>
      </c>
      <c r="CN663" s="1331" t="str">
        <f t="shared" si="1812"/>
        <v/>
      </c>
      <c r="CO663" s="1331" t="str">
        <f t="shared" si="1812"/>
        <v/>
      </c>
      <c r="CP663" s="1331" t="str">
        <f t="shared" si="1812"/>
        <v/>
      </c>
      <c r="CQ663" s="1331" t="str">
        <f t="shared" si="1812"/>
        <v/>
      </c>
      <c r="CR663" s="1331" t="str">
        <f t="shared" si="1812"/>
        <v/>
      </c>
      <c r="CS663" s="1330" t="str">
        <f t="shared" si="1812"/>
        <v/>
      </c>
      <c r="CT663" s="1333" t="str">
        <f t="shared" si="1812"/>
        <v/>
      </c>
      <c r="CU663" s="522" t="str">
        <f t="shared" si="1790"/>
        <v/>
      </c>
      <c r="CV663" s="523" t="str">
        <f t="shared" si="1791"/>
        <v/>
      </c>
      <c r="CW663" s="524" t="str">
        <f t="shared" si="1792"/>
        <v/>
      </c>
      <c r="CX663" s="524" t="str">
        <f t="shared" si="1793"/>
        <v/>
      </c>
      <c r="CY663" s="524" t="str">
        <f t="shared" si="1794"/>
        <v/>
      </c>
      <c r="CZ663" s="524" t="str">
        <f t="shared" si="1795"/>
        <v/>
      </c>
      <c r="DA663" s="524" t="str">
        <f t="shared" si="1796"/>
        <v/>
      </c>
      <c r="DB663" s="525" t="str">
        <f t="shared" si="1797"/>
        <v/>
      </c>
      <c r="DC663" s="525" t="str">
        <f t="shared" si="1798"/>
        <v/>
      </c>
      <c r="DD663" s="525" t="str">
        <f t="shared" si="1799"/>
        <v/>
      </c>
      <c r="DE663" s="524" t="str">
        <f t="shared" si="1800"/>
        <v/>
      </c>
      <c r="DF663" s="524" t="str">
        <f t="shared" si="1801"/>
        <v/>
      </c>
      <c r="DG663" s="524" t="str">
        <f t="shared" si="1802"/>
        <v/>
      </c>
      <c r="DH663" s="524" t="str">
        <f t="shared" si="1803"/>
        <v/>
      </c>
      <c r="DI663" s="524" t="str">
        <f t="shared" si="1804"/>
        <v/>
      </c>
      <c r="DJ663" s="523" t="str">
        <f t="shared" si="1805"/>
        <v/>
      </c>
      <c r="DK663" s="522" t="str">
        <f t="shared" si="1806"/>
        <v/>
      </c>
      <c r="DL663" s="639">
        <f t="shared" si="1807"/>
        <v>0</v>
      </c>
      <c r="DM663" s="106">
        <f t="shared" si="1808"/>
        <v>0</v>
      </c>
      <c r="DN663" s="106">
        <f t="shared" si="1809"/>
        <v>0</v>
      </c>
      <c r="DO663" s="106">
        <f t="shared" si="181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818">IF(DL665&lt;3,"",(SUM(B665:R665)-MIN(B665:R665)-MAX(B665:R665))/(DL665-2))</f>
        <v/>
      </c>
      <c r="CA665" s="583" t="str">
        <f t="shared" ref="CA665:CA680" si="1819">IF(DM665&lt;3,"",(SUM(T665:AJ665)-MIN(T665:AJ665)-MAX(T665:AJ665))/(DM665-2))</f>
        <v/>
      </c>
      <c r="CB665" s="583" t="str">
        <f t="shared" ref="CB665:CB680" si="1820">IF(DN665&lt;3,"",(SUM(AL665:BB665)-MIN(AL665:BB665)-MAX(AL665:BB665))/(DN665-2))</f>
        <v/>
      </c>
      <c r="CC665" s="675" t="str">
        <f t="shared" ref="CC665:CC680" si="1821">IF(DO665&lt;3,"",(SUM(BD665:BT665)-MIN(BD665:BT665)-MAX(BD665:BT665))/(DO665-2))</f>
        <v/>
      </c>
      <c r="CD665" s="1324" t="str">
        <f t="shared" ref="CD665:CD675" si="182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12"/>
        <v/>
      </c>
      <c r="CF665" s="1326" t="str">
        <f t="shared" si="1812"/>
        <v/>
      </c>
      <c r="CG665" s="1326" t="str">
        <f t="shared" si="1812"/>
        <v/>
      </c>
      <c r="CH665" s="1326" t="str">
        <f t="shared" si="1812"/>
        <v/>
      </c>
      <c r="CI665" s="1326" t="str">
        <f t="shared" si="1812"/>
        <v/>
      </c>
      <c r="CJ665" s="1326" t="str">
        <f t="shared" si="1812"/>
        <v/>
      </c>
      <c r="CK665" s="1327" t="str">
        <f t="shared" si="1812"/>
        <v/>
      </c>
      <c r="CL665" s="1327" t="str">
        <f t="shared" si="1812"/>
        <v/>
      </c>
      <c r="CM665" s="1327" t="str">
        <f t="shared" si="1812"/>
        <v/>
      </c>
      <c r="CN665" s="1326" t="str">
        <f t="shared" si="1812"/>
        <v/>
      </c>
      <c r="CO665" s="1326" t="str">
        <f t="shared" si="1812"/>
        <v/>
      </c>
      <c r="CP665" s="1326" t="str">
        <f t="shared" si="1812"/>
        <v/>
      </c>
      <c r="CQ665" s="1326" t="str">
        <f t="shared" si="1812"/>
        <v/>
      </c>
      <c r="CR665" s="1326" t="str">
        <f t="shared" si="1812"/>
        <v/>
      </c>
      <c r="CS665" s="1325" t="str">
        <f t="shared" si="1812"/>
        <v/>
      </c>
      <c r="CT665" s="1328" t="str">
        <f t="shared" si="1812"/>
        <v/>
      </c>
      <c r="CU665" s="534" t="str">
        <f t="shared" ref="CU665:CU675" si="182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2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2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2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2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2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2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3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3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3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3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3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3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3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3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3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3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40">COUNT(B665:R665)</f>
        <v>0</v>
      </c>
      <c r="DM665" s="106">
        <f t="shared" ref="DM665:DM675" si="1841">COUNT(T665:AJ665)</f>
        <v>1</v>
      </c>
      <c r="DN665" s="106">
        <f t="shared" ref="DN665:DN675" si="1842">COUNT(AL665:BB665)</f>
        <v>0</v>
      </c>
      <c r="DO665" s="106">
        <f t="shared" ref="DO665:DO675" si="184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44">IF(B665="","",B665/B$46*8/12*5/7*0.5)</f>
        <v/>
      </c>
      <c r="C666" s="618" t="str">
        <f t="shared" si="1844"/>
        <v/>
      </c>
      <c r="D666" s="618" t="str">
        <f t="shared" si="1844"/>
        <v/>
      </c>
      <c r="E666" s="618" t="str">
        <f t="shared" si="1844"/>
        <v/>
      </c>
      <c r="F666" s="618" t="str">
        <f t="shared" si="1844"/>
        <v/>
      </c>
      <c r="G666" s="618" t="str">
        <f t="shared" si="1844"/>
        <v/>
      </c>
      <c r="H666" s="618" t="str">
        <f t="shared" si="1844"/>
        <v/>
      </c>
      <c r="I666" s="618" t="str">
        <f t="shared" si="1844"/>
        <v/>
      </c>
      <c r="J666" s="618" t="str">
        <f t="shared" si="1844"/>
        <v/>
      </c>
      <c r="K666" s="618" t="str">
        <f t="shared" si="1844"/>
        <v/>
      </c>
      <c r="L666" s="618" t="str">
        <f t="shared" si="1844"/>
        <v/>
      </c>
      <c r="M666" s="618" t="str">
        <f t="shared" si="1844"/>
        <v/>
      </c>
      <c r="N666" s="618" t="str">
        <f t="shared" si="1844"/>
        <v/>
      </c>
      <c r="O666" s="618" t="str">
        <f t="shared" si="1844"/>
        <v/>
      </c>
      <c r="P666" s="618" t="str">
        <f t="shared" si="1844"/>
        <v/>
      </c>
      <c r="Q666" s="618" t="str">
        <f t="shared" si="1844"/>
        <v/>
      </c>
      <c r="R666" s="618" t="str">
        <f t="shared" si="1844"/>
        <v/>
      </c>
      <c r="S666" s="638"/>
      <c r="T666" s="618" t="str">
        <f t="shared" ref="T666:AJ666" si="1845">IF(T665="","",T665/T$46*8/12*5/7*0.5)</f>
        <v/>
      </c>
      <c r="U666" s="618" t="str">
        <f t="shared" si="1845"/>
        <v/>
      </c>
      <c r="V666" s="618" t="str">
        <f t="shared" si="1845"/>
        <v/>
      </c>
      <c r="W666" s="618" t="str">
        <f t="shared" si="1845"/>
        <v/>
      </c>
      <c r="X666" s="618" t="str">
        <f t="shared" si="1845"/>
        <v/>
      </c>
      <c r="Y666" s="618" t="str">
        <f t="shared" si="1845"/>
        <v/>
      </c>
      <c r="Z666" s="618" t="str">
        <f t="shared" si="1845"/>
        <v/>
      </c>
      <c r="AA666" s="618" t="str">
        <f t="shared" si="1845"/>
        <v/>
      </c>
      <c r="AB666" s="618">
        <f t="shared" si="1845"/>
        <v>2.6455026455026454E-2</v>
      </c>
      <c r="AC666" s="618" t="str">
        <f t="shared" si="1845"/>
        <v/>
      </c>
      <c r="AD666" s="618" t="str">
        <f t="shared" si="1845"/>
        <v/>
      </c>
      <c r="AE666" s="618" t="str">
        <f t="shared" si="1845"/>
        <v/>
      </c>
      <c r="AF666" s="618" t="str">
        <f t="shared" si="1845"/>
        <v/>
      </c>
      <c r="AG666" s="618" t="str">
        <f t="shared" si="1845"/>
        <v/>
      </c>
      <c r="AH666" s="618" t="str">
        <f t="shared" si="1845"/>
        <v/>
      </c>
      <c r="AI666" s="618" t="str">
        <f t="shared" si="1845"/>
        <v/>
      </c>
      <c r="AJ666" s="618" t="str">
        <f t="shared" si="1845"/>
        <v/>
      </c>
      <c r="AK666" s="638"/>
      <c r="AL666" s="618" t="str">
        <f t="shared" ref="AL666:BB666" si="1846">IF(AL665="","",AL665/AL$46*8/12*5/7*0.5)</f>
        <v/>
      </c>
      <c r="AM666" s="618" t="str">
        <f t="shared" si="1846"/>
        <v/>
      </c>
      <c r="AN666" s="618" t="str">
        <f t="shared" si="1846"/>
        <v/>
      </c>
      <c r="AO666" s="618" t="str">
        <f t="shared" si="1846"/>
        <v/>
      </c>
      <c r="AP666" s="618" t="str">
        <f t="shared" si="1846"/>
        <v/>
      </c>
      <c r="AQ666" s="618" t="str">
        <f t="shared" si="1846"/>
        <v/>
      </c>
      <c r="AR666" s="618" t="str">
        <f t="shared" si="1846"/>
        <v/>
      </c>
      <c r="AS666" s="618" t="str">
        <f t="shared" si="1846"/>
        <v/>
      </c>
      <c r="AT666" s="618" t="str">
        <f t="shared" si="1846"/>
        <v/>
      </c>
      <c r="AU666" s="618" t="str">
        <f t="shared" si="1846"/>
        <v/>
      </c>
      <c r="AV666" s="618" t="str">
        <f t="shared" si="1846"/>
        <v/>
      </c>
      <c r="AW666" s="618" t="str">
        <f t="shared" si="1846"/>
        <v/>
      </c>
      <c r="AX666" s="618" t="str">
        <f t="shared" si="1846"/>
        <v/>
      </c>
      <c r="AY666" s="618" t="str">
        <f t="shared" si="1846"/>
        <v/>
      </c>
      <c r="AZ666" s="618" t="str">
        <f t="shared" si="1846"/>
        <v/>
      </c>
      <c r="BA666" s="618" t="str">
        <f t="shared" si="1846"/>
        <v/>
      </c>
      <c r="BB666" s="618" t="str">
        <f t="shared" si="1846"/>
        <v/>
      </c>
      <c r="BC666" s="638"/>
      <c r="BD666" s="618" t="str">
        <f t="shared" ref="BD666:BT666" si="1847">IF(BD665="","",BD665/BD$46*8/12*5/7*0.5)</f>
        <v/>
      </c>
      <c r="BE666" s="618" t="str">
        <f t="shared" si="1847"/>
        <v/>
      </c>
      <c r="BF666" s="618" t="str">
        <f t="shared" si="1847"/>
        <v/>
      </c>
      <c r="BG666" s="618" t="str">
        <f t="shared" si="1847"/>
        <v/>
      </c>
      <c r="BH666" s="618" t="str">
        <f t="shared" si="1847"/>
        <v/>
      </c>
      <c r="BI666" s="618" t="str">
        <f t="shared" si="1847"/>
        <v/>
      </c>
      <c r="BJ666" s="618" t="str">
        <f t="shared" si="1847"/>
        <v/>
      </c>
      <c r="BK666" s="618" t="str">
        <f t="shared" si="1847"/>
        <v/>
      </c>
      <c r="BL666" s="618" t="str">
        <f t="shared" si="1847"/>
        <v/>
      </c>
      <c r="BM666" s="618" t="str">
        <f t="shared" si="1847"/>
        <v/>
      </c>
      <c r="BN666" s="618" t="str">
        <f t="shared" si="1847"/>
        <v/>
      </c>
      <c r="BO666" s="618" t="str">
        <f t="shared" si="1847"/>
        <v/>
      </c>
      <c r="BP666" s="618" t="str">
        <f t="shared" si="1847"/>
        <v/>
      </c>
      <c r="BQ666" s="618" t="str">
        <f t="shared" si="1847"/>
        <v/>
      </c>
      <c r="BR666" s="618" t="str">
        <f t="shared" si="1847"/>
        <v/>
      </c>
      <c r="BS666" s="618" t="str">
        <f t="shared" si="1847"/>
        <v/>
      </c>
      <c r="BT666" s="618" t="str">
        <f t="shared" si="184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18"/>
        <v/>
      </c>
      <c r="CA666" s="608" t="str">
        <f t="shared" si="1819"/>
        <v/>
      </c>
      <c r="CB666" s="608" t="str">
        <f t="shared" si="1820"/>
        <v/>
      </c>
      <c r="CC666" s="678" t="str">
        <f t="shared" si="1821"/>
        <v/>
      </c>
      <c r="CD666" s="1329" t="str">
        <f t="shared" si="1822"/>
        <v/>
      </c>
      <c r="CE666" s="1330" t="str">
        <f t="shared" si="1812"/>
        <v/>
      </c>
      <c r="CF666" s="1331" t="str">
        <f t="shared" si="1812"/>
        <v/>
      </c>
      <c r="CG666" s="1331" t="str">
        <f t="shared" si="1812"/>
        <v/>
      </c>
      <c r="CH666" s="1331" t="str">
        <f t="shared" si="1812"/>
        <v/>
      </c>
      <c r="CI666" s="1331" t="str">
        <f t="shared" si="1812"/>
        <v/>
      </c>
      <c r="CJ666" s="1331" t="str">
        <f t="shared" si="1812"/>
        <v/>
      </c>
      <c r="CK666" s="1332" t="str">
        <f t="shared" si="1812"/>
        <v/>
      </c>
      <c r="CL666" s="1332" t="str">
        <f t="shared" si="1812"/>
        <v/>
      </c>
      <c r="CM666" s="1332" t="str">
        <f t="shared" si="1812"/>
        <v/>
      </c>
      <c r="CN666" s="1331" t="str">
        <f t="shared" si="1812"/>
        <v/>
      </c>
      <c r="CO666" s="1331" t="str">
        <f t="shared" si="1812"/>
        <v/>
      </c>
      <c r="CP666" s="1331" t="str">
        <f t="shared" si="1812"/>
        <v/>
      </c>
      <c r="CQ666" s="1331" t="str">
        <f t="shared" si="1812"/>
        <v/>
      </c>
      <c r="CR666" s="1331" t="str">
        <f t="shared" si="1812"/>
        <v/>
      </c>
      <c r="CS666" s="1330" t="str">
        <f t="shared" si="1812"/>
        <v/>
      </c>
      <c r="CT666" s="1333" t="str">
        <f t="shared" si="1812"/>
        <v/>
      </c>
      <c r="CU666" s="522" t="str">
        <f t="shared" si="1823"/>
        <v/>
      </c>
      <c r="CV666" s="523" t="str">
        <f t="shared" si="1824"/>
        <v/>
      </c>
      <c r="CW666" s="524" t="str">
        <f t="shared" si="1825"/>
        <v/>
      </c>
      <c r="CX666" s="524" t="str">
        <f t="shared" si="1826"/>
        <v/>
      </c>
      <c r="CY666" s="524" t="str">
        <f t="shared" si="1827"/>
        <v/>
      </c>
      <c r="CZ666" s="524" t="str">
        <f t="shared" si="1828"/>
        <v/>
      </c>
      <c r="DA666" s="524" t="str">
        <f t="shared" si="1829"/>
        <v/>
      </c>
      <c r="DB666" s="525" t="str">
        <f t="shared" si="1830"/>
        <v/>
      </c>
      <c r="DC666" s="525" t="str">
        <f t="shared" si="1831"/>
        <v/>
      </c>
      <c r="DD666" s="525" t="str">
        <f t="shared" si="1832"/>
        <v/>
      </c>
      <c r="DE666" s="524" t="str">
        <f t="shared" si="1833"/>
        <v/>
      </c>
      <c r="DF666" s="524" t="str">
        <f t="shared" si="1834"/>
        <v/>
      </c>
      <c r="DG666" s="524" t="str">
        <f t="shared" si="1835"/>
        <v/>
      </c>
      <c r="DH666" s="524" t="str">
        <f t="shared" si="1836"/>
        <v/>
      </c>
      <c r="DI666" s="524" t="str">
        <f t="shared" si="1837"/>
        <v/>
      </c>
      <c r="DJ666" s="523" t="str">
        <f t="shared" si="1838"/>
        <v/>
      </c>
      <c r="DK666" s="522" t="str">
        <f t="shared" si="1839"/>
        <v/>
      </c>
      <c r="DL666" s="639">
        <f t="shared" si="1840"/>
        <v>0</v>
      </c>
      <c r="DM666" s="106">
        <f t="shared" si="1841"/>
        <v>1</v>
      </c>
      <c r="DN666" s="106">
        <f t="shared" si="1842"/>
        <v>0</v>
      </c>
      <c r="DO666" s="106">
        <f t="shared" si="184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58"/>
      <c r="BW667" s="219"/>
      <c r="BX667" s="758"/>
      <c r="BY667" s="758"/>
      <c r="BZ667" s="583" t="str">
        <f t="shared" si="1818"/>
        <v/>
      </c>
      <c r="CA667" s="583" t="str">
        <f t="shared" si="1819"/>
        <v/>
      </c>
      <c r="CB667" s="583" t="str">
        <f t="shared" si="1820"/>
        <v/>
      </c>
      <c r="CC667" s="675" t="str">
        <f t="shared" si="1821"/>
        <v/>
      </c>
      <c r="CD667" s="1324" t="str">
        <f t="shared" si="1822"/>
        <v/>
      </c>
      <c r="CE667" s="1325" t="str">
        <f t="shared" si="1812"/>
        <v/>
      </c>
      <c r="CF667" s="1326" t="str">
        <f t="shared" si="1812"/>
        <v/>
      </c>
      <c r="CG667" s="1326" t="str">
        <f t="shared" si="1812"/>
        <v/>
      </c>
      <c r="CH667" s="1326" t="str">
        <f t="shared" si="1812"/>
        <v/>
      </c>
      <c r="CI667" s="1326" t="str">
        <f t="shared" si="1812"/>
        <v/>
      </c>
      <c r="CJ667" s="1326" t="str">
        <f t="shared" si="1812"/>
        <v/>
      </c>
      <c r="CK667" s="1327" t="str">
        <f t="shared" si="1812"/>
        <v/>
      </c>
      <c r="CL667" s="1327" t="str">
        <f t="shared" si="1812"/>
        <v/>
      </c>
      <c r="CM667" s="1327" t="str">
        <f t="shared" si="1812"/>
        <v/>
      </c>
      <c r="CN667" s="1326" t="str">
        <f t="shared" si="1812"/>
        <v/>
      </c>
      <c r="CO667" s="1326" t="str">
        <f t="shared" si="1812"/>
        <v/>
      </c>
      <c r="CP667" s="1326" t="str">
        <f t="shared" si="1812"/>
        <v/>
      </c>
      <c r="CQ667" s="1326" t="str">
        <f t="shared" si="1812"/>
        <v/>
      </c>
      <c r="CR667" s="1326" t="str">
        <f t="shared" si="1812"/>
        <v/>
      </c>
      <c r="CS667" s="1325" t="str">
        <f t="shared" si="1812"/>
        <v/>
      </c>
      <c r="CT667" s="1328" t="str">
        <f t="shared" si="1812"/>
        <v/>
      </c>
      <c r="CU667" s="534" t="str">
        <f t="shared" si="1823"/>
        <v/>
      </c>
      <c r="CV667" s="535" t="str">
        <f t="shared" si="1824"/>
        <v/>
      </c>
      <c r="CW667" s="536" t="str">
        <f t="shared" si="1825"/>
        <v/>
      </c>
      <c r="CX667" s="536" t="str">
        <f t="shared" si="1826"/>
        <v/>
      </c>
      <c r="CY667" s="536" t="str">
        <f t="shared" si="1827"/>
        <v/>
      </c>
      <c r="CZ667" s="536" t="str">
        <f t="shared" si="1828"/>
        <v/>
      </c>
      <c r="DA667" s="536" t="str">
        <f t="shared" si="1829"/>
        <v/>
      </c>
      <c r="DB667" s="537" t="str">
        <f t="shared" si="1830"/>
        <v/>
      </c>
      <c r="DC667" s="537" t="str">
        <f t="shared" si="1831"/>
        <v/>
      </c>
      <c r="DD667" s="537" t="str">
        <f t="shared" si="1832"/>
        <v/>
      </c>
      <c r="DE667" s="536" t="str">
        <f t="shared" si="1833"/>
        <v/>
      </c>
      <c r="DF667" s="536" t="str">
        <f t="shared" si="1834"/>
        <v/>
      </c>
      <c r="DG667" s="536" t="str">
        <f t="shared" si="1835"/>
        <v/>
      </c>
      <c r="DH667" s="536" t="str">
        <f t="shared" si="1836"/>
        <v/>
      </c>
      <c r="DI667" s="536" t="str">
        <f t="shared" si="1837"/>
        <v/>
      </c>
      <c r="DJ667" s="535" t="str">
        <f t="shared" si="1838"/>
        <v/>
      </c>
      <c r="DK667" s="534" t="str">
        <f t="shared" si="1839"/>
        <v/>
      </c>
      <c r="DL667" s="639">
        <f t="shared" si="1840"/>
        <v>0</v>
      </c>
      <c r="DM667" s="106">
        <f t="shared" si="1841"/>
        <v>0</v>
      </c>
      <c r="DN667" s="106">
        <f t="shared" si="1842"/>
        <v>0</v>
      </c>
      <c r="DO667" s="106">
        <f t="shared" si="184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818"/>
        <v/>
      </c>
      <c r="CA668" s="583" t="str">
        <f t="shared" si="1819"/>
        <v/>
      </c>
      <c r="CB668" s="583" t="str">
        <f t="shared" si="1820"/>
        <v/>
      </c>
      <c r="CC668" s="675" t="str">
        <f t="shared" si="1821"/>
        <v/>
      </c>
      <c r="CD668" s="1324" t="str">
        <f t="shared" si="1822"/>
        <v/>
      </c>
      <c r="CE668" s="1325" t="str">
        <f t="shared" si="1812"/>
        <v/>
      </c>
      <c r="CF668" s="1326" t="str">
        <f t="shared" si="1812"/>
        <v/>
      </c>
      <c r="CG668" s="1326" t="str">
        <f t="shared" si="1812"/>
        <v/>
      </c>
      <c r="CH668" s="1326" t="str">
        <f t="shared" si="1812"/>
        <v/>
      </c>
      <c r="CI668" s="1326" t="str">
        <f t="shared" si="1812"/>
        <v/>
      </c>
      <c r="CJ668" s="1326" t="str">
        <f t="shared" si="1812"/>
        <v/>
      </c>
      <c r="CK668" s="1327" t="str">
        <f t="shared" si="1812"/>
        <v/>
      </c>
      <c r="CL668" s="1327" t="str">
        <f t="shared" si="1812"/>
        <v/>
      </c>
      <c r="CM668" s="1327" t="str">
        <f t="shared" si="1812"/>
        <v/>
      </c>
      <c r="CN668" s="1326" t="str">
        <f t="shared" si="1812"/>
        <v/>
      </c>
      <c r="CO668" s="1326" t="str">
        <f t="shared" si="1812"/>
        <v/>
      </c>
      <c r="CP668" s="1326" t="str">
        <f t="shared" si="1812"/>
        <v/>
      </c>
      <c r="CQ668" s="1326" t="str">
        <f t="shared" si="1812"/>
        <v/>
      </c>
      <c r="CR668" s="1326" t="str">
        <f t="shared" si="1812"/>
        <v/>
      </c>
      <c r="CS668" s="1325" t="str">
        <f t="shared" si="1812"/>
        <v/>
      </c>
      <c r="CT668" s="1328" t="str">
        <f t="shared" si="1812"/>
        <v/>
      </c>
      <c r="CU668" s="534" t="str">
        <f t="shared" si="1823"/>
        <v/>
      </c>
      <c r="CV668" s="535" t="str">
        <f t="shared" si="1824"/>
        <v/>
      </c>
      <c r="CW668" s="536" t="str">
        <f t="shared" si="1825"/>
        <v/>
      </c>
      <c r="CX668" s="536" t="str">
        <f t="shared" si="1826"/>
        <v/>
      </c>
      <c r="CY668" s="536" t="str">
        <f t="shared" si="1827"/>
        <v/>
      </c>
      <c r="CZ668" s="536" t="str">
        <f t="shared" si="1828"/>
        <v/>
      </c>
      <c r="DA668" s="536" t="str">
        <f t="shared" si="1829"/>
        <v/>
      </c>
      <c r="DB668" s="537" t="str">
        <f t="shared" si="1830"/>
        <v/>
      </c>
      <c r="DC668" s="537" t="str">
        <f t="shared" si="1831"/>
        <v/>
      </c>
      <c r="DD668" s="537" t="str">
        <f t="shared" si="1832"/>
        <v/>
      </c>
      <c r="DE668" s="536" t="str">
        <f t="shared" si="1833"/>
        <v/>
      </c>
      <c r="DF668" s="536" t="str">
        <f t="shared" si="1834"/>
        <v/>
      </c>
      <c r="DG668" s="536" t="str">
        <f t="shared" si="1835"/>
        <v/>
      </c>
      <c r="DH668" s="536" t="str">
        <f t="shared" si="1836"/>
        <v/>
      </c>
      <c r="DI668" s="536" t="str">
        <f t="shared" si="1837"/>
        <v/>
      </c>
      <c r="DJ668" s="535" t="str">
        <f t="shared" si="1838"/>
        <v/>
      </c>
      <c r="DK668" s="534" t="str">
        <f t="shared" si="1839"/>
        <v/>
      </c>
      <c r="DL668" s="639">
        <f t="shared" si="1840"/>
        <v>0</v>
      </c>
      <c r="DM668" s="106">
        <f t="shared" si="1841"/>
        <v>0</v>
      </c>
      <c r="DN668" s="106">
        <f t="shared" si="1842"/>
        <v>0</v>
      </c>
      <c r="DO668" s="106">
        <f t="shared" si="184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48">IF(B667="","",B667*B668/0.6/B$46/365)</f>
        <v/>
      </c>
      <c r="C669" s="618" t="str">
        <f t="shared" si="1848"/>
        <v/>
      </c>
      <c r="D669" s="618" t="str">
        <f t="shared" si="1848"/>
        <v/>
      </c>
      <c r="E669" s="618" t="str">
        <f t="shared" si="1848"/>
        <v/>
      </c>
      <c r="F669" s="618" t="str">
        <f t="shared" si="1848"/>
        <v/>
      </c>
      <c r="G669" s="618" t="str">
        <f t="shared" si="1848"/>
        <v/>
      </c>
      <c r="H669" s="618" t="str">
        <f t="shared" si="1848"/>
        <v/>
      </c>
      <c r="I669" s="618" t="str">
        <f t="shared" si="1848"/>
        <v/>
      </c>
      <c r="J669" s="618" t="str">
        <f t="shared" si="1848"/>
        <v/>
      </c>
      <c r="K669" s="618" t="str">
        <f t="shared" si="1848"/>
        <v/>
      </c>
      <c r="L669" s="618" t="str">
        <f t="shared" si="1848"/>
        <v/>
      </c>
      <c r="M669" s="618" t="str">
        <f t="shared" si="1848"/>
        <v/>
      </c>
      <c r="N669" s="618" t="str">
        <f t="shared" si="1848"/>
        <v/>
      </c>
      <c r="O669" s="618" t="str">
        <f t="shared" si="1848"/>
        <v/>
      </c>
      <c r="P669" s="618" t="str">
        <f t="shared" si="1848"/>
        <v/>
      </c>
      <c r="Q669" s="618" t="str">
        <f t="shared" si="1848"/>
        <v/>
      </c>
      <c r="R669" s="618" t="str">
        <f t="shared" si="1848"/>
        <v/>
      </c>
      <c r="S669" s="638"/>
      <c r="T669" s="618" t="str">
        <f t="shared" ref="T669:AJ669" si="1849">IF(T667="","",T667*T668/0.6/T$46/365)</f>
        <v/>
      </c>
      <c r="U669" s="618" t="str">
        <f t="shared" si="1849"/>
        <v/>
      </c>
      <c r="V669" s="618" t="str">
        <f t="shared" si="1849"/>
        <v/>
      </c>
      <c r="W669" s="618" t="str">
        <f t="shared" si="1849"/>
        <v/>
      </c>
      <c r="X669" s="618" t="str">
        <f t="shared" si="1849"/>
        <v/>
      </c>
      <c r="Y669" s="618" t="str">
        <f t="shared" si="1849"/>
        <v/>
      </c>
      <c r="Z669" s="618" t="str">
        <f t="shared" si="1849"/>
        <v/>
      </c>
      <c r="AA669" s="618" t="str">
        <f t="shared" si="1849"/>
        <v/>
      </c>
      <c r="AB669" s="618" t="str">
        <f t="shared" si="1849"/>
        <v/>
      </c>
      <c r="AC669" s="618" t="str">
        <f t="shared" si="1849"/>
        <v/>
      </c>
      <c r="AD669" s="618" t="str">
        <f t="shared" si="1849"/>
        <v/>
      </c>
      <c r="AE669" s="618" t="str">
        <f t="shared" si="1849"/>
        <v/>
      </c>
      <c r="AF669" s="618" t="str">
        <f t="shared" si="1849"/>
        <v/>
      </c>
      <c r="AG669" s="618" t="str">
        <f t="shared" si="1849"/>
        <v/>
      </c>
      <c r="AH669" s="618" t="str">
        <f t="shared" si="1849"/>
        <v/>
      </c>
      <c r="AI669" s="618" t="str">
        <f t="shared" si="1849"/>
        <v/>
      </c>
      <c r="AJ669" s="618" t="str">
        <f t="shared" si="1849"/>
        <v/>
      </c>
      <c r="AK669" s="638"/>
      <c r="AL669" s="618" t="str">
        <f t="shared" ref="AL669:BB669" si="1850">IF(AL667="","",AL667*AL668/0.6/AL$46/365)</f>
        <v/>
      </c>
      <c r="AM669" s="618" t="str">
        <f t="shared" si="1850"/>
        <v/>
      </c>
      <c r="AN669" s="618" t="str">
        <f t="shared" si="1850"/>
        <v/>
      </c>
      <c r="AO669" s="618" t="str">
        <f t="shared" si="1850"/>
        <v/>
      </c>
      <c r="AP669" s="618" t="str">
        <f t="shared" si="1850"/>
        <v/>
      </c>
      <c r="AQ669" s="618" t="str">
        <f t="shared" si="1850"/>
        <v/>
      </c>
      <c r="AR669" s="618" t="str">
        <f t="shared" si="1850"/>
        <v/>
      </c>
      <c r="AS669" s="618" t="str">
        <f t="shared" si="1850"/>
        <v/>
      </c>
      <c r="AT669" s="618" t="str">
        <f t="shared" si="1850"/>
        <v/>
      </c>
      <c r="AU669" s="618" t="str">
        <f t="shared" si="1850"/>
        <v/>
      </c>
      <c r="AV669" s="618" t="str">
        <f t="shared" si="1850"/>
        <v/>
      </c>
      <c r="AW669" s="618" t="str">
        <f t="shared" si="1850"/>
        <v/>
      </c>
      <c r="AX669" s="618" t="str">
        <f t="shared" si="1850"/>
        <v/>
      </c>
      <c r="AY669" s="618" t="str">
        <f t="shared" si="1850"/>
        <v/>
      </c>
      <c r="AZ669" s="618" t="str">
        <f t="shared" si="1850"/>
        <v/>
      </c>
      <c r="BA669" s="618" t="str">
        <f t="shared" si="1850"/>
        <v/>
      </c>
      <c r="BB669" s="618" t="str">
        <f t="shared" si="1850"/>
        <v/>
      </c>
      <c r="BC669" s="638"/>
      <c r="BD669" s="618" t="str">
        <f t="shared" ref="BD669:BT669" si="1851">IF(BD667="","",BD667*BD668/0.6/BD$46/365)</f>
        <v/>
      </c>
      <c r="BE669" s="618" t="str">
        <f t="shared" si="1851"/>
        <v/>
      </c>
      <c r="BF669" s="618" t="str">
        <f t="shared" si="1851"/>
        <v/>
      </c>
      <c r="BG669" s="618" t="str">
        <f t="shared" si="1851"/>
        <v/>
      </c>
      <c r="BH669" s="618" t="str">
        <f t="shared" si="1851"/>
        <v/>
      </c>
      <c r="BI669" s="618" t="str">
        <f t="shared" si="1851"/>
        <v/>
      </c>
      <c r="BJ669" s="618" t="str">
        <f t="shared" si="1851"/>
        <v/>
      </c>
      <c r="BK669" s="618" t="str">
        <f t="shared" si="1851"/>
        <v/>
      </c>
      <c r="BL669" s="618" t="str">
        <f t="shared" si="1851"/>
        <v/>
      </c>
      <c r="BM669" s="618" t="str">
        <f t="shared" si="1851"/>
        <v/>
      </c>
      <c r="BN669" s="618" t="str">
        <f t="shared" si="1851"/>
        <v/>
      </c>
      <c r="BO669" s="618" t="str">
        <f t="shared" si="1851"/>
        <v/>
      </c>
      <c r="BP669" s="618" t="str">
        <f t="shared" si="1851"/>
        <v/>
      </c>
      <c r="BQ669" s="618" t="str">
        <f t="shared" si="1851"/>
        <v/>
      </c>
      <c r="BR669" s="618" t="str">
        <f t="shared" si="1851"/>
        <v/>
      </c>
      <c r="BS669" s="618" t="str">
        <f t="shared" si="1851"/>
        <v/>
      </c>
      <c r="BT669" s="618" t="str">
        <f t="shared" si="185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18"/>
        <v/>
      </c>
      <c r="CA669" s="608" t="str">
        <f t="shared" si="1819"/>
        <v/>
      </c>
      <c r="CB669" s="608" t="str">
        <f t="shared" si="1820"/>
        <v/>
      </c>
      <c r="CC669" s="678" t="str">
        <f t="shared" si="1821"/>
        <v/>
      </c>
      <c r="CD669" s="1329" t="str">
        <f t="shared" si="1822"/>
        <v/>
      </c>
      <c r="CE669" s="1330" t="str">
        <f t="shared" si="1812"/>
        <v/>
      </c>
      <c r="CF669" s="1331" t="str">
        <f t="shared" si="1812"/>
        <v/>
      </c>
      <c r="CG669" s="1331" t="str">
        <f t="shared" si="1812"/>
        <v/>
      </c>
      <c r="CH669" s="1331" t="str">
        <f t="shared" si="1812"/>
        <v/>
      </c>
      <c r="CI669" s="1331" t="str">
        <f t="shared" si="1812"/>
        <v/>
      </c>
      <c r="CJ669" s="1331" t="str">
        <f t="shared" si="1812"/>
        <v/>
      </c>
      <c r="CK669" s="1332" t="str">
        <f t="shared" si="1812"/>
        <v/>
      </c>
      <c r="CL669" s="1332" t="str">
        <f t="shared" si="1812"/>
        <v/>
      </c>
      <c r="CM669" s="1332" t="str">
        <f t="shared" si="1812"/>
        <v/>
      </c>
      <c r="CN669" s="1331" t="str">
        <f t="shared" si="1812"/>
        <v/>
      </c>
      <c r="CO669" s="1331" t="str">
        <f t="shared" si="1812"/>
        <v/>
      </c>
      <c r="CP669" s="1331" t="str">
        <f t="shared" si="1812"/>
        <v/>
      </c>
      <c r="CQ669" s="1331" t="str">
        <f t="shared" si="1812"/>
        <v/>
      </c>
      <c r="CR669" s="1331" t="str">
        <f t="shared" si="1812"/>
        <v/>
      </c>
      <c r="CS669" s="1330" t="str">
        <f t="shared" si="1812"/>
        <v/>
      </c>
      <c r="CT669" s="1333" t="str">
        <f t="shared" si="1812"/>
        <v/>
      </c>
      <c r="CU669" s="522" t="str">
        <f t="shared" si="1823"/>
        <v/>
      </c>
      <c r="CV669" s="523" t="str">
        <f t="shared" si="1824"/>
        <v/>
      </c>
      <c r="CW669" s="524" t="str">
        <f t="shared" si="1825"/>
        <v/>
      </c>
      <c r="CX669" s="524" t="str">
        <f t="shared" si="1826"/>
        <v/>
      </c>
      <c r="CY669" s="524" t="str">
        <f t="shared" si="1827"/>
        <v/>
      </c>
      <c r="CZ669" s="524" t="str">
        <f t="shared" si="1828"/>
        <v/>
      </c>
      <c r="DA669" s="524" t="str">
        <f t="shared" si="1829"/>
        <v/>
      </c>
      <c r="DB669" s="525" t="str">
        <f t="shared" si="1830"/>
        <v/>
      </c>
      <c r="DC669" s="525" t="str">
        <f t="shared" si="1831"/>
        <v/>
      </c>
      <c r="DD669" s="525" t="str">
        <f t="shared" si="1832"/>
        <v/>
      </c>
      <c r="DE669" s="524" t="str">
        <f t="shared" si="1833"/>
        <v/>
      </c>
      <c r="DF669" s="524" t="str">
        <f t="shared" si="1834"/>
        <v/>
      </c>
      <c r="DG669" s="524" t="str">
        <f t="shared" si="1835"/>
        <v/>
      </c>
      <c r="DH669" s="524" t="str">
        <f t="shared" si="1836"/>
        <v/>
      </c>
      <c r="DI669" s="524" t="str">
        <f t="shared" si="1837"/>
        <v/>
      </c>
      <c r="DJ669" s="523" t="str">
        <f t="shared" si="1838"/>
        <v/>
      </c>
      <c r="DK669" s="522" t="str">
        <f t="shared" si="1839"/>
        <v/>
      </c>
      <c r="DL669" s="639">
        <f t="shared" si="1840"/>
        <v>0</v>
      </c>
      <c r="DM669" s="106">
        <f t="shared" si="1841"/>
        <v>0</v>
      </c>
      <c r="DN669" s="106">
        <f t="shared" si="1842"/>
        <v>0</v>
      </c>
      <c r="DO669" s="106">
        <f t="shared" si="184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58"/>
      <c r="BW670" s="758"/>
      <c r="BX670" s="758"/>
      <c r="BY670" s="219"/>
      <c r="BZ670" s="583" t="str">
        <f t="shared" si="1818"/>
        <v/>
      </c>
      <c r="CA670" s="583" t="str">
        <f t="shared" si="1819"/>
        <v/>
      </c>
      <c r="CB670" s="583" t="str">
        <f t="shared" si="1820"/>
        <v/>
      </c>
      <c r="CC670" s="675" t="str">
        <f t="shared" si="1821"/>
        <v/>
      </c>
      <c r="CD670" s="1324" t="str">
        <f t="shared" si="1822"/>
        <v/>
      </c>
      <c r="CE670" s="1325" t="str">
        <f t="shared" si="1812"/>
        <v/>
      </c>
      <c r="CF670" s="1326" t="str">
        <f t="shared" si="1812"/>
        <v/>
      </c>
      <c r="CG670" s="1326" t="str">
        <f t="shared" si="1812"/>
        <v/>
      </c>
      <c r="CH670" s="1326" t="str">
        <f t="shared" si="1812"/>
        <v/>
      </c>
      <c r="CI670" s="1326" t="str">
        <f t="shared" si="1812"/>
        <v/>
      </c>
      <c r="CJ670" s="1326" t="str">
        <f t="shared" si="1812"/>
        <v/>
      </c>
      <c r="CK670" s="1327" t="str">
        <f t="shared" si="1812"/>
        <v/>
      </c>
      <c r="CL670" s="1327" t="str">
        <f t="shared" si="1812"/>
        <v/>
      </c>
      <c r="CM670" s="1327" t="str">
        <f t="shared" si="1812"/>
        <v/>
      </c>
      <c r="CN670" s="1326" t="str">
        <f t="shared" si="1812"/>
        <v/>
      </c>
      <c r="CO670" s="1326" t="str">
        <f t="shared" si="1812"/>
        <v/>
      </c>
      <c r="CP670" s="1326" t="str">
        <f t="shared" si="1812"/>
        <v/>
      </c>
      <c r="CQ670" s="1326" t="str">
        <f t="shared" si="1812"/>
        <v/>
      </c>
      <c r="CR670" s="1326" t="str">
        <f t="shared" si="1812"/>
        <v/>
      </c>
      <c r="CS670" s="1325" t="str">
        <f t="shared" si="1812"/>
        <v/>
      </c>
      <c r="CT670" s="1328" t="str">
        <f t="shared" si="1812"/>
        <v/>
      </c>
      <c r="CU670" s="534" t="str">
        <f t="shared" si="1823"/>
        <v/>
      </c>
      <c r="CV670" s="535" t="str">
        <f t="shared" si="1824"/>
        <v/>
      </c>
      <c r="CW670" s="536" t="str">
        <f t="shared" si="1825"/>
        <v/>
      </c>
      <c r="CX670" s="536" t="str">
        <f t="shared" si="1826"/>
        <v/>
      </c>
      <c r="CY670" s="536" t="str">
        <f t="shared" si="1827"/>
        <v/>
      </c>
      <c r="CZ670" s="536" t="str">
        <f t="shared" si="1828"/>
        <v/>
      </c>
      <c r="DA670" s="536" t="str">
        <f t="shared" si="1829"/>
        <v/>
      </c>
      <c r="DB670" s="537" t="str">
        <f t="shared" si="1830"/>
        <v/>
      </c>
      <c r="DC670" s="537" t="str">
        <f t="shared" si="1831"/>
        <v/>
      </c>
      <c r="DD670" s="537" t="str">
        <f t="shared" si="1832"/>
        <v/>
      </c>
      <c r="DE670" s="536" t="str">
        <f t="shared" si="1833"/>
        <v/>
      </c>
      <c r="DF670" s="536" t="str">
        <f t="shared" si="1834"/>
        <v/>
      </c>
      <c r="DG670" s="536" t="str">
        <f t="shared" si="1835"/>
        <v/>
      </c>
      <c r="DH670" s="536" t="str">
        <f t="shared" si="1836"/>
        <v/>
      </c>
      <c r="DI670" s="536" t="str">
        <f t="shared" si="1837"/>
        <v/>
      </c>
      <c r="DJ670" s="535" t="str">
        <f t="shared" si="1838"/>
        <v/>
      </c>
      <c r="DK670" s="534" t="str">
        <f t="shared" si="1839"/>
        <v/>
      </c>
      <c r="DL670" s="639">
        <f t="shared" si="1840"/>
        <v>0</v>
      </c>
      <c r="DM670" s="106">
        <f t="shared" si="1841"/>
        <v>0</v>
      </c>
      <c r="DN670" s="106">
        <f t="shared" si="1842"/>
        <v>0</v>
      </c>
      <c r="DO670" s="106">
        <f t="shared" si="184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818"/>
        <v/>
      </c>
      <c r="CA671" s="583" t="str">
        <f t="shared" si="1819"/>
        <v/>
      </c>
      <c r="CB671" s="583" t="str">
        <f t="shared" si="1820"/>
        <v/>
      </c>
      <c r="CC671" s="675" t="str">
        <f t="shared" si="1821"/>
        <v/>
      </c>
      <c r="CD671" s="1324" t="str">
        <f t="shared" si="1822"/>
        <v/>
      </c>
      <c r="CE671" s="1325" t="str">
        <f t="shared" si="1812"/>
        <v/>
      </c>
      <c r="CF671" s="1326" t="str">
        <f t="shared" si="1812"/>
        <v/>
      </c>
      <c r="CG671" s="1326" t="str">
        <f t="shared" si="1812"/>
        <v/>
      </c>
      <c r="CH671" s="1326" t="str">
        <f t="shared" si="1812"/>
        <v/>
      </c>
      <c r="CI671" s="1326" t="str">
        <f t="shared" si="1812"/>
        <v/>
      </c>
      <c r="CJ671" s="1326" t="str">
        <f t="shared" si="1812"/>
        <v/>
      </c>
      <c r="CK671" s="1327" t="str">
        <f t="shared" si="1812"/>
        <v/>
      </c>
      <c r="CL671" s="1327" t="str">
        <f t="shared" si="1812"/>
        <v/>
      </c>
      <c r="CM671" s="1327" t="str">
        <f t="shared" si="1812"/>
        <v/>
      </c>
      <c r="CN671" s="1326" t="str">
        <f t="shared" si="1812"/>
        <v/>
      </c>
      <c r="CO671" s="1326" t="str">
        <f t="shared" si="1812"/>
        <v/>
      </c>
      <c r="CP671" s="1326" t="str">
        <f t="shared" si="1812"/>
        <v/>
      </c>
      <c r="CQ671" s="1326" t="str">
        <f t="shared" si="1812"/>
        <v/>
      </c>
      <c r="CR671" s="1326" t="str">
        <f t="shared" si="1812"/>
        <v/>
      </c>
      <c r="CS671" s="1325" t="str">
        <f t="shared" si="1812"/>
        <v/>
      </c>
      <c r="CT671" s="1328" t="str">
        <f t="shared" si="1812"/>
        <v/>
      </c>
      <c r="CU671" s="534" t="str">
        <f t="shared" si="1823"/>
        <v/>
      </c>
      <c r="CV671" s="535" t="str">
        <f t="shared" si="1824"/>
        <v/>
      </c>
      <c r="CW671" s="536" t="str">
        <f t="shared" si="1825"/>
        <v/>
      </c>
      <c r="CX671" s="536" t="str">
        <f t="shared" si="1826"/>
        <v/>
      </c>
      <c r="CY671" s="536" t="str">
        <f t="shared" si="1827"/>
        <v/>
      </c>
      <c r="CZ671" s="536" t="str">
        <f t="shared" si="1828"/>
        <v/>
      </c>
      <c r="DA671" s="536" t="str">
        <f t="shared" si="1829"/>
        <v/>
      </c>
      <c r="DB671" s="537" t="str">
        <f t="shared" si="1830"/>
        <v/>
      </c>
      <c r="DC671" s="537" t="str">
        <f t="shared" si="1831"/>
        <v/>
      </c>
      <c r="DD671" s="537" t="str">
        <f t="shared" si="1832"/>
        <v/>
      </c>
      <c r="DE671" s="536" t="str">
        <f t="shared" si="1833"/>
        <v/>
      </c>
      <c r="DF671" s="536" t="str">
        <f t="shared" si="1834"/>
        <v/>
      </c>
      <c r="DG671" s="536" t="str">
        <f t="shared" si="1835"/>
        <v/>
      </c>
      <c r="DH671" s="536" t="str">
        <f t="shared" si="1836"/>
        <v/>
      </c>
      <c r="DI671" s="536" t="str">
        <f t="shared" si="1837"/>
        <v/>
      </c>
      <c r="DJ671" s="535" t="str">
        <f t="shared" si="1838"/>
        <v/>
      </c>
      <c r="DK671" s="534" t="str">
        <f t="shared" si="1839"/>
        <v/>
      </c>
      <c r="DL671" s="639">
        <f t="shared" si="1840"/>
        <v>0</v>
      </c>
      <c r="DM671" s="106">
        <f t="shared" si="1841"/>
        <v>0</v>
      </c>
      <c r="DN671" s="106">
        <f t="shared" si="1842"/>
        <v>0</v>
      </c>
      <c r="DO671" s="106">
        <f t="shared" si="184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852">IF(B670="","",B670*B671/0.62/B$46/365)</f>
        <v/>
      </c>
      <c r="C672" s="618" t="str">
        <f t="shared" si="1852"/>
        <v/>
      </c>
      <c r="D672" s="618" t="str">
        <f t="shared" si="1852"/>
        <v/>
      </c>
      <c r="E672" s="618" t="str">
        <f t="shared" si="1852"/>
        <v/>
      </c>
      <c r="F672" s="618" t="str">
        <f t="shared" si="1852"/>
        <v/>
      </c>
      <c r="G672" s="618" t="str">
        <f t="shared" si="1852"/>
        <v/>
      </c>
      <c r="H672" s="618" t="str">
        <f t="shared" si="1852"/>
        <v/>
      </c>
      <c r="I672" s="618" t="str">
        <f t="shared" si="1852"/>
        <v/>
      </c>
      <c r="J672" s="618" t="str">
        <f t="shared" si="1852"/>
        <v/>
      </c>
      <c r="K672" s="618" t="str">
        <f t="shared" si="1852"/>
        <v/>
      </c>
      <c r="L672" s="618" t="str">
        <f t="shared" si="1852"/>
        <v/>
      </c>
      <c r="M672" s="618" t="str">
        <f t="shared" si="1852"/>
        <v/>
      </c>
      <c r="N672" s="618" t="str">
        <f t="shared" si="1852"/>
        <v/>
      </c>
      <c r="O672" s="618" t="str">
        <f t="shared" si="1852"/>
        <v/>
      </c>
      <c r="P672" s="618" t="str">
        <f t="shared" si="1852"/>
        <v/>
      </c>
      <c r="Q672" s="618" t="str">
        <f t="shared" si="1852"/>
        <v/>
      </c>
      <c r="R672" s="618" t="str">
        <f t="shared" si="1852"/>
        <v/>
      </c>
      <c r="S672" s="638"/>
      <c r="T672" s="618" t="str">
        <f t="shared" ref="T672:AJ672" si="1853">IF(T670="","",T670*T671/0.62/T$46/365)</f>
        <v/>
      </c>
      <c r="U672" s="618" t="str">
        <f t="shared" si="1853"/>
        <v/>
      </c>
      <c r="V672" s="618" t="str">
        <f t="shared" si="1853"/>
        <v/>
      </c>
      <c r="W672" s="618" t="str">
        <f t="shared" si="1853"/>
        <v/>
      </c>
      <c r="X672" s="618" t="str">
        <f t="shared" si="1853"/>
        <v/>
      </c>
      <c r="Y672" s="618" t="str">
        <f t="shared" si="1853"/>
        <v/>
      </c>
      <c r="Z672" s="618" t="str">
        <f t="shared" si="1853"/>
        <v/>
      </c>
      <c r="AA672" s="618" t="str">
        <f t="shared" si="1853"/>
        <v/>
      </c>
      <c r="AB672" s="618" t="str">
        <f t="shared" si="1853"/>
        <v/>
      </c>
      <c r="AC672" s="618" t="str">
        <f t="shared" si="1853"/>
        <v/>
      </c>
      <c r="AD672" s="618" t="str">
        <f t="shared" si="1853"/>
        <v/>
      </c>
      <c r="AE672" s="618" t="str">
        <f t="shared" si="1853"/>
        <v/>
      </c>
      <c r="AF672" s="618" t="str">
        <f t="shared" si="1853"/>
        <v/>
      </c>
      <c r="AG672" s="618" t="str">
        <f t="shared" si="1853"/>
        <v/>
      </c>
      <c r="AH672" s="618" t="str">
        <f t="shared" si="1853"/>
        <v/>
      </c>
      <c r="AI672" s="618" t="str">
        <f t="shared" si="1853"/>
        <v/>
      </c>
      <c r="AJ672" s="618" t="str">
        <f t="shared" si="1853"/>
        <v/>
      </c>
      <c r="AK672" s="638"/>
      <c r="AL672" s="618" t="str">
        <f t="shared" ref="AL672:BB672" si="1854">IF(AL670="","",AL670*AL671/0.62/AL$46/365)</f>
        <v/>
      </c>
      <c r="AM672" s="618" t="str">
        <f t="shared" si="1854"/>
        <v/>
      </c>
      <c r="AN672" s="618" t="str">
        <f t="shared" si="1854"/>
        <v/>
      </c>
      <c r="AO672" s="618" t="str">
        <f t="shared" si="1854"/>
        <v/>
      </c>
      <c r="AP672" s="618" t="str">
        <f t="shared" si="1854"/>
        <v/>
      </c>
      <c r="AQ672" s="618" t="str">
        <f t="shared" si="1854"/>
        <v/>
      </c>
      <c r="AR672" s="618" t="str">
        <f t="shared" si="1854"/>
        <v/>
      </c>
      <c r="AS672" s="618" t="str">
        <f t="shared" si="1854"/>
        <v/>
      </c>
      <c r="AT672" s="618" t="str">
        <f t="shared" si="1854"/>
        <v/>
      </c>
      <c r="AU672" s="618" t="str">
        <f t="shared" si="1854"/>
        <v/>
      </c>
      <c r="AV672" s="618" t="str">
        <f t="shared" si="1854"/>
        <v/>
      </c>
      <c r="AW672" s="618" t="str">
        <f t="shared" si="1854"/>
        <v/>
      </c>
      <c r="AX672" s="618" t="str">
        <f t="shared" si="1854"/>
        <v/>
      </c>
      <c r="AY672" s="618" t="str">
        <f t="shared" si="1854"/>
        <v/>
      </c>
      <c r="AZ672" s="618" t="str">
        <f t="shared" si="1854"/>
        <v/>
      </c>
      <c r="BA672" s="618" t="str">
        <f t="shared" si="1854"/>
        <v/>
      </c>
      <c r="BB672" s="618" t="str">
        <f t="shared" si="1854"/>
        <v/>
      </c>
      <c r="BC672" s="638"/>
      <c r="BD672" s="618" t="str">
        <f t="shared" ref="BD672:BT672" si="1855">IF(BD670="","",BD670*BD671/0.62/BD$46/365)</f>
        <v/>
      </c>
      <c r="BE672" s="618" t="str">
        <f t="shared" si="1855"/>
        <v/>
      </c>
      <c r="BF672" s="618" t="str">
        <f t="shared" si="1855"/>
        <v/>
      </c>
      <c r="BG672" s="618" t="str">
        <f t="shared" si="1855"/>
        <v/>
      </c>
      <c r="BH672" s="618" t="str">
        <f t="shared" si="1855"/>
        <v/>
      </c>
      <c r="BI672" s="618" t="str">
        <f t="shared" si="1855"/>
        <v/>
      </c>
      <c r="BJ672" s="618" t="str">
        <f t="shared" si="1855"/>
        <v/>
      </c>
      <c r="BK672" s="618" t="str">
        <f t="shared" si="1855"/>
        <v/>
      </c>
      <c r="BL672" s="618" t="str">
        <f t="shared" si="1855"/>
        <v/>
      </c>
      <c r="BM672" s="618" t="str">
        <f t="shared" si="1855"/>
        <v/>
      </c>
      <c r="BN672" s="618" t="str">
        <f t="shared" si="1855"/>
        <v/>
      </c>
      <c r="BO672" s="618" t="str">
        <f t="shared" si="1855"/>
        <v/>
      </c>
      <c r="BP672" s="618" t="str">
        <f t="shared" si="1855"/>
        <v/>
      </c>
      <c r="BQ672" s="618" t="str">
        <f t="shared" si="1855"/>
        <v/>
      </c>
      <c r="BR672" s="618" t="str">
        <f t="shared" si="1855"/>
        <v/>
      </c>
      <c r="BS672" s="618" t="str">
        <f t="shared" si="1855"/>
        <v/>
      </c>
      <c r="BT672" s="618" t="str">
        <f t="shared" si="185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18"/>
        <v/>
      </c>
      <c r="CA672" s="608" t="str">
        <f t="shared" si="1819"/>
        <v/>
      </c>
      <c r="CB672" s="608" t="str">
        <f t="shared" si="1820"/>
        <v/>
      </c>
      <c r="CC672" s="678" t="str">
        <f t="shared" si="1821"/>
        <v/>
      </c>
      <c r="CD672" s="1329" t="str">
        <f t="shared" si="1822"/>
        <v/>
      </c>
      <c r="CE672" s="1330" t="str">
        <f t="shared" si="1812"/>
        <v/>
      </c>
      <c r="CF672" s="1331" t="str">
        <f t="shared" si="1812"/>
        <v/>
      </c>
      <c r="CG672" s="1331" t="str">
        <f t="shared" si="1812"/>
        <v/>
      </c>
      <c r="CH672" s="1331" t="str">
        <f t="shared" si="1812"/>
        <v/>
      </c>
      <c r="CI672" s="1331" t="str">
        <f t="shared" si="1812"/>
        <v/>
      </c>
      <c r="CJ672" s="1331" t="str">
        <f t="shared" si="1812"/>
        <v/>
      </c>
      <c r="CK672" s="1332" t="str">
        <f t="shared" si="1812"/>
        <v/>
      </c>
      <c r="CL672" s="1332" t="str">
        <f t="shared" si="1812"/>
        <v/>
      </c>
      <c r="CM672" s="1332" t="str">
        <f t="shared" si="1812"/>
        <v/>
      </c>
      <c r="CN672" s="1331" t="str">
        <f t="shared" si="1812"/>
        <v/>
      </c>
      <c r="CO672" s="1331" t="str">
        <f t="shared" si="1812"/>
        <v/>
      </c>
      <c r="CP672" s="1331" t="str">
        <f t="shared" si="1812"/>
        <v/>
      </c>
      <c r="CQ672" s="1331" t="str">
        <f t="shared" si="1812"/>
        <v/>
      </c>
      <c r="CR672" s="1331" t="str">
        <f t="shared" si="1812"/>
        <v/>
      </c>
      <c r="CS672" s="1330" t="str">
        <f t="shared" si="1812"/>
        <v/>
      </c>
      <c r="CT672" s="1333" t="str">
        <f t="shared" si="1812"/>
        <v/>
      </c>
      <c r="CU672" s="522" t="str">
        <f t="shared" si="1823"/>
        <v/>
      </c>
      <c r="CV672" s="523" t="str">
        <f t="shared" si="1824"/>
        <v/>
      </c>
      <c r="CW672" s="524" t="str">
        <f t="shared" si="1825"/>
        <v/>
      </c>
      <c r="CX672" s="524" t="str">
        <f t="shared" si="1826"/>
        <v/>
      </c>
      <c r="CY672" s="524" t="str">
        <f t="shared" si="1827"/>
        <v/>
      </c>
      <c r="CZ672" s="524" t="str">
        <f t="shared" si="1828"/>
        <v/>
      </c>
      <c r="DA672" s="524" t="str">
        <f t="shared" si="1829"/>
        <v/>
      </c>
      <c r="DB672" s="525" t="str">
        <f t="shared" si="1830"/>
        <v/>
      </c>
      <c r="DC672" s="525" t="str">
        <f t="shared" si="1831"/>
        <v/>
      </c>
      <c r="DD672" s="525" t="str">
        <f t="shared" si="1832"/>
        <v/>
      </c>
      <c r="DE672" s="524" t="str">
        <f t="shared" si="1833"/>
        <v/>
      </c>
      <c r="DF672" s="524" t="str">
        <f t="shared" si="1834"/>
        <v/>
      </c>
      <c r="DG672" s="524" t="str">
        <f t="shared" si="1835"/>
        <v/>
      </c>
      <c r="DH672" s="524" t="str">
        <f t="shared" si="1836"/>
        <v/>
      </c>
      <c r="DI672" s="524" t="str">
        <f t="shared" si="1837"/>
        <v/>
      </c>
      <c r="DJ672" s="523" t="str">
        <f t="shared" si="1838"/>
        <v/>
      </c>
      <c r="DK672" s="522" t="str">
        <f t="shared" si="1839"/>
        <v/>
      </c>
      <c r="DL672" s="639">
        <f t="shared" si="1840"/>
        <v>0</v>
      </c>
      <c r="DM672" s="106">
        <f t="shared" si="1841"/>
        <v>0</v>
      </c>
      <c r="DN672" s="106">
        <f t="shared" si="1842"/>
        <v>0</v>
      </c>
      <c r="DO672" s="106">
        <f t="shared" si="184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58"/>
      <c r="BW673" s="758"/>
      <c r="BX673" s="758"/>
      <c r="BY673" s="758"/>
      <c r="BZ673" s="583" t="str">
        <f t="shared" si="1818"/>
        <v/>
      </c>
      <c r="CA673" s="583" t="str">
        <f t="shared" si="1819"/>
        <v/>
      </c>
      <c r="CB673" s="583" t="str">
        <f t="shared" si="1820"/>
        <v/>
      </c>
      <c r="CC673" s="675" t="str">
        <f t="shared" si="1821"/>
        <v/>
      </c>
      <c r="CD673" s="1324" t="str">
        <f t="shared" si="1822"/>
        <v/>
      </c>
      <c r="CE673" s="1325" t="str">
        <f t="shared" si="1812"/>
        <v/>
      </c>
      <c r="CF673" s="1326" t="str">
        <f t="shared" si="1812"/>
        <v/>
      </c>
      <c r="CG673" s="1326" t="str">
        <f t="shared" si="1812"/>
        <v/>
      </c>
      <c r="CH673" s="1326" t="str">
        <f t="shared" si="1812"/>
        <v/>
      </c>
      <c r="CI673" s="1326" t="str">
        <f t="shared" si="1812"/>
        <v/>
      </c>
      <c r="CJ673" s="1326" t="str">
        <f t="shared" si="1812"/>
        <v/>
      </c>
      <c r="CK673" s="1327" t="str">
        <f t="shared" si="1812"/>
        <v/>
      </c>
      <c r="CL673" s="1327" t="str">
        <f t="shared" si="1812"/>
        <v/>
      </c>
      <c r="CM673" s="1327" t="str">
        <f t="shared" si="1812"/>
        <v/>
      </c>
      <c r="CN673" s="1326" t="str">
        <f t="shared" si="1812"/>
        <v/>
      </c>
      <c r="CO673" s="1326" t="str">
        <f t="shared" si="1812"/>
        <v/>
      </c>
      <c r="CP673" s="1326" t="str">
        <f t="shared" si="1812"/>
        <v/>
      </c>
      <c r="CQ673" s="1326" t="str">
        <f t="shared" si="1812"/>
        <v/>
      </c>
      <c r="CR673" s="1326" t="str">
        <f t="shared" si="1812"/>
        <v/>
      </c>
      <c r="CS673" s="1325" t="str">
        <f t="shared" si="1812"/>
        <v/>
      </c>
      <c r="CT673" s="1328" t="str">
        <f t="shared" si="1812"/>
        <v/>
      </c>
      <c r="CU673" s="534" t="str">
        <f t="shared" si="1823"/>
        <v/>
      </c>
      <c r="CV673" s="535" t="str">
        <f t="shared" si="1824"/>
        <v/>
      </c>
      <c r="CW673" s="536" t="str">
        <f t="shared" si="1825"/>
        <v/>
      </c>
      <c r="CX673" s="536" t="str">
        <f t="shared" si="1826"/>
        <v/>
      </c>
      <c r="CY673" s="536" t="str">
        <f t="shared" si="1827"/>
        <v/>
      </c>
      <c r="CZ673" s="536" t="str">
        <f t="shared" si="1828"/>
        <v/>
      </c>
      <c r="DA673" s="536" t="str">
        <f t="shared" si="1829"/>
        <v/>
      </c>
      <c r="DB673" s="537" t="str">
        <f t="shared" si="1830"/>
        <v/>
      </c>
      <c r="DC673" s="537" t="str">
        <f t="shared" si="1831"/>
        <v/>
      </c>
      <c r="DD673" s="537" t="str">
        <f t="shared" si="1832"/>
        <v/>
      </c>
      <c r="DE673" s="536" t="str">
        <f t="shared" si="1833"/>
        <v/>
      </c>
      <c r="DF673" s="536" t="str">
        <f t="shared" si="1834"/>
        <v/>
      </c>
      <c r="DG673" s="536" t="str">
        <f t="shared" si="1835"/>
        <v/>
      </c>
      <c r="DH673" s="536" t="str">
        <f t="shared" si="1836"/>
        <v/>
      </c>
      <c r="DI673" s="536" t="str">
        <f t="shared" si="1837"/>
        <v/>
      </c>
      <c r="DJ673" s="535" t="str">
        <f t="shared" si="1838"/>
        <v/>
      </c>
      <c r="DK673" s="534" t="str">
        <f t="shared" si="1839"/>
        <v/>
      </c>
      <c r="DL673" s="639">
        <f t="shared" si="1840"/>
        <v>0</v>
      </c>
      <c r="DM673" s="106">
        <f t="shared" si="1841"/>
        <v>0</v>
      </c>
      <c r="DN673" s="106">
        <f t="shared" si="1842"/>
        <v>0</v>
      </c>
      <c r="DO673" s="106">
        <f t="shared" si="184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818"/>
        <v/>
      </c>
      <c r="CA674" s="583" t="str">
        <f t="shared" si="1819"/>
        <v/>
      </c>
      <c r="CB674" s="583" t="str">
        <f t="shared" si="1820"/>
        <v/>
      </c>
      <c r="CC674" s="675" t="str">
        <f t="shared" si="1821"/>
        <v/>
      </c>
      <c r="CD674" s="1324" t="str">
        <f t="shared" si="1822"/>
        <v/>
      </c>
      <c r="CE674" s="1325" t="str">
        <f t="shared" si="1812"/>
        <v/>
      </c>
      <c r="CF674" s="1326" t="str">
        <f t="shared" si="1812"/>
        <v/>
      </c>
      <c r="CG674" s="1326" t="str">
        <f t="shared" si="1812"/>
        <v/>
      </c>
      <c r="CH674" s="1326" t="str">
        <f t="shared" si="1812"/>
        <v/>
      </c>
      <c r="CI674" s="1326" t="str">
        <f t="shared" si="1812"/>
        <v/>
      </c>
      <c r="CJ674" s="1326" t="str">
        <f t="shared" si="1812"/>
        <v/>
      </c>
      <c r="CK674" s="1327" t="str">
        <f t="shared" si="1812"/>
        <v/>
      </c>
      <c r="CL674" s="1327" t="str">
        <f t="shared" si="1812"/>
        <v/>
      </c>
      <c r="CM674" s="1327" t="str">
        <f t="shared" si="1812"/>
        <v/>
      </c>
      <c r="CN674" s="1326" t="str">
        <f t="shared" si="1812"/>
        <v/>
      </c>
      <c r="CO674" s="1326" t="str">
        <f t="shared" si="1812"/>
        <v/>
      </c>
      <c r="CP674" s="1326" t="str">
        <f t="shared" si="1812"/>
        <v/>
      </c>
      <c r="CQ674" s="1326" t="str">
        <f t="shared" si="1812"/>
        <v/>
      </c>
      <c r="CR674" s="1326" t="str">
        <f t="shared" si="1812"/>
        <v/>
      </c>
      <c r="CS674" s="1325" t="str">
        <f t="shared" si="1812"/>
        <v/>
      </c>
      <c r="CT674" s="1328" t="str">
        <f t="shared" si="1812"/>
        <v/>
      </c>
      <c r="CU674" s="534" t="str">
        <f t="shared" si="1823"/>
        <v/>
      </c>
      <c r="CV674" s="535" t="str">
        <f t="shared" si="1824"/>
        <v/>
      </c>
      <c r="CW674" s="536" t="str">
        <f t="shared" si="1825"/>
        <v/>
      </c>
      <c r="CX674" s="536" t="str">
        <f t="shared" si="1826"/>
        <v/>
      </c>
      <c r="CY674" s="536" t="str">
        <f t="shared" si="1827"/>
        <v/>
      </c>
      <c r="CZ674" s="536" t="str">
        <f t="shared" si="1828"/>
        <v/>
      </c>
      <c r="DA674" s="536" t="str">
        <f t="shared" si="1829"/>
        <v/>
      </c>
      <c r="DB674" s="537" t="str">
        <f t="shared" si="1830"/>
        <v/>
      </c>
      <c r="DC674" s="537" t="str">
        <f t="shared" si="1831"/>
        <v/>
      </c>
      <c r="DD674" s="537" t="str">
        <f t="shared" si="1832"/>
        <v/>
      </c>
      <c r="DE674" s="536" t="str">
        <f t="shared" si="1833"/>
        <v/>
      </c>
      <c r="DF674" s="536" t="str">
        <f t="shared" si="1834"/>
        <v/>
      </c>
      <c r="DG674" s="536" t="str">
        <f t="shared" si="1835"/>
        <v/>
      </c>
      <c r="DH674" s="536" t="str">
        <f t="shared" si="1836"/>
        <v/>
      </c>
      <c r="DI674" s="536" t="str">
        <f t="shared" si="1837"/>
        <v/>
      </c>
      <c r="DJ674" s="535" t="str">
        <f t="shared" si="1838"/>
        <v/>
      </c>
      <c r="DK674" s="534" t="str">
        <f t="shared" si="1839"/>
        <v/>
      </c>
      <c r="DL674" s="639">
        <f t="shared" si="1840"/>
        <v>0</v>
      </c>
      <c r="DM674" s="106">
        <f t="shared" si="1841"/>
        <v>0</v>
      </c>
      <c r="DN674" s="106">
        <f t="shared" si="1842"/>
        <v>0</v>
      </c>
      <c r="DO674" s="106">
        <f t="shared" si="184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856">IF(B673="","",B673*B674/0.23/B$46/365)</f>
        <v/>
      </c>
      <c r="C675" s="618" t="str">
        <f t="shared" si="1856"/>
        <v/>
      </c>
      <c r="D675" s="618" t="str">
        <f t="shared" si="1856"/>
        <v/>
      </c>
      <c r="E675" s="618" t="str">
        <f t="shared" si="1856"/>
        <v/>
      </c>
      <c r="F675" s="618" t="str">
        <f t="shared" si="1856"/>
        <v/>
      </c>
      <c r="G675" s="618" t="str">
        <f t="shared" si="1856"/>
        <v/>
      </c>
      <c r="H675" s="618" t="str">
        <f t="shared" si="1856"/>
        <v/>
      </c>
      <c r="I675" s="618" t="str">
        <f t="shared" si="1856"/>
        <v/>
      </c>
      <c r="J675" s="618" t="str">
        <f t="shared" si="1856"/>
        <v/>
      </c>
      <c r="K675" s="618" t="str">
        <f t="shared" si="1856"/>
        <v/>
      </c>
      <c r="L675" s="618" t="str">
        <f t="shared" si="1856"/>
        <v/>
      </c>
      <c r="M675" s="618" t="str">
        <f t="shared" si="1856"/>
        <v/>
      </c>
      <c r="N675" s="618" t="str">
        <f t="shared" si="1856"/>
        <v/>
      </c>
      <c r="O675" s="618" t="str">
        <f t="shared" si="1856"/>
        <v/>
      </c>
      <c r="P675" s="618" t="str">
        <f t="shared" si="1856"/>
        <v/>
      </c>
      <c r="Q675" s="618" t="str">
        <f t="shared" si="1856"/>
        <v/>
      </c>
      <c r="R675" s="618" t="str">
        <f t="shared" si="1856"/>
        <v/>
      </c>
      <c r="S675" s="638"/>
      <c r="T675" s="618" t="str">
        <f t="shared" ref="T675:AJ675" si="1857">IF(T673="","",T673*T674/0.23/T$46/365)</f>
        <v/>
      </c>
      <c r="U675" s="618" t="str">
        <f t="shared" si="1857"/>
        <v/>
      </c>
      <c r="V675" s="618" t="str">
        <f t="shared" si="1857"/>
        <v/>
      </c>
      <c r="W675" s="618" t="str">
        <f t="shared" si="1857"/>
        <v/>
      </c>
      <c r="X675" s="618" t="str">
        <f t="shared" si="1857"/>
        <v/>
      </c>
      <c r="Y675" s="618" t="str">
        <f t="shared" si="1857"/>
        <v/>
      </c>
      <c r="Z675" s="618" t="str">
        <f t="shared" si="1857"/>
        <v/>
      </c>
      <c r="AA675" s="618" t="str">
        <f t="shared" si="1857"/>
        <v/>
      </c>
      <c r="AB675" s="618" t="str">
        <f t="shared" si="1857"/>
        <v/>
      </c>
      <c r="AC675" s="618" t="str">
        <f t="shared" si="1857"/>
        <v/>
      </c>
      <c r="AD675" s="618" t="str">
        <f t="shared" si="1857"/>
        <v/>
      </c>
      <c r="AE675" s="618" t="str">
        <f t="shared" si="1857"/>
        <v/>
      </c>
      <c r="AF675" s="618" t="str">
        <f t="shared" si="1857"/>
        <v/>
      </c>
      <c r="AG675" s="618" t="str">
        <f t="shared" si="1857"/>
        <v/>
      </c>
      <c r="AH675" s="618" t="str">
        <f t="shared" si="1857"/>
        <v/>
      </c>
      <c r="AI675" s="618" t="str">
        <f t="shared" si="1857"/>
        <v/>
      </c>
      <c r="AJ675" s="618" t="str">
        <f t="shared" si="1857"/>
        <v/>
      </c>
      <c r="AK675" s="638"/>
      <c r="AL675" s="618" t="str">
        <f t="shared" ref="AL675:BB675" si="1858">IF(AL673="","",AL673*AL674/0.23/AL$46/365)</f>
        <v/>
      </c>
      <c r="AM675" s="618" t="str">
        <f t="shared" si="1858"/>
        <v/>
      </c>
      <c r="AN675" s="618" t="str">
        <f t="shared" si="1858"/>
        <v/>
      </c>
      <c r="AO675" s="618" t="str">
        <f t="shared" si="1858"/>
        <v/>
      </c>
      <c r="AP675" s="618" t="str">
        <f t="shared" si="1858"/>
        <v/>
      </c>
      <c r="AQ675" s="618" t="str">
        <f t="shared" si="1858"/>
        <v/>
      </c>
      <c r="AR675" s="618" t="str">
        <f t="shared" si="1858"/>
        <v/>
      </c>
      <c r="AS675" s="618" t="str">
        <f t="shared" si="1858"/>
        <v/>
      </c>
      <c r="AT675" s="618" t="str">
        <f t="shared" si="1858"/>
        <v/>
      </c>
      <c r="AU675" s="618" t="str">
        <f t="shared" si="1858"/>
        <v/>
      </c>
      <c r="AV675" s="618" t="str">
        <f t="shared" si="1858"/>
        <v/>
      </c>
      <c r="AW675" s="618" t="str">
        <f t="shared" si="1858"/>
        <v/>
      </c>
      <c r="AX675" s="618" t="str">
        <f t="shared" si="1858"/>
        <v/>
      </c>
      <c r="AY675" s="618" t="str">
        <f t="shared" si="1858"/>
        <v/>
      </c>
      <c r="AZ675" s="618" t="str">
        <f t="shared" si="1858"/>
        <v/>
      </c>
      <c r="BA675" s="618" t="str">
        <f t="shared" si="1858"/>
        <v/>
      </c>
      <c r="BB675" s="618" t="str">
        <f t="shared" si="1858"/>
        <v/>
      </c>
      <c r="BC675" s="638"/>
      <c r="BD675" s="618" t="str">
        <f t="shared" ref="BD675:BT675" si="1859">IF(BD673="","",BD673*BD674/0.23/BD$46/365)</f>
        <v/>
      </c>
      <c r="BE675" s="618" t="str">
        <f t="shared" si="1859"/>
        <v/>
      </c>
      <c r="BF675" s="618" t="str">
        <f t="shared" si="1859"/>
        <v/>
      </c>
      <c r="BG675" s="618" t="str">
        <f t="shared" si="1859"/>
        <v/>
      </c>
      <c r="BH675" s="618" t="str">
        <f t="shared" si="1859"/>
        <v/>
      </c>
      <c r="BI675" s="618" t="str">
        <f t="shared" si="1859"/>
        <v/>
      </c>
      <c r="BJ675" s="618" t="str">
        <f t="shared" si="1859"/>
        <v/>
      </c>
      <c r="BK675" s="618" t="str">
        <f t="shared" si="1859"/>
        <v/>
      </c>
      <c r="BL675" s="618" t="str">
        <f t="shared" si="1859"/>
        <v/>
      </c>
      <c r="BM675" s="618" t="str">
        <f t="shared" si="1859"/>
        <v/>
      </c>
      <c r="BN675" s="618" t="str">
        <f t="shared" si="1859"/>
        <v/>
      </c>
      <c r="BO675" s="618" t="str">
        <f t="shared" si="1859"/>
        <v/>
      </c>
      <c r="BP675" s="618" t="str">
        <f t="shared" si="1859"/>
        <v/>
      </c>
      <c r="BQ675" s="618" t="str">
        <f t="shared" si="1859"/>
        <v/>
      </c>
      <c r="BR675" s="618" t="str">
        <f t="shared" si="1859"/>
        <v/>
      </c>
      <c r="BS675" s="618" t="str">
        <f t="shared" si="1859"/>
        <v/>
      </c>
      <c r="BT675" s="618" t="str">
        <f t="shared" si="185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18"/>
        <v/>
      </c>
      <c r="CA675" s="608" t="str">
        <f t="shared" si="1819"/>
        <v/>
      </c>
      <c r="CB675" s="608" t="str">
        <f t="shared" si="1820"/>
        <v/>
      </c>
      <c r="CC675" s="678" t="str">
        <f t="shared" si="1821"/>
        <v/>
      </c>
      <c r="CD675" s="1329" t="str">
        <f t="shared" si="1822"/>
        <v/>
      </c>
      <c r="CE675" s="1330" t="str">
        <f t="shared" si="1812"/>
        <v/>
      </c>
      <c r="CF675" s="1331" t="str">
        <f t="shared" si="1812"/>
        <v/>
      </c>
      <c r="CG675" s="1331" t="str">
        <f t="shared" si="1812"/>
        <v/>
      </c>
      <c r="CH675" s="1331" t="str">
        <f t="shared" si="1812"/>
        <v/>
      </c>
      <c r="CI675" s="1331" t="str">
        <f t="shared" si="1812"/>
        <v/>
      </c>
      <c r="CJ675" s="1331" t="str">
        <f t="shared" si="1812"/>
        <v/>
      </c>
      <c r="CK675" s="1332" t="str">
        <f t="shared" si="1812"/>
        <v/>
      </c>
      <c r="CL675" s="1332" t="str">
        <f t="shared" si="1812"/>
        <v/>
      </c>
      <c r="CM675" s="1332" t="str">
        <f t="shared" si="1812"/>
        <v/>
      </c>
      <c r="CN675" s="1331" t="str">
        <f t="shared" si="1812"/>
        <v/>
      </c>
      <c r="CO675" s="1331" t="str">
        <f t="shared" si="1812"/>
        <v/>
      </c>
      <c r="CP675" s="1331" t="str">
        <f t="shared" si="1812"/>
        <v/>
      </c>
      <c r="CQ675" s="1331" t="str">
        <f t="shared" si="1812"/>
        <v/>
      </c>
      <c r="CR675" s="1331" t="str">
        <f t="shared" si="1812"/>
        <v/>
      </c>
      <c r="CS675" s="1330" t="str">
        <f t="shared" si="1812"/>
        <v/>
      </c>
      <c r="CT675" s="1333" t="str">
        <f t="shared" si="1812"/>
        <v/>
      </c>
      <c r="CU675" s="522" t="str">
        <f t="shared" si="1823"/>
        <v/>
      </c>
      <c r="CV675" s="523" t="str">
        <f t="shared" si="1824"/>
        <v/>
      </c>
      <c r="CW675" s="524" t="str">
        <f t="shared" si="1825"/>
        <v/>
      </c>
      <c r="CX675" s="524" t="str">
        <f t="shared" si="1826"/>
        <v/>
      </c>
      <c r="CY675" s="524" t="str">
        <f t="shared" si="1827"/>
        <v/>
      </c>
      <c r="CZ675" s="524" t="str">
        <f t="shared" si="1828"/>
        <v/>
      </c>
      <c r="DA675" s="524" t="str">
        <f t="shared" si="1829"/>
        <v/>
      </c>
      <c r="DB675" s="525" t="str">
        <f t="shared" si="1830"/>
        <v/>
      </c>
      <c r="DC675" s="525" t="str">
        <f t="shared" si="1831"/>
        <v/>
      </c>
      <c r="DD675" s="525" t="str">
        <f t="shared" si="1832"/>
        <v/>
      </c>
      <c r="DE675" s="524" t="str">
        <f t="shared" si="1833"/>
        <v/>
      </c>
      <c r="DF675" s="524" t="str">
        <f t="shared" si="1834"/>
        <v/>
      </c>
      <c r="DG675" s="524" t="str">
        <f t="shared" si="1835"/>
        <v/>
      </c>
      <c r="DH675" s="524" t="str">
        <f t="shared" si="1836"/>
        <v/>
      </c>
      <c r="DI675" s="524" t="str">
        <f t="shared" si="1837"/>
        <v/>
      </c>
      <c r="DJ675" s="523" t="str">
        <f t="shared" si="1838"/>
        <v/>
      </c>
      <c r="DK675" s="522" t="str">
        <f t="shared" si="1839"/>
        <v/>
      </c>
      <c r="DL675" s="639">
        <f t="shared" si="1840"/>
        <v>0</v>
      </c>
      <c r="DM675" s="106">
        <f t="shared" si="1841"/>
        <v>0</v>
      </c>
      <c r="DN675" s="106">
        <f t="shared" si="1842"/>
        <v>0</v>
      </c>
      <c r="DO675" s="106">
        <f t="shared" si="184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9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9"/>
      <c r="BV676" s="219"/>
      <c r="BW676" s="219"/>
      <c r="BX676" s="219"/>
      <c r="BY676" s="219"/>
      <c r="BZ676" s="575" t="str">
        <f t="shared" si="1818"/>
        <v/>
      </c>
      <c r="CA676" s="575" t="str">
        <f t="shared" si="1819"/>
        <v/>
      </c>
      <c r="CB676" s="575" t="str">
        <f t="shared" si="1820"/>
        <v/>
      </c>
      <c r="CC676" s="673" t="str">
        <f t="shared" si="1821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0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0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0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0"/>
      <c r="BV677" s="758"/>
      <c r="BW677" s="758"/>
      <c r="BX677" s="758"/>
      <c r="BY677" s="758"/>
      <c r="BZ677" s="583" t="str">
        <f t="shared" si="1818"/>
        <v/>
      </c>
      <c r="CA677" s="583" t="str">
        <f t="shared" si="1819"/>
        <v/>
      </c>
      <c r="CB677" s="583" t="str">
        <f t="shared" si="1820"/>
        <v/>
      </c>
      <c r="CC677" s="675" t="str">
        <f t="shared" si="1821"/>
        <v/>
      </c>
      <c r="CD677" s="1324" t="str">
        <f t="shared" ref="CD677:CS677" si="186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860"/>
        <v/>
      </c>
      <c r="CF677" s="1326" t="str">
        <f t="shared" si="1860"/>
        <v/>
      </c>
      <c r="CG677" s="1326" t="str">
        <f t="shared" si="1860"/>
        <v/>
      </c>
      <c r="CH677" s="1326" t="str">
        <f t="shared" si="1860"/>
        <v/>
      </c>
      <c r="CI677" s="1326" t="str">
        <f t="shared" si="1860"/>
        <v/>
      </c>
      <c r="CJ677" s="1326" t="str">
        <f t="shared" si="1860"/>
        <v/>
      </c>
      <c r="CK677" s="1327" t="str">
        <f t="shared" si="1860"/>
        <v/>
      </c>
      <c r="CL677" s="1327" t="str">
        <f t="shared" si="1860"/>
        <v/>
      </c>
      <c r="CM677" s="1327" t="str">
        <f t="shared" si="1860"/>
        <v/>
      </c>
      <c r="CN677" s="1326" t="str">
        <f t="shared" si="1860"/>
        <v/>
      </c>
      <c r="CO677" s="1326" t="str">
        <f t="shared" si="1860"/>
        <v/>
      </c>
      <c r="CP677" s="1326" t="str">
        <f t="shared" si="1860"/>
        <v/>
      </c>
      <c r="CQ677" s="1326" t="str">
        <f t="shared" si="1860"/>
        <v/>
      </c>
      <c r="CR677" s="1326" t="str">
        <f t="shared" si="1860"/>
        <v/>
      </c>
      <c r="CS677" s="1325" t="str">
        <f t="shared" si="1860"/>
        <v/>
      </c>
      <c r="CT677" s="1328" t="str">
        <f t="shared" ref="CE677:CT680" si="186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6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62"/>
        <v/>
      </c>
      <c r="CW677" s="536" t="str">
        <f t="shared" si="1862"/>
        <v/>
      </c>
      <c r="CX677" s="536" t="str">
        <f t="shared" si="1862"/>
        <v/>
      </c>
      <c r="CY677" s="536" t="str">
        <f t="shared" si="1862"/>
        <v/>
      </c>
      <c r="CZ677" s="536" t="str">
        <f t="shared" si="1862"/>
        <v/>
      </c>
      <c r="DA677" s="536" t="str">
        <f t="shared" si="1862"/>
        <v/>
      </c>
      <c r="DB677" s="537" t="str">
        <f t="shared" si="1862"/>
        <v/>
      </c>
      <c r="DC677" s="537" t="str">
        <f t="shared" si="1862"/>
        <v/>
      </c>
      <c r="DD677" s="537" t="str">
        <f t="shared" si="1862"/>
        <v/>
      </c>
      <c r="DE677" s="536" t="str">
        <f t="shared" ref="DE677:DK680" si="186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63"/>
        <v/>
      </c>
      <c r="DG677" s="536" t="str">
        <f t="shared" si="1863"/>
        <v/>
      </c>
      <c r="DH677" s="536" t="str">
        <f t="shared" si="1863"/>
        <v/>
      </c>
      <c r="DI677" s="536" t="str">
        <f t="shared" si="1863"/>
        <v/>
      </c>
      <c r="DJ677" s="535" t="str">
        <f t="shared" si="1863"/>
        <v/>
      </c>
      <c r="DK677" s="534" t="str">
        <f t="shared" si="186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0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0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0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0"/>
      <c r="BV678" s="219"/>
      <c r="BW678" s="219"/>
      <c r="BX678" s="219"/>
      <c r="BY678" s="219"/>
      <c r="BZ678" s="583" t="str">
        <f t="shared" si="1818"/>
        <v/>
      </c>
      <c r="CA678" s="583" t="str">
        <f t="shared" si="1819"/>
        <v/>
      </c>
      <c r="CB678" s="583" t="str">
        <f t="shared" si="1820"/>
        <v/>
      </c>
      <c r="CC678" s="675" t="str">
        <f t="shared" si="1821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861"/>
        <v/>
      </c>
      <c r="CF678" s="1326" t="str">
        <f t="shared" si="1861"/>
        <v/>
      </c>
      <c r="CG678" s="1326" t="str">
        <f t="shared" si="1861"/>
        <v/>
      </c>
      <c r="CH678" s="1326" t="str">
        <f t="shared" si="1861"/>
        <v/>
      </c>
      <c r="CI678" s="1326" t="str">
        <f t="shared" si="1861"/>
        <v/>
      </c>
      <c r="CJ678" s="1326" t="str">
        <f t="shared" si="1861"/>
        <v/>
      </c>
      <c r="CK678" s="1327" t="str">
        <f t="shared" si="1861"/>
        <v/>
      </c>
      <c r="CL678" s="1327" t="str">
        <f t="shared" si="1861"/>
        <v/>
      </c>
      <c r="CM678" s="1327" t="str">
        <f t="shared" si="1861"/>
        <v/>
      </c>
      <c r="CN678" s="1326" t="str">
        <f t="shared" si="1861"/>
        <v/>
      </c>
      <c r="CO678" s="1326" t="str">
        <f t="shared" si="1861"/>
        <v/>
      </c>
      <c r="CP678" s="1326" t="str">
        <f t="shared" si="1861"/>
        <v/>
      </c>
      <c r="CQ678" s="1326" t="str">
        <f t="shared" si="1861"/>
        <v/>
      </c>
      <c r="CR678" s="1326" t="str">
        <f t="shared" si="1861"/>
        <v/>
      </c>
      <c r="CS678" s="1325" t="str">
        <f t="shared" si="1861"/>
        <v/>
      </c>
      <c r="CT678" s="1328" t="str">
        <f t="shared" si="1861"/>
        <v/>
      </c>
      <c r="CU678" s="534" t="str">
        <f t="shared" si="1862"/>
        <v/>
      </c>
      <c r="CV678" s="535" t="str">
        <f t="shared" si="1862"/>
        <v/>
      </c>
      <c r="CW678" s="536" t="str">
        <f t="shared" si="1862"/>
        <v/>
      </c>
      <c r="CX678" s="536" t="str">
        <f t="shared" si="1862"/>
        <v/>
      </c>
      <c r="CY678" s="536" t="str">
        <f t="shared" si="1862"/>
        <v/>
      </c>
      <c r="CZ678" s="536" t="str">
        <f t="shared" si="1862"/>
        <v/>
      </c>
      <c r="DA678" s="536" t="str">
        <f t="shared" si="1862"/>
        <v/>
      </c>
      <c r="DB678" s="537" t="str">
        <f t="shared" si="1862"/>
        <v/>
      </c>
      <c r="DC678" s="537" t="str">
        <f t="shared" si="1862"/>
        <v/>
      </c>
      <c r="DD678" s="537" t="str">
        <f t="shared" si="1862"/>
        <v/>
      </c>
      <c r="DE678" s="536" t="str">
        <f t="shared" si="1863"/>
        <v/>
      </c>
      <c r="DF678" s="536" t="str">
        <f t="shared" si="1863"/>
        <v/>
      </c>
      <c r="DG678" s="536" t="str">
        <f t="shared" si="1863"/>
        <v/>
      </c>
      <c r="DH678" s="536" t="str">
        <f t="shared" si="1863"/>
        <v/>
      </c>
      <c r="DI678" s="536" t="str">
        <f t="shared" si="1863"/>
        <v/>
      </c>
      <c r="DJ678" s="535" t="str">
        <f t="shared" si="1863"/>
        <v/>
      </c>
      <c r="DK678" s="534" t="str">
        <f t="shared" si="186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1864">4000*$K$1</f>
        <v>4000</v>
      </c>
      <c r="C679" s="747">
        <f t="shared" si="1864"/>
        <v>4000</v>
      </c>
      <c r="D679" s="747">
        <f t="shared" si="1864"/>
        <v>4000</v>
      </c>
      <c r="E679" s="747">
        <f t="shared" si="1864"/>
        <v>4000</v>
      </c>
      <c r="F679" s="747">
        <f t="shared" si="1864"/>
        <v>4000</v>
      </c>
      <c r="G679" s="747">
        <f t="shared" si="1864"/>
        <v>4000</v>
      </c>
      <c r="H679" s="747">
        <f t="shared" si="1864"/>
        <v>4000</v>
      </c>
      <c r="I679" s="747">
        <f t="shared" si="1864"/>
        <v>4000</v>
      </c>
      <c r="J679" s="747">
        <f t="shared" si="1864"/>
        <v>4000</v>
      </c>
      <c r="K679" s="747">
        <f t="shared" si="1864"/>
        <v>4000</v>
      </c>
      <c r="L679" s="747">
        <f t="shared" si="1864"/>
        <v>4000</v>
      </c>
      <c r="M679" s="747">
        <f t="shared" si="1864"/>
        <v>4000</v>
      </c>
      <c r="N679" s="747">
        <f t="shared" si="1864"/>
        <v>4000</v>
      </c>
      <c r="O679" s="747">
        <f t="shared" si="1864"/>
        <v>4000</v>
      </c>
      <c r="P679" s="747">
        <f t="shared" si="1864"/>
        <v>4000</v>
      </c>
      <c r="Q679" s="747">
        <f t="shared" si="1864"/>
        <v>4000</v>
      </c>
      <c r="R679" s="747">
        <f t="shared" si="1864"/>
        <v>4000</v>
      </c>
      <c r="S679" s="759"/>
      <c r="T679" s="747">
        <v>4000</v>
      </c>
      <c r="U679" s="747">
        <f t="shared" ref="U679:AJ679" si="1865">4000*$K$1</f>
        <v>4000</v>
      </c>
      <c r="V679" s="747">
        <f t="shared" si="1865"/>
        <v>4000</v>
      </c>
      <c r="W679" s="747">
        <f t="shared" si="1865"/>
        <v>4000</v>
      </c>
      <c r="X679" s="747">
        <f t="shared" si="1865"/>
        <v>4000</v>
      </c>
      <c r="Y679" s="747">
        <f t="shared" si="1865"/>
        <v>4000</v>
      </c>
      <c r="Z679" s="747">
        <f t="shared" si="1865"/>
        <v>4000</v>
      </c>
      <c r="AA679" s="747">
        <f t="shared" si="1865"/>
        <v>4000</v>
      </c>
      <c r="AB679" s="747">
        <f t="shared" si="1865"/>
        <v>4000</v>
      </c>
      <c r="AC679" s="747">
        <f t="shared" si="1865"/>
        <v>4000</v>
      </c>
      <c r="AD679" s="747">
        <f t="shared" si="1865"/>
        <v>4000</v>
      </c>
      <c r="AE679" s="747">
        <f t="shared" si="1865"/>
        <v>4000</v>
      </c>
      <c r="AF679" s="747">
        <f t="shared" si="1865"/>
        <v>4000</v>
      </c>
      <c r="AG679" s="747">
        <f t="shared" si="1865"/>
        <v>4000</v>
      </c>
      <c r="AH679" s="747">
        <f t="shared" si="1865"/>
        <v>4000</v>
      </c>
      <c r="AI679" s="747">
        <f t="shared" si="1865"/>
        <v>4000</v>
      </c>
      <c r="AJ679" s="747">
        <f t="shared" si="1865"/>
        <v>4000</v>
      </c>
      <c r="AK679" s="759"/>
      <c r="AL679" s="749">
        <v>16747</v>
      </c>
      <c r="AM679" s="750">
        <v>16747</v>
      </c>
      <c r="AN679" s="750">
        <v>16747</v>
      </c>
      <c r="AO679" s="750">
        <v>16747</v>
      </c>
      <c r="AP679" s="750">
        <v>16747</v>
      </c>
      <c r="AQ679" s="750">
        <v>16747</v>
      </c>
      <c r="AR679" s="750">
        <v>16747</v>
      </c>
      <c r="AS679" s="750">
        <v>16747</v>
      </c>
      <c r="AT679" s="750">
        <v>16747</v>
      </c>
      <c r="AU679" s="750">
        <v>16747</v>
      </c>
      <c r="AV679" s="750">
        <v>16747</v>
      </c>
      <c r="AW679" s="750">
        <v>16747</v>
      </c>
      <c r="AX679" s="750">
        <v>16747</v>
      </c>
      <c r="AY679" s="750">
        <v>16747</v>
      </c>
      <c r="AZ679" s="750">
        <v>16747</v>
      </c>
      <c r="BA679" s="750">
        <v>16747</v>
      </c>
      <c r="BB679" s="750">
        <v>16747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1818"/>
        <v>4000</v>
      </c>
      <c r="CA679" s="583">
        <f t="shared" si="1819"/>
        <v>4000</v>
      </c>
      <c r="CB679" s="583">
        <f t="shared" si="1820"/>
        <v>16747</v>
      </c>
      <c r="CC679" s="675">
        <f t="shared" si="1821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861"/>
        <v>16747</v>
      </c>
      <c r="CF679" s="1326">
        <f t="shared" si="1861"/>
        <v>16747</v>
      </c>
      <c r="CG679" s="1326">
        <f t="shared" si="1861"/>
        <v>16747</v>
      </c>
      <c r="CH679" s="1326">
        <f t="shared" si="1861"/>
        <v>16747</v>
      </c>
      <c r="CI679" s="1326">
        <f t="shared" si="1861"/>
        <v>16747</v>
      </c>
      <c r="CJ679" s="1326">
        <f t="shared" si="1861"/>
        <v>16747</v>
      </c>
      <c r="CK679" s="1327">
        <f t="shared" si="1861"/>
        <v>16747</v>
      </c>
      <c r="CL679" s="1327">
        <f t="shared" si="1861"/>
        <v>16747</v>
      </c>
      <c r="CM679" s="1327">
        <f t="shared" si="1861"/>
        <v>16747</v>
      </c>
      <c r="CN679" s="1326">
        <f t="shared" si="1861"/>
        <v>16747</v>
      </c>
      <c r="CO679" s="1326">
        <f t="shared" si="1861"/>
        <v>16747</v>
      </c>
      <c r="CP679" s="1326">
        <f t="shared" si="1861"/>
        <v>16747</v>
      </c>
      <c r="CQ679" s="1326">
        <f t="shared" si="1861"/>
        <v>16747</v>
      </c>
      <c r="CR679" s="1326">
        <f t="shared" si="1861"/>
        <v>16747</v>
      </c>
      <c r="CS679" s="1325">
        <f t="shared" si="1861"/>
        <v>16747</v>
      </c>
      <c r="CT679" s="1328">
        <f t="shared" si="1861"/>
        <v>16747</v>
      </c>
      <c r="CU679" s="534">
        <f t="shared" si="1862"/>
        <v>16747</v>
      </c>
      <c r="CV679" s="535">
        <f t="shared" si="1862"/>
        <v>16747</v>
      </c>
      <c r="CW679" s="536">
        <f t="shared" si="1862"/>
        <v>16747</v>
      </c>
      <c r="CX679" s="536">
        <f t="shared" si="1862"/>
        <v>16747</v>
      </c>
      <c r="CY679" s="536">
        <f t="shared" si="1862"/>
        <v>16747</v>
      </c>
      <c r="CZ679" s="536">
        <f t="shared" si="1862"/>
        <v>16747</v>
      </c>
      <c r="DA679" s="536">
        <f t="shared" si="1862"/>
        <v>16747</v>
      </c>
      <c r="DB679" s="537">
        <f t="shared" si="1862"/>
        <v>16747</v>
      </c>
      <c r="DC679" s="537">
        <f t="shared" si="1862"/>
        <v>16747</v>
      </c>
      <c r="DD679" s="537">
        <f t="shared" si="1862"/>
        <v>16747</v>
      </c>
      <c r="DE679" s="536">
        <f t="shared" si="1863"/>
        <v>16747</v>
      </c>
      <c r="DF679" s="536">
        <f t="shared" si="1863"/>
        <v>16747</v>
      </c>
      <c r="DG679" s="536">
        <f t="shared" si="1863"/>
        <v>16747</v>
      </c>
      <c r="DH679" s="536">
        <f t="shared" si="1863"/>
        <v>16747</v>
      </c>
      <c r="DI679" s="536">
        <f t="shared" si="1863"/>
        <v>16747</v>
      </c>
      <c r="DJ679" s="535">
        <f t="shared" si="1863"/>
        <v>16747</v>
      </c>
      <c r="DK679" s="534">
        <f t="shared" si="186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18"/>
        <v/>
      </c>
      <c r="CA680" s="608" t="str">
        <f t="shared" si="1819"/>
        <v/>
      </c>
      <c r="CB680" s="608" t="str">
        <f t="shared" si="1820"/>
        <v/>
      </c>
      <c r="CC680" s="678" t="str">
        <f t="shared" si="1821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861"/>
        <v/>
      </c>
      <c r="CF680" s="1331" t="str">
        <f t="shared" si="1861"/>
        <v/>
      </c>
      <c r="CG680" s="1331" t="str">
        <f t="shared" si="1861"/>
        <v/>
      </c>
      <c r="CH680" s="1331" t="str">
        <f t="shared" si="1861"/>
        <v/>
      </c>
      <c r="CI680" s="1331" t="str">
        <f t="shared" si="1861"/>
        <v/>
      </c>
      <c r="CJ680" s="1331" t="str">
        <f t="shared" si="1861"/>
        <v/>
      </c>
      <c r="CK680" s="1332" t="str">
        <f t="shared" si="1861"/>
        <v/>
      </c>
      <c r="CL680" s="1332" t="str">
        <f t="shared" si="1861"/>
        <v/>
      </c>
      <c r="CM680" s="1332" t="str">
        <f t="shared" si="1861"/>
        <v/>
      </c>
      <c r="CN680" s="1331" t="str">
        <f t="shared" si="1861"/>
        <v/>
      </c>
      <c r="CO680" s="1331" t="str">
        <f t="shared" si="1861"/>
        <v/>
      </c>
      <c r="CP680" s="1331" t="str">
        <f t="shared" si="1861"/>
        <v/>
      </c>
      <c r="CQ680" s="1331" t="str">
        <f t="shared" si="1861"/>
        <v/>
      </c>
      <c r="CR680" s="1331" t="str">
        <f t="shared" si="1861"/>
        <v/>
      </c>
      <c r="CS680" s="1330" t="str">
        <f t="shared" si="1861"/>
        <v/>
      </c>
      <c r="CT680" s="1333" t="str">
        <f t="shared" si="1861"/>
        <v/>
      </c>
      <c r="CU680" s="522" t="str">
        <f t="shared" si="1862"/>
        <v/>
      </c>
      <c r="CV680" s="523" t="str">
        <f t="shared" si="1862"/>
        <v/>
      </c>
      <c r="CW680" s="524" t="str">
        <f t="shared" si="1862"/>
        <v/>
      </c>
      <c r="CX680" s="524" t="str">
        <f t="shared" si="1862"/>
        <v/>
      </c>
      <c r="CY680" s="524" t="str">
        <f t="shared" si="1862"/>
        <v/>
      </c>
      <c r="CZ680" s="524" t="str">
        <f t="shared" si="1862"/>
        <v/>
      </c>
      <c r="DA680" s="524" t="str">
        <f t="shared" si="1862"/>
        <v/>
      </c>
      <c r="DB680" s="525" t="str">
        <f t="shared" si="1862"/>
        <v/>
      </c>
      <c r="DC680" s="525" t="str">
        <f t="shared" si="1862"/>
        <v/>
      </c>
      <c r="DD680" s="525" t="str">
        <f t="shared" si="1862"/>
        <v/>
      </c>
      <c r="DE680" s="524" t="str">
        <f t="shared" si="1863"/>
        <v/>
      </c>
      <c r="DF680" s="524" t="str">
        <f t="shared" si="1863"/>
        <v/>
      </c>
      <c r="DG680" s="524" t="str">
        <f t="shared" si="1863"/>
        <v/>
      </c>
      <c r="DH680" s="524" t="str">
        <f t="shared" si="1863"/>
        <v/>
      </c>
      <c r="DI680" s="524" t="str">
        <f t="shared" si="1863"/>
        <v/>
      </c>
      <c r="DJ680" s="523" t="str">
        <f t="shared" si="1863"/>
        <v/>
      </c>
      <c r="DK680" s="522" t="str">
        <f t="shared" si="186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9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9"/>
      <c r="BV681" s="219"/>
      <c r="BW681" s="219"/>
      <c r="BX681" s="219"/>
      <c r="BY681" s="219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9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9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4" t="str">
        <f t="shared" ref="CD682:CS682" si="18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866"/>
        <v/>
      </c>
      <c r="CF682" s="1326" t="str">
        <f t="shared" si="1866"/>
        <v/>
      </c>
      <c r="CG682" s="1326" t="str">
        <f t="shared" si="1866"/>
        <v/>
      </c>
      <c r="CH682" s="1326" t="str">
        <f t="shared" si="1866"/>
        <v/>
      </c>
      <c r="CI682" s="1326" t="str">
        <f t="shared" si="1866"/>
        <v/>
      </c>
      <c r="CJ682" s="1326" t="str">
        <f t="shared" si="1866"/>
        <v/>
      </c>
      <c r="CK682" s="1327" t="str">
        <f t="shared" si="1866"/>
        <v/>
      </c>
      <c r="CL682" s="1327" t="str">
        <f t="shared" si="1866"/>
        <v/>
      </c>
      <c r="CM682" s="1327" t="str">
        <f t="shared" si="1866"/>
        <v/>
      </c>
      <c r="CN682" s="1326" t="str">
        <f t="shared" si="1866"/>
        <v/>
      </c>
      <c r="CO682" s="1326" t="str">
        <f t="shared" si="1866"/>
        <v/>
      </c>
      <c r="CP682" s="1326" t="str">
        <f t="shared" si="1866"/>
        <v/>
      </c>
      <c r="CQ682" s="1326" t="str">
        <f t="shared" si="1866"/>
        <v/>
      </c>
      <c r="CR682" s="1326" t="str">
        <f t="shared" si="1866"/>
        <v/>
      </c>
      <c r="CS682" s="1325" t="str">
        <f t="shared" si="1866"/>
        <v/>
      </c>
      <c r="CT682" s="1328" t="str">
        <f t="shared" ref="CE682:CT685" si="18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68"/>
        <v/>
      </c>
      <c r="CW682" s="536" t="str">
        <f t="shared" si="1868"/>
        <v/>
      </c>
      <c r="CX682" s="536" t="str">
        <f t="shared" si="1868"/>
        <v/>
      </c>
      <c r="CY682" s="536" t="str">
        <f t="shared" si="1868"/>
        <v/>
      </c>
      <c r="CZ682" s="536" t="str">
        <f t="shared" si="1868"/>
        <v/>
      </c>
      <c r="DA682" s="536" t="str">
        <f t="shared" si="1868"/>
        <v/>
      </c>
      <c r="DB682" s="537" t="str">
        <f t="shared" si="1868"/>
        <v/>
      </c>
      <c r="DC682" s="537" t="str">
        <f t="shared" si="1868"/>
        <v/>
      </c>
      <c r="DD682" s="537" t="str">
        <f t="shared" si="1868"/>
        <v/>
      </c>
      <c r="DE682" s="536" t="str">
        <f t="shared" ref="DE682:DK685" si="18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69"/>
        <v/>
      </c>
      <c r="DG682" s="536" t="str">
        <f t="shared" si="1869"/>
        <v/>
      </c>
      <c r="DH682" s="536" t="str">
        <f t="shared" si="1869"/>
        <v/>
      </c>
      <c r="DI682" s="536" t="str">
        <f t="shared" si="1869"/>
        <v/>
      </c>
      <c r="DJ682" s="535" t="str">
        <f t="shared" si="1869"/>
        <v/>
      </c>
      <c r="DK682" s="534" t="str">
        <f t="shared" si="186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9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9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867"/>
        <v/>
      </c>
      <c r="CF683" s="1326" t="str">
        <f t="shared" si="1867"/>
        <v/>
      </c>
      <c r="CG683" s="1326" t="str">
        <f t="shared" si="1867"/>
        <v/>
      </c>
      <c r="CH683" s="1326" t="str">
        <f t="shared" si="1867"/>
        <v/>
      </c>
      <c r="CI683" s="1326" t="str">
        <f t="shared" si="1867"/>
        <v/>
      </c>
      <c r="CJ683" s="1326" t="str">
        <f t="shared" si="1867"/>
        <v/>
      </c>
      <c r="CK683" s="1327" t="str">
        <f t="shared" si="1867"/>
        <v/>
      </c>
      <c r="CL683" s="1327" t="str">
        <f t="shared" si="1867"/>
        <v/>
      </c>
      <c r="CM683" s="1327" t="str">
        <f t="shared" si="1867"/>
        <v/>
      </c>
      <c r="CN683" s="1326" t="str">
        <f t="shared" si="1867"/>
        <v/>
      </c>
      <c r="CO683" s="1326" t="str">
        <f t="shared" si="1867"/>
        <v/>
      </c>
      <c r="CP683" s="1326" t="str">
        <f t="shared" si="1867"/>
        <v/>
      </c>
      <c r="CQ683" s="1326" t="str">
        <f t="shared" si="1867"/>
        <v/>
      </c>
      <c r="CR683" s="1326" t="str">
        <f t="shared" si="1867"/>
        <v/>
      </c>
      <c r="CS683" s="1325" t="str">
        <f t="shared" si="1867"/>
        <v/>
      </c>
      <c r="CT683" s="1328" t="str">
        <f t="shared" si="1867"/>
        <v/>
      </c>
      <c r="CU683" s="534" t="str">
        <f t="shared" si="1868"/>
        <v/>
      </c>
      <c r="CV683" s="535" t="str">
        <f t="shared" si="1868"/>
        <v/>
      </c>
      <c r="CW683" s="536" t="str">
        <f t="shared" si="1868"/>
        <v/>
      </c>
      <c r="CX683" s="536" t="str">
        <f t="shared" si="1868"/>
        <v/>
      </c>
      <c r="CY683" s="536" t="str">
        <f t="shared" si="1868"/>
        <v/>
      </c>
      <c r="CZ683" s="536" t="str">
        <f t="shared" si="1868"/>
        <v/>
      </c>
      <c r="DA683" s="536" t="str">
        <f t="shared" si="1868"/>
        <v/>
      </c>
      <c r="DB683" s="537" t="str">
        <f t="shared" si="1868"/>
        <v/>
      </c>
      <c r="DC683" s="537" t="str">
        <f t="shared" si="1868"/>
        <v/>
      </c>
      <c r="DD683" s="537" t="str">
        <f t="shared" si="1868"/>
        <v/>
      </c>
      <c r="DE683" s="536" t="str">
        <f t="shared" si="1869"/>
        <v/>
      </c>
      <c r="DF683" s="536" t="str">
        <f t="shared" si="1869"/>
        <v/>
      </c>
      <c r="DG683" s="536" t="str">
        <f t="shared" si="1869"/>
        <v/>
      </c>
      <c r="DH683" s="536" t="str">
        <f t="shared" si="1869"/>
        <v/>
      </c>
      <c r="DI683" s="536" t="str">
        <f t="shared" si="1869"/>
        <v/>
      </c>
      <c r="DJ683" s="535" t="str">
        <f t="shared" si="1869"/>
        <v/>
      </c>
      <c r="DK683" s="534" t="str">
        <f t="shared" si="186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1870">2020*$K$1</f>
        <v>2020</v>
      </c>
      <c r="C684" s="747">
        <f t="shared" si="1870"/>
        <v>2020</v>
      </c>
      <c r="D684" s="747">
        <f t="shared" si="1870"/>
        <v>2020</v>
      </c>
      <c r="E684" s="747">
        <f t="shared" si="1870"/>
        <v>2020</v>
      </c>
      <c r="F684" s="747">
        <f t="shared" si="1870"/>
        <v>2020</v>
      </c>
      <c r="G684" s="747">
        <f t="shared" si="1870"/>
        <v>2020</v>
      </c>
      <c r="H684" s="747">
        <f t="shared" si="1870"/>
        <v>2020</v>
      </c>
      <c r="I684" s="747">
        <f t="shared" si="1870"/>
        <v>2020</v>
      </c>
      <c r="J684" s="747">
        <f t="shared" si="1870"/>
        <v>2020</v>
      </c>
      <c r="K684" s="747">
        <f t="shared" si="1870"/>
        <v>2020</v>
      </c>
      <c r="L684" s="747">
        <f t="shared" si="1870"/>
        <v>2020</v>
      </c>
      <c r="M684" s="747">
        <f t="shared" si="1870"/>
        <v>2020</v>
      </c>
      <c r="N684" s="747">
        <f t="shared" si="1870"/>
        <v>2020</v>
      </c>
      <c r="O684" s="747">
        <f t="shared" si="1870"/>
        <v>2020</v>
      </c>
      <c r="P684" s="747">
        <f t="shared" si="1870"/>
        <v>2020</v>
      </c>
      <c r="Q684" s="747">
        <f t="shared" si="1870"/>
        <v>2020</v>
      </c>
      <c r="R684" s="747">
        <f t="shared" si="1870"/>
        <v>2020</v>
      </c>
      <c r="S684" s="759"/>
      <c r="T684" s="747">
        <f t="shared" ref="T684:AJ684" si="1871">2020*$K$1</f>
        <v>2020</v>
      </c>
      <c r="U684" s="747">
        <f t="shared" si="1871"/>
        <v>2020</v>
      </c>
      <c r="V684" s="747">
        <f t="shared" si="1871"/>
        <v>2020</v>
      </c>
      <c r="W684" s="747">
        <f t="shared" si="1871"/>
        <v>2020</v>
      </c>
      <c r="X684" s="747">
        <f t="shared" si="1871"/>
        <v>2020</v>
      </c>
      <c r="Y684" s="747">
        <f t="shared" si="1871"/>
        <v>2020</v>
      </c>
      <c r="Z684" s="747">
        <f t="shared" si="1871"/>
        <v>2020</v>
      </c>
      <c r="AA684" s="747">
        <f t="shared" si="1871"/>
        <v>2020</v>
      </c>
      <c r="AB684" s="747">
        <f t="shared" si="1871"/>
        <v>2020</v>
      </c>
      <c r="AC684" s="747">
        <f t="shared" si="1871"/>
        <v>2020</v>
      </c>
      <c r="AD684" s="747">
        <f t="shared" si="1871"/>
        <v>2020</v>
      </c>
      <c r="AE684" s="747">
        <f t="shared" si="1871"/>
        <v>2020</v>
      </c>
      <c r="AF684" s="747">
        <f t="shared" si="1871"/>
        <v>2020</v>
      </c>
      <c r="AG684" s="747">
        <f t="shared" si="1871"/>
        <v>2020</v>
      </c>
      <c r="AH684" s="747">
        <f t="shared" si="1871"/>
        <v>2020</v>
      </c>
      <c r="AI684" s="747">
        <f t="shared" si="1871"/>
        <v>2020</v>
      </c>
      <c r="AJ684" s="747">
        <f t="shared" si="1871"/>
        <v>2020</v>
      </c>
      <c r="AK684" s="759"/>
      <c r="AL684" s="747">
        <f t="shared" ref="AL684:BB684" si="1872">2020*$K$1</f>
        <v>2020</v>
      </c>
      <c r="AM684" s="747">
        <f t="shared" si="1872"/>
        <v>2020</v>
      </c>
      <c r="AN684" s="747">
        <f t="shared" si="1872"/>
        <v>2020</v>
      </c>
      <c r="AO684" s="747">
        <f t="shared" si="1872"/>
        <v>2020</v>
      </c>
      <c r="AP684" s="747">
        <f t="shared" si="1872"/>
        <v>2020</v>
      </c>
      <c r="AQ684" s="747">
        <f t="shared" si="1872"/>
        <v>2020</v>
      </c>
      <c r="AR684" s="747">
        <f t="shared" si="1872"/>
        <v>2020</v>
      </c>
      <c r="AS684" s="747">
        <f t="shared" si="1872"/>
        <v>2020</v>
      </c>
      <c r="AT684" s="747">
        <f t="shared" si="1872"/>
        <v>2020</v>
      </c>
      <c r="AU684" s="747">
        <f t="shared" si="1872"/>
        <v>2020</v>
      </c>
      <c r="AV684" s="747">
        <f t="shared" si="1872"/>
        <v>2020</v>
      </c>
      <c r="AW684" s="747">
        <f t="shared" si="1872"/>
        <v>2020</v>
      </c>
      <c r="AX684" s="747">
        <f t="shared" si="1872"/>
        <v>2020</v>
      </c>
      <c r="AY684" s="747">
        <f t="shared" si="1872"/>
        <v>2020</v>
      </c>
      <c r="AZ684" s="747">
        <f t="shared" si="1872"/>
        <v>2020</v>
      </c>
      <c r="BA684" s="747">
        <f t="shared" si="1872"/>
        <v>2020</v>
      </c>
      <c r="BB684" s="747">
        <f t="shared" si="1872"/>
        <v>2020</v>
      </c>
      <c r="BC684" s="759"/>
      <c r="BD684" s="747">
        <f t="shared" ref="BD684:BT684" si="1873">2020*$K$1</f>
        <v>2020</v>
      </c>
      <c r="BE684" s="747">
        <f t="shared" si="1873"/>
        <v>2020</v>
      </c>
      <c r="BF684" s="747">
        <f t="shared" si="1873"/>
        <v>2020</v>
      </c>
      <c r="BG684" s="747">
        <f t="shared" si="1873"/>
        <v>2020</v>
      </c>
      <c r="BH684" s="747">
        <f t="shared" si="1873"/>
        <v>2020</v>
      </c>
      <c r="BI684" s="747">
        <f t="shared" si="1873"/>
        <v>2020</v>
      </c>
      <c r="BJ684" s="747">
        <f t="shared" si="1873"/>
        <v>2020</v>
      </c>
      <c r="BK684" s="747">
        <f t="shared" si="1873"/>
        <v>2020</v>
      </c>
      <c r="BL684" s="747">
        <f t="shared" si="1873"/>
        <v>2020</v>
      </c>
      <c r="BM684" s="747">
        <f t="shared" si="1873"/>
        <v>2020</v>
      </c>
      <c r="BN684" s="747">
        <f t="shared" si="1873"/>
        <v>2020</v>
      </c>
      <c r="BO684" s="747">
        <f t="shared" si="1873"/>
        <v>2020</v>
      </c>
      <c r="BP684" s="747">
        <f t="shared" si="1873"/>
        <v>2020</v>
      </c>
      <c r="BQ684" s="747">
        <f t="shared" si="1873"/>
        <v>2020</v>
      </c>
      <c r="BR684" s="747">
        <f t="shared" si="1873"/>
        <v>2020</v>
      </c>
      <c r="BS684" s="747">
        <f t="shared" si="1873"/>
        <v>2020</v>
      </c>
      <c r="BT684" s="747">
        <f t="shared" si="1873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867"/>
        <v>2020</v>
      </c>
      <c r="CF684" s="1326">
        <f t="shared" si="1867"/>
        <v>2020</v>
      </c>
      <c r="CG684" s="1326">
        <f t="shared" si="1867"/>
        <v>2020</v>
      </c>
      <c r="CH684" s="1326">
        <f t="shared" si="1867"/>
        <v>2020</v>
      </c>
      <c r="CI684" s="1326">
        <f t="shared" si="1867"/>
        <v>2020</v>
      </c>
      <c r="CJ684" s="1326">
        <f t="shared" si="1867"/>
        <v>2020</v>
      </c>
      <c r="CK684" s="1327">
        <f t="shared" si="1867"/>
        <v>2020</v>
      </c>
      <c r="CL684" s="1327">
        <f t="shared" si="1867"/>
        <v>2020</v>
      </c>
      <c r="CM684" s="1327">
        <f t="shared" si="1867"/>
        <v>2020</v>
      </c>
      <c r="CN684" s="1326">
        <f t="shared" si="1867"/>
        <v>2020</v>
      </c>
      <c r="CO684" s="1326">
        <f t="shared" si="1867"/>
        <v>2020</v>
      </c>
      <c r="CP684" s="1326">
        <f t="shared" si="1867"/>
        <v>2020</v>
      </c>
      <c r="CQ684" s="1326">
        <f t="shared" si="1867"/>
        <v>2020</v>
      </c>
      <c r="CR684" s="1326">
        <f t="shared" si="1867"/>
        <v>2020</v>
      </c>
      <c r="CS684" s="1325">
        <f t="shared" si="1867"/>
        <v>2020</v>
      </c>
      <c r="CT684" s="1328">
        <f t="shared" si="1867"/>
        <v>2020</v>
      </c>
      <c r="CU684" s="534">
        <f t="shared" si="1868"/>
        <v>2020</v>
      </c>
      <c r="CV684" s="535">
        <f t="shared" si="1868"/>
        <v>2020</v>
      </c>
      <c r="CW684" s="536">
        <f t="shared" si="1868"/>
        <v>2020</v>
      </c>
      <c r="CX684" s="536">
        <f t="shared" si="1868"/>
        <v>2020</v>
      </c>
      <c r="CY684" s="536">
        <f t="shared" si="1868"/>
        <v>2020</v>
      </c>
      <c r="CZ684" s="536">
        <f t="shared" si="1868"/>
        <v>2020</v>
      </c>
      <c r="DA684" s="536">
        <f t="shared" si="1868"/>
        <v>2020</v>
      </c>
      <c r="DB684" s="537">
        <f t="shared" si="1868"/>
        <v>2020</v>
      </c>
      <c r="DC684" s="537">
        <f t="shared" si="1868"/>
        <v>2020</v>
      </c>
      <c r="DD684" s="537">
        <f t="shared" si="1868"/>
        <v>2020</v>
      </c>
      <c r="DE684" s="536">
        <f t="shared" si="1869"/>
        <v>2020</v>
      </c>
      <c r="DF684" s="536">
        <f t="shared" si="1869"/>
        <v>2020</v>
      </c>
      <c r="DG684" s="536">
        <f t="shared" si="1869"/>
        <v>2020</v>
      </c>
      <c r="DH684" s="536">
        <f t="shared" si="1869"/>
        <v>2020</v>
      </c>
      <c r="DI684" s="536">
        <f t="shared" si="1869"/>
        <v>2020</v>
      </c>
      <c r="DJ684" s="535">
        <f t="shared" si="1869"/>
        <v>2020</v>
      </c>
      <c r="DK684" s="534">
        <f t="shared" si="186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867"/>
        <v/>
      </c>
      <c r="CF685" s="1331" t="str">
        <f t="shared" si="1867"/>
        <v/>
      </c>
      <c r="CG685" s="1331" t="str">
        <f t="shared" si="1867"/>
        <v/>
      </c>
      <c r="CH685" s="1331" t="str">
        <f t="shared" si="1867"/>
        <v/>
      </c>
      <c r="CI685" s="1331" t="str">
        <f t="shared" si="1867"/>
        <v/>
      </c>
      <c r="CJ685" s="1331" t="str">
        <f t="shared" si="1867"/>
        <v/>
      </c>
      <c r="CK685" s="1332" t="str">
        <f t="shared" si="1867"/>
        <v/>
      </c>
      <c r="CL685" s="1332" t="str">
        <f t="shared" si="1867"/>
        <v/>
      </c>
      <c r="CM685" s="1332" t="str">
        <f t="shared" si="1867"/>
        <v/>
      </c>
      <c r="CN685" s="1331" t="str">
        <f t="shared" si="1867"/>
        <v/>
      </c>
      <c r="CO685" s="1331" t="str">
        <f t="shared" si="1867"/>
        <v/>
      </c>
      <c r="CP685" s="1331" t="str">
        <f t="shared" si="1867"/>
        <v/>
      </c>
      <c r="CQ685" s="1331" t="str">
        <f t="shared" si="1867"/>
        <v/>
      </c>
      <c r="CR685" s="1331" t="str">
        <f t="shared" si="1867"/>
        <v/>
      </c>
      <c r="CS685" s="1330" t="str">
        <f t="shared" si="1867"/>
        <v/>
      </c>
      <c r="CT685" s="1333" t="str">
        <f t="shared" si="1867"/>
        <v/>
      </c>
      <c r="CU685" s="522" t="str">
        <f t="shared" si="1868"/>
        <v/>
      </c>
      <c r="CV685" s="523" t="str">
        <f t="shared" si="1868"/>
        <v/>
      </c>
      <c r="CW685" s="524" t="str">
        <f t="shared" si="1868"/>
        <v/>
      </c>
      <c r="CX685" s="524" t="str">
        <f t="shared" si="1868"/>
        <v/>
      </c>
      <c r="CY685" s="524" t="str">
        <f t="shared" si="1868"/>
        <v/>
      </c>
      <c r="CZ685" s="524" t="str">
        <f t="shared" si="1868"/>
        <v/>
      </c>
      <c r="DA685" s="524" t="str">
        <f t="shared" si="1868"/>
        <v/>
      </c>
      <c r="DB685" s="525" t="str">
        <f t="shared" si="1868"/>
        <v/>
      </c>
      <c r="DC685" s="525" t="str">
        <f t="shared" si="1868"/>
        <v/>
      </c>
      <c r="DD685" s="525" t="str">
        <f t="shared" si="1868"/>
        <v/>
      </c>
      <c r="DE685" s="524" t="str">
        <f t="shared" si="1869"/>
        <v/>
      </c>
      <c r="DF685" s="524" t="str">
        <f t="shared" si="1869"/>
        <v/>
      </c>
      <c r="DG685" s="524" t="str">
        <f t="shared" si="1869"/>
        <v/>
      </c>
      <c r="DH685" s="524" t="str">
        <f t="shared" si="1869"/>
        <v/>
      </c>
      <c r="DI685" s="524" t="str">
        <f t="shared" si="1869"/>
        <v/>
      </c>
      <c r="DJ685" s="523" t="str">
        <f t="shared" si="1869"/>
        <v/>
      </c>
      <c r="DK685" s="522" t="str">
        <f t="shared" si="186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0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0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0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0"/>
      <c r="BV686" s="219"/>
      <c r="BW686" s="219"/>
      <c r="BX686" s="219"/>
      <c r="BY686" s="219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0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0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0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0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4" t="str">
        <f t="shared" ref="CD687:CS687" si="18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874"/>
        <v/>
      </c>
      <c r="CF687" s="1326" t="str">
        <f t="shared" si="1874"/>
        <v/>
      </c>
      <c r="CG687" s="1326" t="str">
        <f t="shared" si="1874"/>
        <v/>
      </c>
      <c r="CH687" s="1326" t="str">
        <f t="shared" si="1874"/>
        <v/>
      </c>
      <c r="CI687" s="1326" t="str">
        <f t="shared" si="1874"/>
        <v/>
      </c>
      <c r="CJ687" s="1326" t="str">
        <f t="shared" si="1874"/>
        <v/>
      </c>
      <c r="CK687" s="1327" t="str">
        <f t="shared" si="1874"/>
        <v/>
      </c>
      <c r="CL687" s="1327" t="str">
        <f t="shared" si="1874"/>
        <v/>
      </c>
      <c r="CM687" s="1327" t="str">
        <f t="shared" si="1874"/>
        <v/>
      </c>
      <c r="CN687" s="1326" t="str">
        <f t="shared" si="1874"/>
        <v/>
      </c>
      <c r="CO687" s="1326" t="str">
        <f t="shared" si="1874"/>
        <v/>
      </c>
      <c r="CP687" s="1326" t="str">
        <f t="shared" si="1874"/>
        <v/>
      </c>
      <c r="CQ687" s="1326" t="str">
        <f t="shared" si="1874"/>
        <v/>
      </c>
      <c r="CR687" s="1326" t="str">
        <f t="shared" si="1874"/>
        <v/>
      </c>
      <c r="CS687" s="1325" t="str">
        <f t="shared" si="1874"/>
        <v/>
      </c>
      <c r="CT687" s="1328" t="str">
        <f t="shared" ref="CE687:CT690" si="18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76"/>
        <v/>
      </c>
      <c r="CW687" s="536" t="str">
        <f t="shared" si="1876"/>
        <v/>
      </c>
      <c r="CX687" s="536" t="str">
        <f t="shared" si="1876"/>
        <v/>
      </c>
      <c r="CY687" s="536" t="str">
        <f t="shared" si="1876"/>
        <v/>
      </c>
      <c r="CZ687" s="536" t="str">
        <f t="shared" si="1876"/>
        <v/>
      </c>
      <c r="DA687" s="536" t="str">
        <f t="shared" si="1876"/>
        <v/>
      </c>
      <c r="DB687" s="537" t="str">
        <f t="shared" si="1876"/>
        <v/>
      </c>
      <c r="DC687" s="537" t="str">
        <f t="shared" si="1876"/>
        <v/>
      </c>
      <c r="DD687" s="537" t="str">
        <f t="shared" si="1876"/>
        <v/>
      </c>
      <c r="DE687" s="536" t="str">
        <f t="shared" ref="DE687:DK690" si="18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77"/>
        <v/>
      </c>
      <c r="DG687" s="536" t="str">
        <f t="shared" si="1877"/>
        <v/>
      </c>
      <c r="DH687" s="536" t="str">
        <f t="shared" si="1877"/>
        <v/>
      </c>
      <c r="DI687" s="536" t="str">
        <f t="shared" si="1877"/>
        <v/>
      </c>
      <c r="DJ687" s="535" t="str">
        <f t="shared" si="1877"/>
        <v/>
      </c>
      <c r="DK687" s="534" t="str">
        <f t="shared" si="187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0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0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0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0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875"/>
        <v/>
      </c>
      <c r="CF688" s="1326" t="str">
        <f t="shared" si="1875"/>
        <v/>
      </c>
      <c r="CG688" s="1326" t="str">
        <f t="shared" si="1875"/>
        <v/>
      </c>
      <c r="CH688" s="1326" t="str">
        <f t="shared" si="1875"/>
        <v/>
      </c>
      <c r="CI688" s="1326" t="str">
        <f t="shared" si="1875"/>
        <v/>
      </c>
      <c r="CJ688" s="1326" t="str">
        <f t="shared" si="1875"/>
        <v/>
      </c>
      <c r="CK688" s="1327" t="str">
        <f t="shared" si="1875"/>
        <v/>
      </c>
      <c r="CL688" s="1327" t="str">
        <f t="shared" si="1875"/>
        <v/>
      </c>
      <c r="CM688" s="1327" t="str">
        <f t="shared" si="1875"/>
        <v/>
      </c>
      <c r="CN688" s="1326" t="str">
        <f t="shared" si="1875"/>
        <v/>
      </c>
      <c r="CO688" s="1326" t="str">
        <f t="shared" si="1875"/>
        <v/>
      </c>
      <c r="CP688" s="1326" t="str">
        <f t="shared" si="1875"/>
        <v/>
      </c>
      <c r="CQ688" s="1326" t="str">
        <f t="shared" si="1875"/>
        <v/>
      </c>
      <c r="CR688" s="1326" t="str">
        <f t="shared" si="1875"/>
        <v/>
      </c>
      <c r="CS688" s="1325" t="str">
        <f t="shared" si="1875"/>
        <v/>
      </c>
      <c r="CT688" s="1328" t="str">
        <f t="shared" si="1875"/>
        <v/>
      </c>
      <c r="CU688" s="534" t="str">
        <f t="shared" si="1876"/>
        <v/>
      </c>
      <c r="CV688" s="535" t="str">
        <f t="shared" si="1876"/>
        <v/>
      </c>
      <c r="CW688" s="536" t="str">
        <f t="shared" si="1876"/>
        <v/>
      </c>
      <c r="CX688" s="536" t="str">
        <f t="shared" si="1876"/>
        <v/>
      </c>
      <c r="CY688" s="536" t="str">
        <f t="shared" si="1876"/>
        <v/>
      </c>
      <c r="CZ688" s="536" t="str">
        <f t="shared" si="1876"/>
        <v/>
      </c>
      <c r="DA688" s="536" t="str">
        <f t="shared" si="1876"/>
        <v/>
      </c>
      <c r="DB688" s="537" t="str">
        <f t="shared" si="1876"/>
        <v/>
      </c>
      <c r="DC688" s="537" t="str">
        <f t="shared" si="1876"/>
        <v/>
      </c>
      <c r="DD688" s="537" t="str">
        <f t="shared" si="1876"/>
        <v/>
      </c>
      <c r="DE688" s="536" t="str">
        <f t="shared" si="1877"/>
        <v/>
      </c>
      <c r="DF688" s="536" t="str">
        <f t="shared" si="1877"/>
        <v/>
      </c>
      <c r="DG688" s="536" t="str">
        <f t="shared" si="1877"/>
        <v/>
      </c>
      <c r="DH688" s="536" t="str">
        <f t="shared" si="1877"/>
        <v/>
      </c>
      <c r="DI688" s="536" t="str">
        <f t="shared" si="1877"/>
        <v/>
      </c>
      <c r="DJ688" s="535" t="str">
        <f t="shared" si="1877"/>
        <v/>
      </c>
      <c r="DK688" s="534" t="str">
        <f t="shared" si="187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1878">3620*$K$1</f>
        <v>3620</v>
      </c>
      <c r="C689" s="747">
        <f t="shared" si="1878"/>
        <v>3620</v>
      </c>
      <c r="D689" s="747">
        <f t="shared" si="1878"/>
        <v>3620</v>
      </c>
      <c r="E689" s="747">
        <f t="shared" si="1878"/>
        <v>3620</v>
      </c>
      <c r="F689" s="747">
        <f t="shared" si="1878"/>
        <v>3620</v>
      </c>
      <c r="G689" s="747">
        <f t="shared" si="1878"/>
        <v>3620</v>
      </c>
      <c r="H689" s="747">
        <f t="shared" si="1878"/>
        <v>3620</v>
      </c>
      <c r="I689" s="747">
        <f t="shared" si="1878"/>
        <v>3620</v>
      </c>
      <c r="J689" s="747">
        <f t="shared" si="1878"/>
        <v>3620</v>
      </c>
      <c r="K689" s="747">
        <f t="shared" si="1878"/>
        <v>3620</v>
      </c>
      <c r="L689" s="747">
        <f t="shared" si="1878"/>
        <v>3620</v>
      </c>
      <c r="M689" s="747">
        <f t="shared" si="1878"/>
        <v>3620</v>
      </c>
      <c r="N689" s="747">
        <f t="shared" si="1878"/>
        <v>3620</v>
      </c>
      <c r="O689" s="747">
        <f t="shared" si="1878"/>
        <v>3620</v>
      </c>
      <c r="P689" s="747">
        <f t="shared" si="1878"/>
        <v>3620</v>
      </c>
      <c r="Q689" s="747">
        <f t="shared" si="1878"/>
        <v>3620</v>
      </c>
      <c r="R689" s="747">
        <f t="shared" si="1878"/>
        <v>3620</v>
      </c>
      <c r="S689" s="760"/>
      <c r="T689" s="747">
        <f t="shared" ref="T689:AJ689" si="1879">3620*$K$1</f>
        <v>3620</v>
      </c>
      <c r="U689" s="747">
        <f t="shared" si="1879"/>
        <v>3620</v>
      </c>
      <c r="V689" s="747">
        <f t="shared" si="1879"/>
        <v>3620</v>
      </c>
      <c r="W689" s="747">
        <f t="shared" si="1879"/>
        <v>3620</v>
      </c>
      <c r="X689" s="747">
        <f t="shared" si="1879"/>
        <v>3620</v>
      </c>
      <c r="Y689" s="747">
        <f t="shared" si="1879"/>
        <v>3620</v>
      </c>
      <c r="Z689" s="747">
        <f t="shared" si="1879"/>
        <v>3620</v>
      </c>
      <c r="AA689" s="747">
        <f t="shared" si="1879"/>
        <v>3620</v>
      </c>
      <c r="AB689" s="747">
        <f t="shared" si="1879"/>
        <v>3620</v>
      </c>
      <c r="AC689" s="747">
        <f t="shared" si="1879"/>
        <v>3620</v>
      </c>
      <c r="AD689" s="747">
        <f t="shared" si="1879"/>
        <v>3620</v>
      </c>
      <c r="AE689" s="747">
        <f t="shared" si="1879"/>
        <v>3620</v>
      </c>
      <c r="AF689" s="747">
        <f t="shared" si="1879"/>
        <v>3620</v>
      </c>
      <c r="AG689" s="747">
        <f t="shared" si="1879"/>
        <v>3620</v>
      </c>
      <c r="AH689" s="747">
        <f t="shared" si="1879"/>
        <v>3620</v>
      </c>
      <c r="AI689" s="747">
        <f t="shared" si="1879"/>
        <v>3620</v>
      </c>
      <c r="AJ689" s="747">
        <f t="shared" si="1879"/>
        <v>3620</v>
      </c>
      <c r="AK689" s="760"/>
      <c r="AL689" s="747">
        <f t="shared" ref="AL689:BB689" si="1880">3620*$K$1</f>
        <v>3620</v>
      </c>
      <c r="AM689" s="747">
        <f t="shared" si="1880"/>
        <v>3620</v>
      </c>
      <c r="AN689" s="747">
        <f t="shared" si="1880"/>
        <v>3620</v>
      </c>
      <c r="AO689" s="747">
        <f t="shared" si="1880"/>
        <v>3620</v>
      </c>
      <c r="AP689" s="747">
        <f t="shared" si="1880"/>
        <v>3620</v>
      </c>
      <c r="AQ689" s="747">
        <f t="shared" si="1880"/>
        <v>3620</v>
      </c>
      <c r="AR689" s="747">
        <f t="shared" si="1880"/>
        <v>3620</v>
      </c>
      <c r="AS689" s="747">
        <f t="shared" si="1880"/>
        <v>3620</v>
      </c>
      <c r="AT689" s="747">
        <f t="shared" si="1880"/>
        <v>3620</v>
      </c>
      <c r="AU689" s="747">
        <f t="shared" si="1880"/>
        <v>3620</v>
      </c>
      <c r="AV689" s="747">
        <f t="shared" si="1880"/>
        <v>3620</v>
      </c>
      <c r="AW689" s="747">
        <f t="shared" si="1880"/>
        <v>3620</v>
      </c>
      <c r="AX689" s="747">
        <f t="shared" si="1880"/>
        <v>3620</v>
      </c>
      <c r="AY689" s="747">
        <f t="shared" si="1880"/>
        <v>3620</v>
      </c>
      <c r="AZ689" s="747">
        <f t="shared" si="1880"/>
        <v>3620</v>
      </c>
      <c r="BA689" s="747">
        <f t="shared" si="1880"/>
        <v>3620</v>
      </c>
      <c r="BB689" s="747">
        <f t="shared" si="1880"/>
        <v>3620</v>
      </c>
      <c r="BC689" s="760"/>
      <c r="BD689" s="747">
        <f t="shared" ref="BD689:BT689" si="1881">3620*$K$1</f>
        <v>3620</v>
      </c>
      <c r="BE689" s="747">
        <f t="shared" si="1881"/>
        <v>3620</v>
      </c>
      <c r="BF689" s="747">
        <f t="shared" si="1881"/>
        <v>3620</v>
      </c>
      <c r="BG689" s="747">
        <f t="shared" si="1881"/>
        <v>3620</v>
      </c>
      <c r="BH689" s="747">
        <f t="shared" si="1881"/>
        <v>3620</v>
      </c>
      <c r="BI689" s="747">
        <f t="shared" si="1881"/>
        <v>3620</v>
      </c>
      <c r="BJ689" s="747">
        <f t="shared" si="1881"/>
        <v>3620</v>
      </c>
      <c r="BK689" s="747">
        <f t="shared" si="1881"/>
        <v>3620</v>
      </c>
      <c r="BL689" s="747">
        <f t="shared" si="1881"/>
        <v>3620</v>
      </c>
      <c r="BM689" s="747">
        <f t="shared" si="1881"/>
        <v>3620</v>
      </c>
      <c r="BN689" s="747">
        <f t="shared" si="1881"/>
        <v>3620</v>
      </c>
      <c r="BO689" s="747">
        <f t="shared" si="1881"/>
        <v>3620</v>
      </c>
      <c r="BP689" s="747">
        <f t="shared" si="1881"/>
        <v>3620</v>
      </c>
      <c r="BQ689" s="747">
        <f t="shared" si="1881"/>
        <v>3620</v>
      </c>
      <c r="BR689" s="747">
        <f t="shared" si="1881"/>
        <v>3620</v>
      </c>
      <c r="BS689" s="747">
        <f t="shared" si="1881"/>
        <v>3620</v>
      </c>
      <c r="BT689" s="747">
        <f t="shared" si="1881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875"/>
        <v>3620</v>
      </c>
      <c r="CF689" s="1326">
        <f t="shared" si="1875"/>
        <v>3620</v>
      </c>
      <c r="CG689" s="1326">
        <f t="shared" si="1875"/>
        <v>3620</v>
      </c>
      <c r="CH689" s="1326">
        <f t="shared" si="1875"/>
        <v>3620</v>
      </c>
      <c r="CI689" s="1326">
        <f t="shared" si="1875"/>
        <v>3620</v>
      </c>
      <c r="CJ689" s="1326">
        <f t="shared" si="1875"/>
        <v>3620</v>
      </c>
      <c r="CK689" s="1327">
        <f t="shared" si="1875"/>
        <v>3620</v>
      </c>
      <c r="CL689" s="1327">
        <f t="shared" si="1875"/>
        <v>3620</v>
      </c>
      <c r="CM689" s="1327">
        <f t="shared" si="1875"/>
        <v>3620</v>
      </c>
      <c r="CN689" s="1326">
        <f t="shared" si="1875"/>
        <v>3620</v>
      </c>
      <c r="CO689" s="1326">
        <f t="shared" si="1875"/>
        <v>3620</v>
      </c>
      <c r="CP689" s="1326">
        <f t="shared" si="1875"/>
        <v>3620</v>
      </c>
      <c r="CQ689" s="1326">
        <f t="shared" si="1875"/>
        <v>3620</v>
      </c>
      <c r="CR689" s="1326">
        <f t="shared" si="1875"/>
        <v>3620</v>
      </c>
      <c r="CS689" s="1325">
        <f t="shared" si="1875"/>
        <v>3620</v>
      </c>
      <c r="CT689" s="1328">
        <f t="shared" si="1875"/>
        <v>3620</v>
      </c>
      <c r="CU689" s="534">
        <f t="shared" si="1876"/>
        <v>3620</v>
      </c>
      <c r="CV689" s="535">
        <f t="shared" si="1876"/>
        <v>3620</v>
      </c>
      <c r="CW689" s="536">
        <f t="shared" si="1876"/>
        <v>3620</v>
      </c>
      <c r="CX689" s="536">
        <f t="shared" si="1876"/>
        <v>3620</v>
      </c>
      <c r="CY689" s="536">
        <f t="shared" si="1876"/>
        <v>3620</v>
      </c>
      <c r="CZ689" s="536">
        <f t="shared" si="1876"/>
        <v>3620</v>
      </c>
      <c r="DA689" s="536">
        <f t="shared" si="1876"/>
        <v>3620</v>
      </c>
      <c r="DB689" s="537">
        <f t="shared" si="1876"/>
        <v>3620</v>
      </c>
      <c r="DC689" s="537">
        <f t="shared" si="1876"/>
        <v>3620</v>
      </c>
      <c r="DD689" s="537">
        <f t="shared" si="1876"/>
        <v>3620</v>
      </c>
      <c r="DE689" s="536">
        <f t="shared" si="1877"/>
        <v>3620</v>
      </c>
      <c r="DF689" s="536">
        <f t="shared" si="1877"/>
        <v>3620</v>
      </c>
      <c r="DG689" s="536">
        <f t="shared" si="1877"/>
        <v>3620</v>
      </c>
      <c r="DH689" s="536">
        <f t="shared" si="1877"/>
        <v>3620</v>
      </c>
      <c r="DI689" s="536">
        <f t="shared" si="1877"/>
        <v>3620</v>
      </c>
      <c r="DJ689" s="535">
        <f t="shared" si="1877"/>
        <v>3620</v>
      </c>
      <c r="DK689" s="534">
        <f t="shared" si="187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875"/>
        <v/>
      </c>
      <c r="CF690" s="1331" t="str">
        <f t="shared" si="1875"/>
        <v/>
      </c>
      <c r="CG690" s="1331" t="str">
        <f t="shared" si="1875"/>
        <v/>
      </c>
      <c r="CH690" s="1331" t="str">
        <f t="shared" si="1875"/>
        <v/>
      </c>
      <c r="CI690" s="1331" t="str">
        <f t="shared" si="1875"/>
        <v/>
      </c>
      <c r="CJ690" s="1331" t="str">
        <f t="shared" si="1875"/>
        <v/>
      </c>
      <c r="CK690" s="1332" t="str">
        <f t="shared" si="1875"/>
        <v/>
      </c>
      <c r="CL690" s="1332" t="str">
        <f t="shared" si="1875"/>
        <v/>
      </c>
      <c r="CM690" s="1332" t="str">
        <f t="shared" si="1875"/>
        <v/>
      </c>
      <c r="CN690" s="1331" t="str">
        <f t="shared" si="1875"/>
        <v/>
      </c>
      <c r="CO690" s="1331" t="str">
        <f t="shared" si="1875"/>
        <v/>
      </c>
      <c r="CP690" s="1331" t="str">
        <f t="shared" si="1875"/>
        <v/>
      </c>
      <c r="CQ690" s="1331" t="str">
        <f t="shared" si="1875"/>
        <v/>
      </c>
      <c r="CR690" s="1331" t="str">
        <f t="shared" si="1875"/>
        <v/>
      </c>
      <c r="CS690" s="1330" t="str">
        <f t="shared" si="1875"/>
        <v/>
      </c>
      <c r="CT690" s="1333" t="str">
        <f t="shared" si="1875"/>
        <v/>
      </c>
      <c r="CU690" s="522" t="str">
        <f t="shared" si="1876"/>
        <v/>
      </c>
      <c r="CV690" s="523" t="str">
        <f t="shared" si="1876"/>
        <v/>
      </c>
      <c r="CW690" s="524" t="str">
        <f t="shared" si="1876"/>
        <v/>
      </c>
      <c r="CX690" s="524" t="str">
        <f t="shared" si="1876"/>
        <v/>
      </c>
      <c r="CY690" s="524" t="str">
        <f t="shared" si="1876"/>
        <v/>
      </c>
      <c r="CZ690" s="524" t="str">
        <f t="shared" si="1876"/>
        <v/>
      </c>
      <c r="DA690" s="524" t="str">
        <f t="shared" si="1876"/>
        <v/>
      </c>
      <c r="DB690" s="525" t="str">
        <f t="shared" si="1876"/>
        <v/>
      </c>
      <c r="DC690" s="525" t="str">
        <f t="shared" si="1876"/>
        <v/>
      </c>
      <c r="DD690" s="525" t="str">
        <f t="shared" si="1876"/>
        <v/>
      </c>
      <c r="DE690" s="524" t="str">
        <f t="shared" si="1877"/>
        <v/>
      </c>
      <c r="DF690" s="524" t="str">
        <f t="shared" si="1877"/>
        <v/>
      </c>
      <c r="DG690" s="524" t="str">
        <f t="shared" si="1877"/>
        <v/>
      </c>
      <c r="DH690" s="524" t="str">
        <f t="shared" si="1877"/>
        <v/>
      </c>
      <c r="DI690" s="524" t="str">
        <f t="shared" si="1877"/>
        <v/>
      </c>
      <c r="DJ690" s="523" t="str">
        <f t="shared" si="1877"/>
        <v/>
      </c>
      <c r="DK690" s="522" t="str">
        <f t="shared" si="187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9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9"/>
      <c r="BV691" s="219"/>
      <c r="BW691" s="219"/>
      <c r="BX691" s="219"/>
      <c r="BY691" s="219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0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0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0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0"/>
      <c r="BV692" s="758"/>
      <c r="BW692" s="758"/>
      <c r="BX692" s="758"/>
      <c r="BY692" s="758"/>
      <c r="BZ692" s="583" t="str">
        <f t="shared" ref="BZ692:BZ700" si="1882">IF(DL692&lt;3,"",(SUM(B692:R692)-MIN(B692:R692)-MAX(B692:R692))/(DL692-2))</f>
        <v/>
      </c>
      <c r="CA692" s="583" t="str">
        <f t="shared" ref="CA692:CA700" si="1883">IF(DM692&lt;3,"",(SUM(T692:AJ692)-MIN(T692:AJ692)-MAX(T692:AJ692))/(DM692-2))</f>
        <v/>
      </c>
      <c r="CB692" s="583" t="str">
        <f t="shared" ref="CB692:CB700" si="1884">IF(DN692&lt;3,"",(SUM(AL692:BB692)-MIN(AL692:BB692)-MAX(AL692:BB692))/(DN692-2))</f>
        <v/>
      </c>
      <c r="CC692" s="675" t="str">
        <f t="shared" ref="CC692:CC700" si="1885">IF(DO692&lt;3,"",(SUM(BD692:BT692)-MIN(BD692:BT692)-MAX(BD692:BT692))/(DO692-2))</f>
        <v/>
      </c>
      <c r="CD692" s="1324" t="str">
        <f t="shared" ref="CD692:CS692" si="188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886"/>
        <v/>
      </c>
      <c r="CF692" s="1326" t="str">
        <f t="shared" si="1886"/>
        <v/>
      </c>
      <c r="CG692" s="1326" t="str">
        <f t="shared" si="1886"/>
        <v/>
      </c>
      <c r="CH692" s="1326" t="str">
        <f t="shared" si="1886"/>
        <v/>
      </c>
      <c r="CI692" s="1326" t="str">
        <f t="shared" si="1886"/>
        <v/>
      </c>
      <c r="CJ692" s="1326" t="str">
        <f t="shared" si="1886"/>
        <v/>
      </c>
      <c r="CK692" s="1327" t="str">
        <f t="shared" si="1886"/>
        <v/>
      </c>
      <c r="CL692" s="1327" t="str">
        <f t="shared" si="1886"/>
        <v/>
      </c>
      <c r="CM692" s="1327" t="str">
        <f t="shared" si="1886"/>
        <v/>
      </c>
      <c r="CN692" s="1326" t="str">
        <f t="shared" si="1886"/>
        <v/>
      </c>
      <c r="CO692" s="1326" t="str">
        <f t="shared" si="1886"/>
        <v/>
      </c>
      <c r="CP692" s="1326" t="str">
        <f t="shared" si="1886"/>
        <v/>
      </c>
      <c r="CQ692" s="1326" t="str">
        <f t="shared" si="1886"/>
        <v/>
      </c>
      <c r="CR692" s="1326" t="str">
        <f t="shared" si="1886"/>
        <v/>
      </c>
      <c r="CS692" s="1325" t="str">
        <f t="shared" si="1886"/>
        <v/>
      </c>
      <c r="CT692" s="1328" t="str">
        <f t="shared" ref="CE692:CT695" si="188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88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888"/>
        <v/>
      </c>
      <c r="CW692" s="536" t="str">
        <f t="shared" si="1888"/>
        <v/>
      </c>
      <c r="CX692" s="536" t="str">
        <f t="shared" si="1888"/>
        <v/>
      </c>
      <c r="CY692" s="536" t="str">
        <f t="shared" si="1888"/>
        <v/>
      </c>
      <c r="CZ692" s="536" t="str">
        <f t="shared" si="1888"/>
        <v/>
      </c>
      <c r="DA692" s="536" t="str">
        <f t="shared" si="1888"/>
        <v/>
      </c>
      <c r="DB692" s="537" t="str">
        <f t="shared" si="1888"/>
        <v/>
      </c>
      <c r="DC692" s="537" t="str">
        <f t="shared" si="1888"/>
        <v/>
      </c>
      <c r="DD692" s="537" t="str">
        <f t="shared" si="1888"/>
        <v/>
      </c>
      <c r="DE692" s="536" t="str">
        <f t="shared" ref="DE692:DK695" si="188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889"/>
        <v/>
      </c>
      <c r="DG692" s="536" t="str">
        <f t="shared" si="1889"/>
        <v/>
      </c>
      <c r="DH692" s="536" t="str">
        <f t="shared" si="1889"/>
        <v/>
      </c>
      <c r="DI692" s="536" t="str">
        <f t="shared" si="1889"/>
        <v/>
      </c>
      <c r="DJ692" s="535" t="str">
        <f t="shared" si="1889"/>
        <v/>
      </c>
      <c r="DK692" s="534" t="str">
        <f t="shared" si="188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0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0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0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0"/>
      <c r="BV693" s="219"/>
      <c r="BW693" s="219"/>
      <c r="BX693" s="219"/>
      <c r="BY693" s="219"/>
      <c r="BZ693" s="583" t="str">
        <f t="shared" si="1882"/>
        <v/>
      </c>
      <c r="CA693" s="583" t="str">
        <f t="shared" si="1883"/>
        <v/>
      </c>
      <c r="CB693" s="583" t="str">
        <f t="shared" si="1884"/>
        <v/>
      </c>
      <c r="CC693" s="675" t="str">
        <f t="shared" si="1885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887"/>
        <v/>
      </c>
      <c r="CF693" s="1326" t="str">
        <f t="shared" si="1887"/>
        <v/>
      </c>
      <c r="CG693" s="1326" t="str">
        <f t="shared" si="1887"/>
        <v/>
      </c>
      <c r="CH693" s="1326" t="str">
        <f t="shared" si="1887"/>
        <v/>
      </c>
      <c r="CI693" s="1326" t="str">
        <f t="shared" si="1887"/>
        <v/>
      </c>
      <c r="CJ693" s="1326" t="str">
        <f t="shared" si="1887"/>
        <v/>
      </c>
      <c r="CK693" s="1327" t="str">
        <f t="shared" si="1887"/>
        <v/>
      </c>
      <c r="CL693" s="1327" t="str">
        <f t="shared" si="1887"/>
        <v/>
      </c>
      <c r="CM693" s="1327" t="str">
        <f t="shared" si="1887"/>
        <v/>
      </c>
      <c r="CN693" s="1326" t="str">
        <f t="shared" si="1887"/>
        <v/>
      </c>
      <c r="CO693" s="1326" t="str">
        <f t="shared" si="1887"/>
        <v/>
      </c>
      <c r="CP693" s="1326" t="str">
        <f t="shared" si="1887"/>
        <v/>
      </c>
      <c r="CQ693" s="1326" t="str">
        <f t="shared" si="1887"/>
        <v/>
      </c>
      <c r="CR693" s="1326" t="str">
        <f t="shared" si="1887"/>
        <v/>
      </c>
      <c r="CS693" s="1325" t="str">
        <f t="shared" si="1887"/>
        <v/>
      </c>
      <c r="CT693" s="1328" t="str">
        <f t="shared" si="1887"/>
        <v/>
      </c>
      <c r="CU693" s="534" t="str">
        <f t="shared" si="1888"/>
        <v/>
      </c>
      <c r="CV693" s="535" t="str">
        <f t="shared" si="1888"/>
        <v/>
      </c>
      <c r="CW693" s="536" t="str">
        <f t="shared" si="1888"/>
        <v/>
      </c>
      <c r="CX693" s="536" t="str">
        <f t="shared" si="1888"/>
        <v/>
      </c>
      <c r="CY693" s="536" t="str">
        <f t="shared" si="1888"/>
        <v/>
      </c>
      <c r="CZ693" s="536" t="str">
        <f t="shared" si="1888"/>
        <v/>
      </c>
      <c r="DA693" s="536" t="str">
        <f t="shared" si="1888"/>
        <v/>
      </c>
      <c r="DB693" s="537" t="str">
        <f t="shared" si="1888"/>
        <v/>
      </c>
      <c r="DC693" s="537" t="str">
        <f t="shared" si="1888"/>
        <v/>
      </c>
      <c r="DD693" s="537" t="str">
        <f t="shared" si="1888"/>
        <v/>
      </c>
      <c r="DE693" s="536" t="str">
        <f t="shared" si="1889"/>
        <v/>
      </c>
      <c r="DF693" s="536" t="str">
        <f t="shared" si="1889"/>
        <v/>
      </c>
      <c r="DG693" s="536" t="str">
        <f t="shared" si="1889"/>
        <v/>
      </c>
      <c r="DH693" s="536" t="str">
        <f t="shared" si="1889"/>
        <v/>
      </c>
      <c r="DI693" s="536" t="str">
        <f t="shared" si="1889"/>
        <v/>
      </c>
      <c r="DJ693" s="535" t="str">
        <f t="shared" si="1889"/>
        <v/>
      </c>
      <c r="DK693" s="534" t="str">
        <f t="shared" si="188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1890">4000*$K$1</f>
        <v>4000</v>
      </c>
      <c r="C694" s="747">
        <f t="shared" si="1890"/>
        <v>4000</v>
      </c>
      <c r="D694" s="747">
        <f t="shared" si="1890"/>
        <v>4000</v>
      </c>
      <c r="E694" s="747">
        <f t="shared" si="1890"/>
        <v>4000</v>
      </c>
      <c r="F694" s="747">
        <f t="shared" si="1890"/>
        <v>4000</v>
      </c>
      <c r="G694" s="747">
        <f t="shared" si="1890"/>
        <v>4000</v>
      </c>
      <c r="H694" s="747">
        <f t="shared" si="1890"/>
        <v>4000</v>
      </c>
      <c r="I694" s="747">
        <f t="shared" si="1890"/>
        <v>4000</v>
      </c>
      <c r="J694" s="747">
        <f t="shared" si="1890"/>
        <v>4000</v>
      </c>
      <c r="K694" s="747">
        <f t="shared" si="1890"/>
        <v>4000</v>
      </c>
      <c r="L694" s="747">
        <f t="shared" si="1890"/>
        <v>4000</v>
      </c>
      <c r="M694" s="747">
        <f t="shared" si="1890"/>
        <v>4000</v>
      </c>
      <c r="N694" s="747">
        <f t="shared" si="1890"/>
        <v>4000</v>
      </c>
      <c r="O694" s="747">
        <f t="shared" si="1890"/>
        <v>4000</v>
      </c>
      <c r="P694" s="747">
        <f t="shared" si="1890"/>
        <v>4000</v>
      </c>
      <c r="Q694" s="747">
        <f t="shared" si="1890"/>
        <v>4000</v>
      </c>
      <c r="R694" s="747">
        <f t="shared" si="1890"/>
        <v>4000</v>
      </c>
      <c r="S694" s="759"/>
      <c r="T694" s="747">
        <f t="shared" ref="T694:AJ694" si="1891">4000*$K$1</f>
        <v>4000</v>
      </c>
      <c r="U694" s="747">
        <f t="shared" si="1891"/>
        <v>4000</v>
      </c>
      <c r="V694" s="747">
        <f t="shared" si="1891"/>
        <v>4000</v>
      </c>
      <c r="W694" s="747">
        <f t="shared" si="1891"/>
        <v>4000</v>
      </c>
      <c r="X694" s="747">
        <f t="shared" si="1891"/>
        <v>4000</v>
      </c>
      <c r="Y694" s="747">
        <f t="shared" si="1891"/>
        <v>4000</v>
      </c>
      <c r="Z694" s="747">
        <f t="shared" si="1891"/>
        <v>4000</v>
      </c>
      <c r="AA694" s="747">
        <f t="shared" si="1891"/>
        <v>4000</v>
      </c>
      <c r="AB694" s="747">
        <f t="shared" si="1891"/>
        <v>4000</v>
      </c>
      <c r="AC694" s="747">
        <f t="shared" si="1891"/>
        <v>4000</v>
      </c>
      <c r="AD694" s="747">
        <f t="shared" si="1891"/>
        <v>4000</v>
      </c>
      <c r="AE694" s="747">
        <f t="shared" si="1891"/>
        <v>4000</v>
      </c>
      <c r="AF694" s="747">
        <f t="shared" si="1891"/>
        <v>4000</v>
      </c>
      <c r="AG694" s="747">
        <f t="shared" si="1891"/>
        <v>4000</v>
      </c>
      <c r="AH694" s="747">
        <f t="shared" si="1891"/>
        <v>4000</v>
      </c>
      <c r="AI694" s="747">
        <f t="shared" si="1891"/>
        <v>4000</v>
      </c>
      <c r="AJ694" s="747">
        <f t="shared" si="1891"/>
        <v>4000</v>
      </c>
      <c r="AK694" s="759"/>
      <c r="AL694" s="747">
        <f t="shared" ref="AL694:BB694" si="1892">4000*$K$1</f>
        <v>4000</v>
      </c>
      <c r="AM694" s="747">
        <f t="shared" si="1892"/>
        <v>4000</v>
      </c>
      <c r="AN694" s="747">
        <f t="shared" si="1892"/>
        <v>4000</v>
      </c>
      <c r="AO694" s="747">
        <f t="shared" si="1892"/>
        <v>4000</v>
      </c>
      <c r="AP694" s="747">
        <f t="shared" si="1892"/>
        <v>4000</v>
      </c>
      <c r="AQ694" s="747">
        <f t="shared" si="1892"/>
        <v>4000</v>
      </c>
      <c r="AR694" s="747">
        <f t="shared" si="1892"/>
        <v>4000</v>
      </c>
      <c r="AS694" s="747">
        <f t="shared" si="1892"/>
        <v>4000</v>
      </c>
      <c r="AT694" s="747">
        <f t="shared" si="1892"/>
        <v>4000</v>
      </c>
      <c r="AU694" s="747">
        <f t="shared" si="1892"/>
        <v>4000</v>
      </c>
      <c r="AV694" s="747">
        <f t="shared" si="1892"/>
        <v>4000</v>
      </c>
      <c r="AW694" s="747">
        <f t="shared" si="1892"/>
        <v>4000</v>
      </c>
      <c r="AX694" s="747">
        <f t="shared" si="1892"/>
        <v>4000</v>
      </c>
      <c r="AY694" s="747">
        <f t="shared" si="1892"/>
        <v>4000</v>
      </c>
      <c r="AZ694" s="747">
        <f t="shared" si="1892"/>
        <v>4000</v>
      </c>
      <c r="BA694" s="747">
        <f t="shared" si="1892"/>
        <v>4000</v>
      </c>
      <c r="BB694" s="747">
        <f t="shared" si="1892"/>
        <v>4000</v>
      </c>
      <c r="BC694" s="759"/>
      <c r="BD694" s="747">
        <f t="shared" ref="BD694:BT694" si="1893">4000*$K$1</f>
        <v>4000</v>
      </c>
      <c r="BE694" s="747">
        <f t="shared" si="1893"/>
        <v>4000</v>
      </c>
      <c r="BF694" s="747">
        <f t="shared" si="1893"/>
        <v>4000</v>
      </c>
      <c r="BG694" s="747">
        <f t="shared" si="1893"/>
        <v>4000</v>
      </c>
      <c r="BH694" s="747">
        <f t="shared" si="1893"/>
        <v>4000</v>
      </c>
      <c r="BI694" s="747">
        <f t="shared" si="1893"/>
        <v>4000</v>
      </c>
      <c r="BJ694" s="747">
        <f t="shared" si="1893"/>
        <v>4000</v>
      </c>
      <c r="BK694" s="747">
        <f t="shared" si="1893"/>
        <v>4000</v>
      </c>
      <c r="BL694" s="747">
        <f t="shared" si="1893"/>
        <v>4000</v>
      </c>
      <c r="BM694" s="747">
        <f t="shared" si="1893"/>
        <v>4000</v>
      </c>
      <c r="BN694" s="747">
        <f t="shared" si="1893"/>
        <v>4000</v>
      </c>
      <c r="BO694" s="747">
        <f t="shared" si="1893"/>
        <v>4000</v>
      </c>
      <c r="BP694" s="747">
        <f t="shared" si="1893"/>
        <v>4000</v>
      </c>
      <c r="BQ694" s="747">
        <f t="shared" si="1893"/>
        <v>4000</v>
      </c>
      <c r="BR694" s="747">
        <f t="shared" si="1893"/>
        <v>4000</v>
      </c>
      <c r="BS694" s="747">
        <f t="shared" si="1893"/>
        <v>4000</v>
      </c>
      <c r="BT694" s="747">
        <f t="shared" si="189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1882"/>
        <v>4000</v>
      </c>
      <c r="CA694" s="583">
        <f t="shared" si="1883"/>
        <v>4000</v>
      </c>
      <c r="CB694" s="583">
        <f t="shared" si="1884"/>
        <v>4000</v>
      </c>
      <c r="CC694" s="675">
        <f t="shared" si="1885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887"/>
        <v>4000</v>
      </c>
      <c r="CF694" s="1326">
        <f t="shared" si="1887"/>
        <v>4000</v>
      </c>
      <c r="CG694" s="1326">
        <f t="shared" si="1887"/>
        <v>4000</v>
      </c>
      <c r="CH694" s="1326">
        <f t="shared" si="1887"/>
        <v>4000</v>
      </c>
      <c r="CI694" s="1326">
        <f t="shared" si="1887"/>
        <v>4000</v>
      </c>
      <c r="CJ694" s="1326">
        <f t="shared" si="1887"/>
        <v>4000</v>
      </c>
      <c r="CK694" s="1327">
        <f t="shared" si="1887"/>
        <v>4000</v>
      </c>
      <c r="CL694" s="1327">
        <f t="shared" si="1887"/>
        <v>4000</v>
      </c>
      <c r="CM694" s="1327">
        <f t="shared" si="1887"/>
        <v>4000</v>
      </c>
      <c r="CN694" s="1326">
        <f t="shared" si="1887"/>
        <v>4000</v>
      </c>
      <c r="CO694" s="1326">
        <f t="shared" si="1887"/>
        <v>4000</v>
      </c>
      <c r="CP694" s="1326">
        <f t="shared" si="1887"/>
        <v>4000</v>
      </c>
      <c r="CQ694" s="1326">
        <f t="shared" si="1887"/>
        <v>4000</v>
      </c>
      <c r="CR694" s="1326">
        <f t="shared" si="1887"/>
        <v>4000</v>
      </c>
      <c r="CS694" s="1325">
        <f t="shared" si="1887"/>
        <v>4000</v>
      </c>
      <c r="CT694" s="1328">
        <f t="shared" si="1887"/>
        <v>4000</v>
      </c>
      <c r="CU694" s="534">
        <f t="shared" si="1888"/>
        <v>4000</v>
      </c>
      <c r="CV694" s="535">
        <f t="shared" si="1888"/>
        <v>4000</v>
      </c>
      <c r="CW694" s="536">
        <f t="shared" si="1888"/>
        <v>4000</v>
      </c>
      <c r="CX694" s="536">
        <f t="shared" si="1888"/>
        <v>4000</v>
      </c>
      <c r="CY694" s="536">
        <f t="shared" si="1888"/>
        <v>4000</v>
      </c>
      <c r="CZ694" s="536">
        <f t="shared" si="1888"/>
        <v>4000</v>
      </c>
      <c r="DA694" s="536">
        <f t="shared" si="1888"/>
        <v>4000</v>
      </c>
      <c r="DB694" s="537">
        <f t="shared" si="1888"/>
        <v>4000</v>
      </c>
      <c r="DC694" s="537">
        <f t="shared" si="1888"/>
        <v>4000</v>
      </c>
      <c r="DD694" s="537">
        <f t="shared" si="1888"/>
        <v>4000</v>
      </c>
      <c r="DE694" s="536">
        <f t="shared" si="1889"/>
        <v>4000</v>
      </c>
      <c r="DF694" s="536">
        <f t="shared" si="1889"/>
        <v>4000</v>
      </c>
      <c r="DG694" s="536">
        <f t="shared" si="1889"/>
        <v>4000</v>
      </c>
      <c r="DH694" s="536">
        <f t="shared" si="1889"/>
        <v>4000</v>
      </c>
      <c r="DI694" s="536">
        <f t="shared" si="1889"/>
        <v>4000</v>
      </c>
      <c r="DJ694" s="535">
        <f t="shared" si="1889"/>
        <v>4000</v>
      </c>
      <c r="DK694" s="534">
        <f t="shared" si="188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882"/>
        <v/>
      </c>
      <c r="CA695" s="608" t="str">
        <f t="shared" si="1883"/>
        <v/>
      </c>
      <c r="CB695" s="608" t="str">
        <f t="shared" si="1884"/>
        <v/>
      </c>
      <c r="CC695" s="678" t="str">
        <f t="shared" si="1885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887"/>
        <v/>
      </c>
      <c r="CF695" s="1331" t="str">
        <f t="shared" si="1887"/>
        <v/>
      </c>
      <c r="CG695" s="1331" t="str">
        <f t="shared" si="1887"/>
        <v/>
      </c>
      <c r="CH695" s="1331" t="str">
        <f t="shared" si="1887"/>
        <v/>
      </c>
      <c r="CI695" s="1331" t="str">
        <f t="shared" si="1887"/>
        <v/>
      </c>
      <c r="CJ695" s="1331" t="str">
        <f t="shared" si="1887"/>
        <v/>
      </c>
      <c r="CK695" s="1332" t="str">
        <f t="shared" si="1887"/>
        <v/>
      </c>
      <c r="CL695" s="1332" t="str">
        <f t="shared" si="1887"/>
        <v/>
      </c>
      <c r="CM695" s="1332" t="str">
        <f t="shared" si="1887"/>
        <v/>
      </c>
      <c r="CN695" s="1331" t="str">
        <f t="shared" si="1887"/>
        <v/>
      </c>
      <c r="CO695" s="1331" t="str">
        <f t="shared" si="1887"/>
        <v/>
      </c>
      <c r="CP695" s="1331" t="str">
        <f t="shared" si="1887"/>
        <v/>
      </c>
      <c r="CQ695" s="1331" t="str">
        <f t="shared" si="1887"/>
        <v/>
      </c>
      <c r="CR695" s="1331" t="str">
        <f t="shared" si="1887"/>
        <v/>
      </c>
      <c r="CS695" s="1330" t="str">
        <f t="shared" si="1887"/>
        <v/>
      </c>
      <c r="CT695" s="1333" t="str">
        <f t="shared" si="1887"/>
        <v/>
      </c>
      <c r="CU695" s="522" t="str">
        <f t="shared" si="1888"/>
        <v/>
      </c>
      <c r="CV695" s="523" t="str">
        <f t="shared" si="1888"/>
        <v/>
      </c>
      <c r="CW695" s="524" t="str">
        <f t="shared" si="1888"/>
        <v/>
      </c>
      <c r="CX695" s="524" t="str">
        <f t="shared" si="1888"/>
        <v/>
      </c>
      <c r="CY695" s="524" t="str">
        <f t="shared" si="1888"/>
        <v/>
      </c>
      <c r="CZ695" s="524" t="str">
        <f t="shared" si="1888"/>
        <v/>
      </c>
      <c r="DA695" s="524" t="str">
        <f t="shared" si="1888"/>
        <v/>
      </c>
      <c r="DB695" s="525" t="str">
        <f t="shared" si="1888"/>
        <v/>
      </c>
      <c r="DC695" s="525" t="str">
        <f t="shared" si="1888"/>
        <v/>
      </c>
      <c r="DD695" s="525" t="str">
        <f t="shared" si="1888"/>
        <v/>
      </c>
      <c r="DE695" s="524" t="str">
        <f t="shared" si="1889"/>
        <v/>
      </c>
      <c r="DF695" s="524" t="str">
        <f t="shared" si="1889"/>
        <v/>
      </c>
      <c r="DG695" s="524" t="str">
        <f t="shared" si="1889"/>
        <v/>
      </c>
      <c r="DH695" s="524" t="str">
        <f t="shared" si="1889"/>
        <v/>
      </c>
      <c r="DI695" s="524" t="str">
        <f t="shared" si="1889"/>
        <v/>
      </c>
      <c r="DJ695" s="523" t="str">
        <f t="shared" si="1889"/>
        <v/>
      </c>
      <c r="DK695" s="522" t="str">
        <f t="shared" si="188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9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9"/>
      <c r="BV696" s="219"/>
      <c r="BW696" s="219"/>
      <c r="BX696" s="219"/>
      <c r="BY696" s="219"/>
      <c r="BZ696" s="575" t="str">
        <f t="shared" si="1882"/>
        <v/>
      </c>
      <c r="CA696" s="575" t="str">
        <f t="shared" si="1883"/>
        <v/>
      </c>
      <c r="CB696" s="575" t="str">
        <f t="shared" si="1884"/>
        <v/>
      </c>
      <c r="CC696" s="673" t="str">
        <f t="shared" si="1885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9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9"/>
      <c r="BV697" s="219"/>
      <c r="BW697" s="219"/>
      <c r="BX697" s="219"/>
      <c r="BY697" s="219"/>
      <c r="BZ697" s="583" t="str">
        <f t="shared" si="1882"/>
        <v/>
      </c>
      <c r="CA697" s="583" t="str">
        <f t="shared" si="1883"/>
        <v/>
      </c>
      <c r="CB697" s="583" t="str">
        <f t="shared" si="1884"/>
        <v/>
      </c>
      <c r="CC697" s="675" t="str">
        <f t="shared" si="1885"/>
        <v/>
      </c>
      <c r="CD697" s="1324" t="str">
        <f t="shared" ref="CD697:CS697" si="189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894"/>
        <v/>
      </c>
      <c r="CF697" s="1326" t="str">
        <f t="shared" si="1894"/>
        <v/>
      </c>
      <c r="CG697" s="1326" t="str">
        <f t="shared" si="1894"/>
        <v/>
      </c>
      <c r="CH697" s="1326" t="str">
        <f t="shared" si="1894"/>
        <v/>
      </c>
      <c r="CI697" s="1326" t="str">
        <f t="shared" si="1894"/>
        <v/>
      </c>
      <c r="CJ697" s="1326" t="str">
        <f t="shared" si="1894"/>
        <v/>
      </c>
      <c r="CK697" s="1327" t="str">
        <f t="shared" si="1894"/>
        <v/>
      </c>
      <c r="CL697" s="1327" t="str">
        <f t="shared" si="1894"/>
        <v/>
      </c>
      <c r="CM697" s="1327" t="str">
        <f t="shared" si="1894"/>
        <v/>
      </c>
      <c r="CN697" s="1326" t="str">
        <f t="shared" si="1894"/>
        <v/>
      </c>
      <c r="CO697" s="1326" t="str">
        <f t="shared" si="1894"/>
        <v/>
      </c>
      <c r="CP697" s="1326" t="str">
        <f t="shared" si="1894"/>
        <v/>
      </c>
      <c r="CQ697" s="1326" t="str">
        <f t="shared" si="1894"/>
        <v/>
      </c>
      <c r="CR697" s="1326" t="str">
        <f t="shared" si="1894"/>
        <v/>
      </c>
      <c r="CS697" s="1325" t="str">
        <f t="shared" si="1894"/>
        <v/>
      </c>
      <c r="CT697" s="1328" t="str">
        <f t="shared" ref="CE697:CT700" si="189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89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896"/>
        <v/>
      </c>
      <c r="CW697" s="536" t="str">
        <f t="shared" si="1896"/>
        <v/>
      </c>
      <c r="CX697" s="536" t="str">
        <f t="shared" si="1896"/>
        <v/>
      </c>
      <c r="CY697" s="536" t="str">
        <f t="shared" si="1896"/>
        <v/>
      </c>
      <c r="CZ697" s="536" t="str">
        <f t="shared" si="1896"/>
        <v/>
      </c>
      <c r="DA697" s="536" t="str">
        <f t="shared" si="1896"/>
        <v/>
      </c>
      <c r="DB697" s="537" t="str">
        <f t="shared" si="1896"/>
        <v/>
      </c>
      <c r="DC697" s="537" t="str">
        <f t="shared" si="1896"/>
        <v/>
      </c>
      <c r="DD697" s="537" t="str">
        <f t="shared" si="1896"/>
        <v/>
      </c>
      <c r="DE697" s="536" t="str">
        <f t="shared" ref="DE697:DK700" si="189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897"/>
        <v/>
      </c>
      <c r="DG697" s="536" t="str">
        <f t="shared" si="1897"/>
        <v/>
      </c>
      <c r="DH697" s="536" t="str">
        <f t="shared" si="1897"/>
        <v/>
      </c>
      <c r="DI697" s="536" t="str">
        <f t="shared" si="1897"/>
        <v/>
      </c>
      <c r="DJ697" s="535" t="str">
        <f t="shared" si="1897"/>
        <v/>
      </c>
      <c r="DK697" s="534" t="str">
        <f t="shared" si="189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9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9"/>
      <c r="BV698" s="219"/>
      <c r="BW698" s="219"/>
      <c r="BX698" s="219"/>
      <c r="BY698" s="219"/>
      <c r="BZ698" s="583" t="str">
        <f t="shared" si="1882"/>
        <v/>
      </c>
      <c r="CA698" s="583" t="str">
        <f t="shared" si="1883"/>
        <v/>
      </c>
      <c r="CB698" s="583" t="str">
        <f t="shared" si="1884"/>
        <v/>
      </c>
      <c r="CC698" s="675" t="str">
        <f t="shared" si="1885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895"/>
        <v/>
      </c>
      <c r="CF698" s="1326" t="str">
        <f t="shared" si="1895"/>
        <v/>
      </c>
      <c r="CG698" s="1326" t="str">
        <f t="shared" si="1895"/>
        <v/>
      </c>
      <c r="CH698" s="1326" t="str">
        <f t="shared" si="1895"/>
        <v/>
      </c>
      <c r="CI698" s="1326" t="str">
        <f t="shared" si="1895"/>
        <v/>
      </c>
      <c r="CJ698" s="1326" t="str">
        <f t="shared" si="1895"/>
        <v/>
      </c>
      <c r="CK698" s="1327" t="str">
        <f t="shared" si="1895"/>
        <v/>
      </c>
      <c r="CL698" s="1327" t="str">
        <f t="shared" si="1895"/>
        <v/>
      </c>
      <c r="CM698" s="1327" t="str">
        <f t="shared" si="1895"/>
        <v/>
      </c>
      <c r="CN698" s="1326" t="str">
        <f t="shared" si="1895"/>
        <v/>
      </c>
      <c r="CO698" s="1326" t="str">
        <f t="shared" si="1895"/>
        <v/>
      </c>
      <c r="CP698" s="1326" t="str">
        <f t="shared" si="1895"/>
        <v/>
      </c>
      <c r="CQ698" s="1326" t="str">
        <f t="shared" si="1895"/>
        <v/>
      </c>
      <c r="CR698" s="1326" t="str">
        <f t="shared" si="1895"/>
        <v/>
      </c>
      <c r="CS698" s="1325" t="str">
        <f t="shared" si="1895"/>
        <v/>
      </c>
      <c r="CT698" s="1328" t="str">
        <f t="shared" si="1895"/>
        <v/>
      </c>
      <c r="CU698" s="534" t="str">
        <f t="shared" si="1896"/>
        <v/>
      </c>
      <c r="CV698" s="535" t="str">
        <f t="shared" si="1896"/>
        <v/>
      </c>
      <c r="CW698" s="536" t="str">
        <f t="shared" si="1896"/>
        <v/>
      </c>
      <c r="CX698" s="536" t="str">
        <f t="shared" si="1896"/>
        <v/>
      </c>
      <c r="CY698" s="536" t="str">
        <f t="shared" si="1896"/>
        <v/>
      </c>
      <c r="CZ698" s="536" t="str">
        <f t="shared" si="1896"/>
        <v/>
      </c>
      <c r="DA698" s="536" t="str">
        <f t="shared" si="1896"/>
        <v/>
      </c>
      <c r="DB698" s="537" t="str">
        <f t="shared" si="1896"/>
        <v/>
      </c>
      <c r="DC698" s="537" t="str">
        <f t="shared" si="1896"/>
        <v/>
      </c>
      <c r="DD698" s="537" t="str">
        <f t="shared" si="1896"/>
        <v/>
      </c>
      <c r="DE698" s="536" t="str">
        <f t="shared" si="1897"/>
        <v/>
      </c>
      <c r="DF698" s="536" t="str">
        <f t="shared" si="1897"/>
        <v/>
      </c>
      <c r="DG698" s="536" t="str">
        <f t="shared" si="1897"/>
        <v/>
      </c>
      <c r="DH698" s="536" t="str">
        <f t="shared" si="1897"/>
        <v/>
      </c>
      <c r="DI698" s="536" t="str">
        <f t="shared" si="1897"/>
        <v/>
      </c>
      <c r="DJ698" s="535" t="str">
        <f t="shared" si="1897"/>
        <v/>
      </c>
      <c r="DK698" s="534" t="str">
        <f t="shared" si="189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59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9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9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9"/>
      <c r="BV699" s="269"/>
      <c r="BW699" s="269"/>
      <c r="BX699" s="269"/>
      <c r="BY699" s="269"/>
      <c r="BZ699" s="583" t="str">
        <f t="shared" si="1882"/>
        <v/>
      </c>
      <c r="CA699" s="583" t="str">
        <f t="shared" si="1883"/>
        <v/>
      </c>
      <c r="CB699" s="583" t="str">
        <f t="shared" si="1884"/>
        <v/>
      </c>
      <c r="CC699" s="675" t="str">
        <f t="shared" si="1885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895"/>
        <v/>
      </c>
      <c r="CF699" s="1326" t="str">
        <f t="shared" si="1895"/>
        <v/>
      </c>
      <c r="CG699" s="1326" t="str">
        <f t="shared" si="1895"/>
        <v/>
      </c>
      <c r="CH699" s="1326" t="str">
        <f t="shared" si="1895"/>
        <v/>
      </c>
      <c r="CI699" s="1326" t="str">
        <f t="shared" si="1895"/>
        <v/>
      </c>
      <c r="CJ699" s="1326" t="str">
        <f t="shared" si="1895"/>
        <v/>
      </c>
      <c r="CK699" s="1327" t="str">
        <f t="shared" si="1895"/>
        <v/>
      </c>
      <c r="CL699" s="1327" t="str">
        <f t="shared" si="1895"/>
        <v/>
      </c>
      <c r="CM699" s="1327" t="str">
        <f t="shared" si="1895"/>
        <v/>
      </c>
      <c r="CN699" s="1326" t="str">
        <f t="shared" si="1895"/>
        <v/>
      </c>
      <c r="CO699" s="1326" t="str">
        <f t="shared" si="1895"/>
        <v/>
      </c>
      <c r="CP699" s="1326" t="str">
        <f t="shared" si="1895"/>
        <v/>
      </c>
      <c r="CQ699" s="1326" t="str">
        <f t="shared" si="1895"/>
        <v/>
      </c>
      <c r="CR699" s="1326" t="str">
        <f t="shared" si="1895"/>
        <v/>
      </c>
      <c r="CS699" s="1325" t="str">
        <f t="shared" si="1895"/>
        <v/>
      </c>
      <c r="CT699" s="1328" t="str">
        <f t="shared" si="1895"/>
        <v/>
      </c>
      <c r="CU699" s="534" t="str">
        <f t="shared" si="1896"/>
        <v/>
      </c>
      <c r="CV699" s="535" t="str">
        <f t="shared" si="1896"/>
        <v/>
      </c>
      <c r="CW699" s="536" t="str">
        <f t="shared" si="1896"/>
        <v/>
      </c>
      <c r="CX699" s="536" t="str">
        <f t="shared" si="1896"/>
        <v/>
      </c>
      <c r="CY699" s="536" t="str">
        <f t="shared" si="1896"/>
        <v/>
      </c>
      <c r="CZ699" s="536" t="str">
        <f t="shared" si="1896"/>
        <v/>
      </c>
      <c r="DA699" s="536" t="str">
        <f t="shared" si="1896"/>
        <v/>
      </c>
      <c r="DB699" s="537" t="str">
        <f t="shared" si="1896"/>
        <v/>
      </c>
      <c r="DC699" s="537" t="str">
        <f t="shared" si="1896"/>
        <v/>
      </c>
      <c r="DD699" s="537" t="str">
        <f t="shared" si="1896"/>
        <v/>
      </c>
      <c r="DE699" s="536" t="str">
        <f t="shared" si="1897"/>
        <v/>
      </c>
      <c r="DF699" s="536" t="str">
        <f t="shared" si="1897"/>
        <v/>
      </c>
      <c r="DG699" s="536" t="str">
        <f t="shared" si="1897"/>
        <v/>
      </c>
      <c r="DH699" s="536" t="str">
        <f t="shared" si="1897"/>
        <v/>
      </c>
      <c r="DI699" s="536" t="str">
        <f t="shared" si="1897"/>
        <v/>
      </c>
      <c r="DJ699" s="535" t="str">
        <f t="shared" si="1897"/>
        <v/>
      </c>
      <c r="DK699" s="534" t="str">
        <f t="shared" si="189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882"/>
        <v/>
      </c>
      <c r="CA700" s="608" t="str">
        <f t="shared" si="1883"/>
        <v/>
      </c>
      <c r="CB700" s="608" t="str">
        <f t="shared" si="1884"/>
        <v/>
      </c>
      <c r="CC700" s="678" t="str">
        <f t="shared" si="1885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895"/>
        <v/>
      </c>
      <c r="CF700" s="1331" t="str">
        <f t="shared" si="1895"/>
        <v/>
      </c>
      <c r="CG700" s="1331" t="str">
        <f t="shared" si="1895"/>
        <v/>
      </c>
      <c r="CH700" s="1331" t="str">
        <f t="shared" si="1895"/>
        <v/>
      </c>
      <c r="CI700" s="1331" t="str">
        <f t="shared" si="1895"/>
        <v/>
      </c>
      <c r="CJ700" s="1331" t="str">
        <f t="shared" si="1895"/>
        <v/>
      </c>
      <c r="CK700" s="1332" t="str">
        <f t="shared" si="1895"/>
        <v/>
      </c>
      <c r="CL700" s="1332" t="str">
        <f t="shared" si="1895"/>
        <v/>
      </c>
      <c r="CM700" s="1332" t="str">
        <f t="shared" si="1895"/>
        <v/>
      </c>
      <c r="CN700" s="1331" t="str">
        <f t="shared" si="1895"/>
        <v/>
      </c>
      <c r="CO700" s="1331" t="str">
        <f t="shared" si="1895"/>
        <v/>
      </c>
      <c r="CP700" s="1331" t="str">
        <f t="shared" si="1895"/>
        <v/>
      </c>
      <c r="CQ700" s="1331" t="str">
        <f t="shared" si="1895"/>
        <v/>
      </c>
      <c r="CR700" s="1331" t="str">
        <f t="shared" si="1895"/>
        <v/>
      </c>
      <c r="CS700" s="1330" t="str">
        <f t="shared" si="1895"/>
        <v/>
      </c>
      <c r="CT700" s="1333" t="str">
        <f t="shared" si="1895"/>
        <v/>
      </c>
      <c r="CU700" s="522" t="str">
        <f t="shared" si="1896"/>
        <v/>
      </c>
      <c r="CV700" s="523" t="str">
        <f t="shared" si="1896"/>
        <v/>
      </c>
      <c r="CW700" s="524" t="str">
        <f t="shared" si="1896"/>
        <v/>
      </c>
      <c r="CX700" s="524" t="str">
        <f t="shared" si="1896"/>
        <v/>
      </c>
      <c r="CY700" s="524" t="str">
        <f t="shared" si="1896"/>
        <v/>
      </c>
      <c r="CZ700" s="524" t="str">
        <f t="shared" si="1896"/>
        <v/>
      </c>
      <c r="DA700" s="524" t="str">
        <f t="shared" si="1896"/>
        <v/>
      </c>
      <c r="DB700" s="525" t="str">
        <f t="shared" si="1896"/>
        <v/>
      </c>
      <c r="DC700" s="525" t="str">
        <f t="shared" si="1896"/>
        <v/>
      </c>
      <c r="DD700" s="525" t="str">
        <f t="shared" si="1896"/>
        <v/>
      </c>
      <c r="DE700" s="524" t="str">
        <f t="shared" si="1897"/>
        <v/>
      </c>
      <c r="DF700" s="524" t="str">
        <f t="shared" si="1897"/>
        <v/>
      </c>
      <c r="DG700" s="524" t="str">
        <f t="shared" si="1897"/>
        <v/>
      </c>
      <c r="DH700" s="524" t="str">
        <f t="shared" si="1897"/>
        <v/>
      </c>
      <c r="DI700" s="524" t="str">
        <f t="shared" si="1897"/>
        <v/>
      </c>
      <c r="DJ700" s="523" t="str">
        <f t="shared" si="1897"/>
        <v/>
      </c>
      <c r="DK700" s="522" t="str">
        <f t="shared" si="189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9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9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9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9"/>
      <c r="BV703" s="269"/>
      <c r="BW703" s="269"/>
      <c r="BX703" s="269"/>
      <c r="BY703" s="269"/>
      <c r="BZ703" s="583" t="str">
        <f t="shared" ref="BZ703:BZ731" si="1898">IF(DL703&lt;3,"",(SUM(B703:R703)-MIN(B703:R703)-MAX(B703:R703))/(DL703-2))</f>
        <v/>
      </c>
      <c r="CA703" s="583" t="str">
        <f t="shared" ref="CA703:CA731" si="1899">IF(DM703&lt;3,"",(SUM(T703:AJ703)-MIN(T703:AJ703)-MAX(T703:AJ703))/(DM703-2))</f>
        <v/>
      </c>
      <c r="CB703" s="583" t="str">
        <f t="shared" ref="CB703:CB731" si="1900">IF(DN703&lt;3,"",(SUM(AL703:BB703)-MIN(AL703:BB703)-MAX(AL703:BB703))/(DN703-2))</f>
        <v/>
      </c>
      <c r="CC703" s="675" t="str">
        <f t="shared" ref="CC703:CC731" si="1901">IF(DO703&lt;3,"",(SUM(BD703:BT703)-MIN(BD703:BT703)-MAX(BD703:BT703))/(DO703-2))</f>
        <v/>
      </c>
      <c r="CD703" s="1324" t="str">
        <f t="shared" ref="CD703:CM706" si="19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02"/>
        <v/>
      </c>
      <c r="CF703" s="1326" t="str">
        <f t="shared" si="1902"/>
        <v/>
      </c>
      <c r="CG703" s="1326" t="str">
        <f t="shared" si="1902"/>
        <v/>
      </c>
      <c r="CH703" s="1326" t="str">
        <f t="shared" si="1902"/>
        <v/>
      </c>
      <c r="CI703" s="1326" t="str">
        <f t="shared" si="1902"/>
        <v/>
      </c>
      <c r="CJ703" s="1326" t="str">
        <f t="shared" si="1902"/>
        <v/>
      </c>
      <c r="CK703" s="1327" t="str">
        <f t="shared" si="1902"/>
        <v/>
      </c>
      <c r="CL703" s="1327" t="str">
        <f t="shared" si="1902"/>
        <v/>
      </c>
      <c r="CM703" s="1327" t="str">
        <f t="shared" si="1902"/>
        <v/>
      </c>
      <c r="CN703" s="1326" t="str">
        <f t="shared" ref="CN703:CT706" si="19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03"/>
        <v/>
      </c>
      <c r="CP703" s="1326" t="str">
        <f t="shared" si="1903"/>
        <v/>
      </c>
      <c r="CQ703" s="1326" t="str">
        <f t="shared" si="1903"/>
        <v/>
      </c>
      <c r="CR703" s="1326" t="str">
        <f t="shared" si="1903"/>
        <v/>
      </c>
      <c r="CS703" s="1325" t="str">
        <f t="shared" si="1903"/>
        <v/>
      </c>
      <c r="CT703" s="1328" t="str">
        <f t="shared" si="1903"/>
        <v/>
      </c>
      <c r="CU703" s="534" t="str">
        <f t="shared" ref="CU703:DD707" si="19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04"/>
        <v/>
      </c>
      <c r="CW703" s="536" t="str">
        <f t="shared" si="1904"/>
        <v/>
      </c>
      <c r="CX703" s="536" t="str">
        <f t="shared" si="1904"/>
        <v/>
      </c>
      <c r="CY703" s="536" t="str">
        <f t="shared" si="1904"/>
        <v/>
      </c>
      <c r="CZ703" s="536" t="str">
        <f t="shared" si="1904"/>
        <v/>
      </c>
      <c r="DA703" s="536" t="str">
        <f t="shared" si="1904"/>
        <v/>
      </c>
      <c r="DB703" s="537" t="str">
        <f t="shared" si="1904"/>
        <v/>
      </c>
      <c r="DC703" s="537" t="str">
        <f t="shared" si="1904"/>
        <v/>
      </c>
      <c r="DD703" s="537" t="str">
        <f t="shared" si="1904"/>
        <v/>
      </c>
      <c r="DE703" s="536" t="str">
        <f t="shared" ref="DE703:DK707" si="19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05"/>
        <v/>
      </c>
      <c r="DG703" s="536" t="str">
        <f t="shared" si="1905"/>
        <v/>
      </c>
      <c r="DH703" s="536" t="str">
        <f t="shared" si="1905"/>
        <v/>
      </c>
      <c r="DI703" s="536" t="str">
        <f t="shared" si="1905"/>
        <v/>
      </c>
      <c r="DJ703" s="535" t="str">
        <f t="shared" si="1905"/>
        <v/>
      </c>
      <c r="DK703" s="534" t="str">
        <f t="shared" si="190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9"/>
      <c r="BV704" s="219"/>
      <c r="BW704" s="219"/>
      <c r="BX704" s="219"/>
      <c r="BY704" s="219"/>
      <c r="BZ704" s="583" t="str">
        <f t="shared" si="1898"/>
        <v/>
      </c>
      <c r="CA704" s="583" t="str">
        <f t="shared" si="1899"/>
        <v/>
      </c>
      <c r="CB704" s="583" t="str">
        <f t="shared" si="1900"/>
        <v/>
      </c>
      <c r="CC704" s="675" t="str">
        <f t="shared" si="1901"/>
        <v/>
      </c>
      <c r="CD704" s="1324" t="str">
        <f t="shared" si="1902"/>
        <v/>
      </c>
      <c r="CE704" s="1325" t="str">
        <f t="shared" si="1902"/>
        <v/>
      </c>
      <c r="CF704" s="1326" t="str">
        <f t="shared" si="1902"/>
        <v/>
      </c>
      <c r="CG704" s="1326" t="str">
        <f t="shared" si="1902"/>
        <v/>
      </c>
      <c r="CH704" s="1326" t="str">
        <f t="shared" si="1902"/>
        <v/>
      </c>
      <c r="CI704" s="1326" t="str">
        <f t="shared" si="1902"/>
        <v/>
      </c>
      <c r="CJ704" s="1326" t="str">
        <f t="shared" si="1902"/>
        <v/>
      </c>
      <c r="CK704" s="1327" t="str">
        <f t="shared" si="1902"/>
        <v/>
      </c>
      <c r="CL704" s="1327" t="str">
        <f t="shared" si="1902"/>
        <v/>
      </c>
      <c r="CM704" s="1327" t="str">
        <f t="shared" si="1902"/>
        <v/>
      </c>
      <c r="CN704" s="1326" t="str">
        <f t="shared" si="1903"/>
        <v/>
      </c>
      <c r="CO704" s="1326" t="str">
        <f t="shared" si="1903"/>
        <v/>
      </c>
      <c r="CP704" s="1326" t="str">
        <f t="shared" si="1903"/>
        <v/>
      </c>
      <c r="CQ704" s="1326" t="str">
        <f t="shared" si="1903"/>
        <v/>
      </c>
      <c r="CR704" s="1326" t="str">
        <f t="shared" si="1903"/>
        <v/>
      </c>
      <c r="CS704" s="1325" t="str">
        <f t="shared" si="1903"/>
        <v/>
      </c>
      <c r="CT704" s="1328" t="str">
        <f t="shared" si="1903"/>
        <v/>
      </c>
      <c r="CU704" s="534" t="str">
        <f t="shared" si="1904"/>
        <v/>
      </c>
      <c r="CV704" s="535" t="str">
        <f t="shared" si="1904"/>
        <v/>
      </c>
      <c r="CW704" s="536" t="str">
        <f t="shared" si="1904"/>
        <v/>
      </c>
      <c r="CX704" s="536" t="str">
        <f t="shared" si="1904"/>
        <v/>
      </c>
      <c r="CY704" s="536" t="str">
        <f t="shared" si="1904"/>
        <v/>
      </c>
      <c r="CZ704" s="536" t="str">
        <f t="shared" si="1904"/>
        <v/>
      </c>
      <c r="DA704" s="536" t="str">
        <f t="shared" si="1904"/>
        <v/>
      </c>
      <c r="DB704" s="537" t="str">
        <f t="shared" si="1904"/>
        <v/>
      </c>
      <c r="DC704" s="537" t="str">
        <f t="shared" si="1904"/>
        <v/>
      </c>
      <c r="DD704" s="537" t="str">
        <f t="shared" si="1904"/>
        <v/>
      </c>
      <c r="DE704" s="536" t="str">
        <f t="shared" si="1905"/>
        <v/>
      </c>
      <c r="DF704" s="536" t="str">
        <f t="shared" si="1905"/>
        <v/>
      </c>
      <c r="DG704" s="536" t="str">
        <f t="shared" si="1905"/>
        <v/>
      </c>
      <c r="DH704" s="536" t="str">
        <f t="shared" si="1905"/>
        <v/>
      </c>
      <c r="DI704" s="536" t="str">
        <f t="shared" si="1905"/>
        <v/>
      </c>
      <c r="DJ704" s="535" t="str">
        <f t="shared" si="1905"/>
        <v/>
      </c>
      <c r="DK704" s="534" t="str">
        <f t="shared" si="190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9"/>
      <c r="BV705" s="219"/>
      <c r="BW705" s="219"/>
      <c r="BX705" s="219"/>
      <c r="BY705" s="219"/>
      <c r="BZ705" s="583" t="str">
        <f t="shared" si="1898"/>
        <v/>
      </c>
      <c r="CA705" s="583" t="str">
        <f t="shared" si="1899"/>
        <v/>
      </c>
      <c r="CB705" s="583" t="str">
        <f t="shared" si="1900"/>
        <v/>
      </c>
      <c r="CC705" s="675" t="str">
        <f t="shared" si="1901"/>
        <v/>
      </c>
      <c r="CD705" s="1324" t="str">
        <f t="shared" si="1902"/>
        <v/>
      </c>
      <c r="CE705" s="1325" t="str">
        <f t="shared" si="1902"/>
        <v/>
      </c>
      <c r="CF705" s="1326" t="str">
        <f t="shared" si="1902"/>
        <v/>
      </c>
      <c r="CG705" s="1326" t="str">
        <f t="shared" si="1902"/>
        <v/>
      </c>
      <c r="CH705" s="1326" t="str">
        <f t="shared" si="1902"/>
        <v/>
      </c>
      <c r="CI705" s="1326" t="str">
        <f t="shared" si="1902"/>
        <v/>
      </c>
      <c r="CJ705" s="1326" t="str">
        <f t="shared" si="1902"/>
        <v/>
      </c>
      <c r="CK705" s="1327" t="str">
        <f t="shared" si="1902"/>
        <v/>
      </c>
      <c r="CL705" s="1327" t="str">
        <f t="shared" si="1902"/>
        <v/>
      </c>
      <c r="CM705" s="1327" t="str">
        <f t="shared" si="1902"/>
        <v/>
      </c>
      <c r="CN705" s="1326" t="str">
        <f t="shared" si="1903"/>
        <v/>
      </c>
      <c r="CO705" s="1326" t="str">
        <f t="shared" si="1903"/>
        <v/>
      </c>
      <c r="CP705" s="1326" t="str">
        <f t="shared" si="1903"/>
        <v/>
      </c>
      <c r="CQ705" s="1326" t="str">
        <f t="shared" si="1903"/>
        <v/>
      </c>
      <c r="CR705" s="1326" t="str">
        <f t="shared" si="1903"/>
        <v/>
      </c>
      <c r="CS705" s="1325" t="str">
        <f t="shared" si="1903"/>
        <v/>
      </c>
      <c r="CT705" s="1328" t="str">
        <f t="shared" si="1903"/>
        <v/>
      </c>
      <c r="CU705" s="534" t="str">
        <f t="shared" si="1904"/>
        <v/>
      </c>
      <c r="CV705" s="535" t="str">
        <f t="shared" si="1904"/>
        <v/>
      </c>
      <c r="CW705" s="536" t="str">
        <f t="shared" si="1904"/>
        <v/>
      </c>
      <c r="CX705" s="536" t="str">
        <f t="shared" si="1904"/>
        <v/>
      </c>
      <c r="CY705" s="536" t="str">
        <f t="shared" si="1904"/>
        <v/>
      </c>
      <c r="CZ705" s="536" t="str">
        <f t="shared" si="1904"/>
        <v/>
      </c>
      <c r="DA705" s="536" t="str">
        <f t="shared" si="1904"/>
        <v/>
      </c>
      <c r="DB705" s="537" t="str">
        <f t="shared" si="1904"/>
        <v/>
      </c>
      <c r="DC705" s="537" t="str">
        <f t="shared" si="1904"/>
        <v/>
      </c>
      <c r="DD705" s="537" t="str">
        <f t="shared" si="1904"/>
        <v/>
      </c>
      <c r="DE705" s="536" t="str">
        <f t="shared" si="1905"/>
        <v/>
      </c>
      <c r="DF705" s="536" t="str">
        <f t="shared" si="1905"/>
        <v/>
      </c>
      <c r="DG705" s="536" t="str">
        <f t="shared" si="1905"/>
        <v/>
      </c>
      <c r="DH705" s="536" t="str">
        <f t="shared" si="1905"/>
        <v/>
      </c>
      <c r="DI705" s="536" t="str">
        <f t="shared" si="1905"/>
        <v/>
      </c>
      <c r="DJ705" s="535" t="str">
        <f t="shared" si="1905"/>
        <v/>
      </c>
      <c r="DK705" s="534" t="str">
        <f t="shared" si="190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9"/>
      <c r="BV706" s="219"/>
      <c r="BW706" s="219"/>
      <c r="BX706" s="219"/>
      <c r="BY706" s="219"/>
      <c r="BZ706" s="583" t="str">
        <f t="shared" si="1898"/>
        <v/>
      </c>
      <c r="CA706" s="583" t="str">
        <f t="shared" si="1899"/>
        <v/>
      </c>
      <c r="CB706" s="583" t="str">
        <f t="shared" si="1900"/>
        <v/>
      </c>
      <c r="CC706" s="675" t="str">
        <f t="shared" si="1901"/>
        <v/>
      </c>
      <c r="CD706" s="1324" t="str">
        <f t="shared" si="1902"/>
        <v/>
      </c>
      <c r="CE706" s="1325" t="str">
        <f t="shared" si="1902"/>
        <v/>
      </c>
      <c r="CF706" s="1326" t="str">
        <f t="shared" si="1902"/>
        <v/>
      </c>
      <c r="CG706" s="1326" t="str">
        <f t="shared" si="1902"/>
        <v/>
      </c>
      <c r="CH706" s="1326" t="str">
        <f t="shared" si="1902"/>
        <v/>
      </c>
      <c r="CI706" s="1326" t="str">
        <f t="shared" si="1902"/>
        <v/>
      </c>
      <c r="CJ706" s="1326" t="str">
        <f t="shared" si="1902"/>
        <v/>
      </c>
      <c r="CK706" s="1327" t="str">
        <f t="shared" si="1902"/>
        <v/>
      </c>
      <c r="CL706" s="1327" t="str">
        <f t="shared" si="1902"/>
        <v/>
      </c>
      <c r="CM706" s="1327" t="str">
        <f t="shared" si="1902"/>
        <v/>
      </c>
      <c r="CN706" s="1326" t="str">
        <f t="shared" si="1903"/>
        <v/>
      </c>
      <c r="CO706" s="1326" t="str">
        <f t="shared" si="1903"/>
        <v/>
      </c>
      <c r="CP706" s="1326" t="str">
        <f t="shared" si="1903"/>
        <v/>
      </c>
      <c r="CQ706" s="1326" t="str">
        <f t="shared" si="1903"/>
        <v/>
      </c>
      <c r="CR706" s="1326" t="str">
        <f t="shared" si="1903"/>
        <v/>
      </c>
      <c r="CS706" s="1325" t="str">
        <f t="shared" si="1903"/>
        <v/>
      </c>
      <c r="CT706" s="1328" t="str">
        <f t="shared" si="1903"/>
        <v/>
      </c>
      <c r="CU706" s="534" t="str">
        <f t="shared" si="1904"/>
        <v/>
      </c>
      <c r="CV706" s="535" t="str">
        <f t="shared" si="1904"/>
        <v/>
      </c>
      <c r="CW706" s="536" t="str">
        <f t="shared" si="1904"/>
        <v/>
      </c>
      <c r="CX706" s="536" t="str">
        <f t="shared" si="1904"/>
        <v/>
      </c>
      <c r="CY706" s="536" t="str">
        <f t="shared" si="1904"/>
        <v/>
      </c>
      <c r="CZ706" s="536" t="str">
        <f t="shared" si="1904"/>
        <v/>
      </c>
      <c r="DA706" s="536" t="str">
        <f t="shared" si="1904"/>
        <v/>
      </c>
      <c r="DB706" s="537" t="str">
        <f t="shared" si="1904"/>
        <v/>
      </c>
      <c r="DC706" s="537" t="str">
        <f t="shared" si="1904"/>
        <v/>
      </c>
      <c r="DD706" s="537" t="str">
        <f t="shared" si="1904"/>
        <v/>
      </c>
      <c r="DE706" s="536" t="str">
        <f t="shared" si="1905"/>
        <v/>
      </c>
      <c r="DF706" s="536" t="str">
        <f t="shared" si="1905"/>
        <v/>
      </c>
      <c r="DG706" s="536" t="str">
        <f t="shared" si="1905"/>
        <v/>
      </c>
      <c r="DH706" s="536" t="str">
        <f t="shared" si="1905"/>
        <v/>
      </c>
      <c r="DI706" s="536" t="str">
        <f t="shared" si="1905"/>
        <v/>
      </c>
      <c r="DJ706" s="535" t="str">
        <f t="shared" si="1905"/>
        <v/>
      </c>
      <c r="DK706" s="534" t="str">
        <f t="shared" si="190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898"/>
        <v>0</v>
      </c>
      <c r="CA707" s="583">
        <f t="shared" si="1899"/>
        <v>5425.6</v>
      </c>
      <c r="CB707" s="583">
        <f t="shared" si="1900"/>
        <v>0</v>
      </c>
      <c r="CC707" s="675">
        <f t="shared" si="1901"/>
        <v>0</v>
      </c>
      <c r="CD707" s="1324">
        <f t="shared" ref="CD707:CT707" si="19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06"/>
        <v>0</v>
      </c>
      <c r="CF707" s="1326">
        <f t="shared" si="1906"/>
        <v>0</v>
      </c>
      <c r="CG707" s="1326">
        <f t="shared" si="1906"/>
        <v>0</v>
      </c>
      <c r="CH707" s="1326">
        <f t="shared" si="1906"/>
        <v>0</v>
      </c>
      <c r="CI707" s="1326">
        <f t="shared" si="1906"/>
        <v>0</v>
      </c>
      <c r="CJ707" s="1326">
        <f t="shared" si="1906"/>
        <v>0</v>
      </c>
      <c r="CK707" s="1327">
        <f t="shared" si="1906"/>
        <v>0</v>
      </c>
      <c r="CL707" s="1327">
        <f t="shared" si="1906"/>
        <v>0</v>
      </c>
      <c r="CM707" s="1327">
        <f t="shared" si="1906"/>
        <v>0</v>
      </c>
      <c r="CN707" s="1326">
        <f t="shared" si="1906"/>
        <v>0</v>
      </c>
      <c r="CO707" s="1326">
        <f t="shared" si="1906"/>
        <v>0</v>
      </c>
      <c r="CP707" s="1326">
        <f t="shared" si="1906"/>
        <v>0</v>
      </c>
      <c r="CQ707" s="1326">
        <f t="shared" si="1906"/>
        <v>0</v>
      </c>
      <c r="CR707" s="1326">
        <f t="shared" si="1906"/>
        <v>0</v>
      </c>
      <c r="CS707" s="1325">
        <f t="shared" si="1906"/>
        <v>0</v>
      </c>
      <c r="CT707" s="1328">
        <f t="shared" si="1906"/>
        <v>0</v>
      </c>
      <c r="CU707" s="534">
        <f t="shared" si="1904"/>
        <v>0</v>
      </c>
      <c r="CV707" s="535">
        <f t="shared" si="1904"/>
        <v>0</v>
      </c>
      <c r="CW707" s="536">
        <f t="shared" si="1904"/>
        <v>0</v>
      </c>
      <c r="CX707" s="536">
        <f t="shared" si="1904"/>
        <v>0</v>
      </c>
      <c r="CY707" s="536">
        <f t="shared" si="1904"/>
        <v>0</v>
      </c>
      <c r="CZ707" s="536">
        <f t="shared" si="1904"/>
        <v>0</v>
      </c>
      <c r="DA707" s="536">
        <f t="shared" si="1904"/>
        <v>0</v>
      </c>
      <c r="DB707" s="537">
        <f t="shared" si="1904"/>
        <v>0</v>
      </c>
      <c r="DC707" s="537">
        <f t="shared" si="1904"/>
        <v>0</v>
      </c>
      <c r="DD707" s="537">
        <f t="shared" si="1904"/>
        <v>0</v>
      </c>
      <c r="DE707" s="536">
        <f t="shared" si="1905"/>
        <v>0</v>
      </c>
      <c r="DF707" s="536">
        <f t="shared" si="1905"/>
        <v>0</v>
      </c>
      <c r="DG707" s="536">
        <f t="shared" si="1905"/>
        <v>0</v>
      </c>
      <c r="DH707" s="536">
        <f t="shared" si="1905"/>
        <v>0</v>
      </c>
      <c r="DI707" s="536">
        <f t="shared" si="1905"/>
        <v>0</v>
      </c>
      <c r="DJ707" s="535">
        <f t="shared" si="1905"/>
        <v>0</v>
      </c>
      <c r="DK707" s="534">
        <f t="shared" si="190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1898"/>
        <v/>
      </c>
      <c r="CA708" s="575" t="str">
        <f t="shared" si="1899"/>
        <v/>
      </c>
      <c r="CB708" s="575" t="str">
        <f t="shared" si="1900"/>
        <v/>
      </c>
      <c r="CC708" s="673" t="str">
        <f t="shared" si="1901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9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9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9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9"/>
      <c r="BV709" s="269"/>
      <c r="BW709" s="269"/>
      <c r="BX709" s="269"/>
      <c r="BY709" s="269"/>
      <c r="BZ709" s="583" t="str">
        <f t="shared" si="1898"/>
        <v/>
      </c>
      <c r="CA709" s="583" t="str">
        <f t="shared" si="1899"/>
        <v/>
      </c>
      <c r="CB709" s="583" t="str">
        <f t="shared" si="1900"/>
        <v/>
      </c>
      <c r="CC709" s="675" t="str">
        <f t="shared" si="1901"/>
        <v/>
      </c>
      <c r="CD709" s="1324" t="str">
        <f t="shared" ref="CD709:CM712" si="19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07"/>
        <v/>
      </c>
      <c r="CF709" s="1326" t="str">
        <f t="shared" si="1907"/>
        <v/>
      </c>
      <c r="CG709" s="1326" t="str">
        <f t="shared" si="1907"/>
        <v/>
      </c>
      <c r="CH709" s="1326" t="str">
        <f t="shared" si="1907"/>
        <v/>
      </c>
      <c r="CI709" s="1326" t="str">
        <f t="shared" si="1907"/>
        <v/>
      </c>
      <c r="CJ709" s="1326" t="str">
        <f t="shared" si="1907"/>
        <v/>
      </c>
      <c r="CK709" s="1327" t="str">
        <f t="shared" si="1907"/>
        <v/>
      </c>
      <c r="CL709" s="1327" t="str">
        <f t="shared" si="1907"/>
        <v/>
      </c>
      <c r="CM709" s="1327" t="str">
        <f t="shared" si="1907"/>
        <v/>
      </c>
      <c r="CN709" s="1326" t="str">
        <f t="shared" ref="CN709:CT712" si="19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08"/>
        <v/>
      </c>
      <c r="CP709" s="1326" t="str">
        <f t="shared" si="1908"/>
        <v/>
      </c>
      <c r="CQ709" s="1326" t="str">
        <f t="shared" si="1908"/>
        <v/>
      </c>
      <c r="CR709" s="1326" t="str">
        <f t="shared" si="1908"/>
        <v/>
      </c>
      <c r="CS709" s="1325" t="str">
        <f t="shared" si="1908"/>
        <v/>
      </c>
      <c r="CT709" s="1328" t="str">
        <f t="shared" si="1908"/>
        <v/>
      </c>
      <c r="CU709" s="534" t="str">
        <f t="shared" ref="CU709:DD713" si="19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09"/>
        <v/>
      </c>
      <c r="CW709" s="536" t="str">
        <f t="shared" si="1909"/>
        <v/>
      </c>
      <c r="CX709" s="536" t="str">
        <f t="shared" si="1909"/>
        <v/>
      </c>
      <c r="CY709" s="536" t="str">
        <f t="shared" si="1909"/>
        <v/>
      </c>
      <c r="CZ709" s="536" t="str">
        <f t="shared" si="1909"/>
        <v/>
      </c>
      <c r="DA709" s="536" t="str">
        <f t="shared" si="1909"/>
        <v/>
      </c>
      <c r="DB709" s="537" t="str">
        <f t="shared" si="1909"/>
        <v/>
      </c>
      <c r="DC709" s="537" t="str">
        <f t="shared" si="1909"/>
        <v/>
      </c>
      <c r="DD709" s="537" t="str">
        <f t="shared" si="1909"/>
        <v/>
      </c>
      <c r="DE709" s="536" t="str">
        <f t="shared" ref="DE709:DK713" si="19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10"/>
        <v/>
      </c>
      <c r="DG709" s="536" t="str">
        <f t="shared" si="1910"/>
        <v/>
      </c>
      <c r="DH709" s="536" t="str">
        <f t="shared" si="1910"/>
        <v/>
      </c>
      <c r="DI709" s="536" t="str">
        <f t="shared" si="1910"/>
        <v/>
      </c>
      <c r="DJ709" s="535" t="str">
        <f t="shared" si="1910"/>
        <v/>
      </c>
      <c r="DK709" s="534" t="str">
        <f t="shared" si="191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9"/>
      <c r="BV710" s="219"/>
      <c r="BW710" s="219"/>
      <c r="BX710" s="219"/>
      <c r="BY710" s="219"/>
      <c r="BZ710" s="583" t="str">
        <f t="shared" si="1898"/>
        <v/>
      </c>
      <c r="CA710" s="583" t="str">
        <f t="shared" si="1899"/>
        <v/>
      </c>
      <c r="CB710" s="583" t="str">
        <f t="shared" si="1900"/>
        <v/>
      </c>
      <c r="CC710" s="675" t="str">
        <f t="shared" si="1901"/>
        <v/>
      </c>
      <c r="CD710" s="1324" t="str">
        <f t="shared" si="1907"/>
        <v/>
      </c>
      <c r="CE710" s="1325" t="str">
        <f t="shared" si="1907"/>
        <v/>
      </c>
      <c r="CF710" s="1326" t="str">
        <f t="shared" si="1907"/>
        <v/>
      </c>
      <c r="CG710" s="1326" t="str">
        <f t="shared" si="1907"/>
        <v/>
      </c>
      <c r="CH710" s="1326" t="str">
        <f t="shared" si="1907"/>
        <v/>
      </c>
      <c r="CI710" s="1326" t="str">
        <f t="shared" si="1907"/>
        <v/>
      </c>
      <c r="CJ710" s="1326" t="str">
        <f t="shared" si="1907"/>
        <v/>
      </c>
      <c r="CK710" s="1327" t="str">
        <f t="shared" si="1907"/>
        <v/>
      </c>
      <c r="CL710" s="1327" t="str">
        <f t="shared" si="1907"/>
        <v/>
      </c>
      <c r="CM710" s="1327" t="str">
        <f t="shared" si="1907"/>
        <v/>
      </c>
      <c r="CN710" s="1326" t="str">
        <f t="shared" si="1908"/>
        <v/>
      </c>
      <c r="CO710" s="1326" t="str">
        <f t="shared" si="1908"/>
        <v/>
      </c>
      <c r="CP710" s="1326" t="str">
        <f t="shared" si="1908"/>
        <v/>
      </c>
      <c r="CQ710" s="1326" t="str">
        <f t="shared" si="1908"/>
        <v/>
      </c>
      <c r="CR710" s="1326" t="str">
        <f t="shared" si="1908"/>
        <v/>
      </c>
      <c r="CS710" s="1325" t="str">
        <f t="shared" si="1908"/>
        <v/>
      </c>
      <c r="CT710" s="1328" t="str">
        <f t="shared" si="1908"/>
        <v/>
      </c>
      <c r="CU710" s="534" t="str">
        <f t="shared" si="1909"/>
        <v/>
      </c>
      <c r="CV710" s="535" t="str">
        <f t="shared" si="1909"/>
        <v/>
      </c>
      <c r="CW710" s="536" t="str">
        <f t="shared" si="1909"/>
        <v/>
      </c>
      <c r="CX710" s="536" t="str">
        <f t="shared" si="1909"/>
        <v/>
      </c>
      <c r="CY710" s="536" t="str">
        <f t="shared" si="1909"/>
        <v/>
      </c>
      <c r="CZ710" s="536" t="str">
        <f t="shared" si="1909"/>
        <v/>
      </c>
      <c r="DA710" s="536" t="str">
        <f t="shared" si="1909"/>
        <v/>
      </c>
      <c r="DB710" s="537" t="str">
        <f t="shared" si="1909"/>
        <v/>
      </c>
      <c r="DC710" s="537" t="str">
        <f t="shared" si="1909"/>
        <v/>
      </c>
      <c r="DD710" s="537" t="str">
        <f t="shared" si="1909"/>
        <v/>
      </c>
      <c r="DE710" s="536" t="str">
        <f t="shared" si="1910"/>
        <v/>
      </c>
      <c r="DF710" s="536" t="str">
        <f t="shared" si="1910"/>
        <v/>
      </c>
      <c r="DG710" s="536" t="str">
        <f t="shared" si="1910"/>
        <v/>
      </c>
      <c r="DH710" s="536" t="str">
        <f t="shared" si="1910"/>
        <v/>
      </c>
      <c r="DI710" s="536" t="str">
        <f t="shared" si="1910"/>
        <v/>
      </c>
      <c r="DJ710" s="535" t="str">
        <f t="shared" si="1910"/>
        <v/>
      </c>
      <c r="DK710" s="534" t="str">
        <f t="shared" si="191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9"/>
      <c r="BV711" s="219"/>
      <c r="BW711" s="219"/>
      <c r="BX711" s="219"/>
      <c r="BY711" s="219"/>
      <c r="BZ711" s="583" t="str">
        <f t="shared" si="1898"/>
        <v/>
      </c>
      <c r="CA711" s="583" t="str">
        <f t="shared" si="1899"/>
        <v/>
      </c>
      <c r="CB711" s="583" t="str">
        <f t="shared" si="1900"/>
        <v/>
      </c>
      <c r="CC711" s="675" t="str">
        <f t="shared" si="1901"/>
        <v/>
      </c>
      <c r="CD711" s="1324" t="str">
        <f t="shared" si="1907"/>
        <v/>
      </c>
      <c r="CE711" s="1325" t="str">
        <f t="shared" si="1907"/>
        <v/>
      </c>
      <c r="CF711" s="1326" t="str">
        <f t="shared" si="1907"/>
        <v/>
      </c>
      <c r="CG711" s="1326" t="str">
        <f t="shared" si="1907"/>
        <v/>
      </c>
      <c r="CH711" s="1326" t="str">
        <f t="shared" si="1907"/>
        <v/>
      </c>
      <c r="CI711" s="1326" t="str">
        <f t="shared" si="1907"/>
        <v/>
      </c>
      <c r="CJ711" s="1326" t="str">
        <f t="shared" si="1907"/>
        <v/>
      </c>
      <c r="CK711" s="1327" t="str">
        <f t="shared" si="1907"/>
        <v/>
      </c>
      <c r="CL711" s="1327" t="str">
        <f t="shared" si="1907"/>
        <v/>
      </c>
      <c r="CM711" s="1327" t="str">
        <f t="shared" si="1907"/>
        <v/>
      </c>
      <c r="CN711" s="1326" t="str">
        <f t="shared" si="1908"/>
        <v/>
      </c>
      <c r="CO711" s="1326" t="str">
        <f t="shared" si="1908"/>
        <v/>
      </c>
      <c r="CP711" s="1326" t="str">
        <f t="shared" si="1908"/>
        <v/>
      </c>
      <c r="CQ711" s="1326" t="str">
        <f t="shared" si="1908"/>
        <v/>
      </c>
      <c r="CR711" s="1326" t="str">
        <f t="shared" si="1908"/>
        <v/>
      </c>
      <c r="CS711" s="1325" t="str">
        <f t="shared" si="1908"/>
        <v/>
      </c>
      <c r="CT711" s="1328" t="str">
        <f t="shared" si="1908"/>
        <v/>
      </c>
      <c r="CU711" s="534" t="str">
        <f t="shared" si="1909"/>
        <v/>
      </c>
      <c r="CV711" s="535" t="str">
        <f t="shared" si="1909"/>
        <v/>
      </c>
      <c r="CW711" s="536" t="str">
        <f t="shared" si="1909"/>
        <v/>
      </c>
      <c r="CX711" s="536" t="str">
        <f t="shared" si="1909"/>
        <v/>
      </c>
      <c r="CY711" s="536" t="str">
        <f t="shared" si="1909"/>
        <v/>
      </c>
      <c r="CZ711" s="536" t="str">
        <f t="shared" si="1909"/>
        <v/>
      </c>
      <c r="DA711" s="536" t="str">
        <f t="shared" si="1909"/>
        <v/>
      </c>
      <c r="DB711" s="537" t="str">
        <f t="shared" si="1909"/>
        <v/>
      </c>
      <c r="DC711" s="537" t="str">
        <f t="shared" si="1909"/>
        <v/>
      </c>
      <c r="DD711" s="537" t="str">
        <f t="shared" si="1909"/>
        <v/>
      </c>
      <c r="DE711" s="536" t="str">
        <f t="shared" si="1910"/>
        <v/>
      </c>
      <c r="DF711" s="536" t="str">
        <f t="shared" si="1910"/>
        <v/>
      </c>
      <c r="DG711" s="536" t="str">
        <f t="shared" si="1910"/>
        <v/>
      </c>
      <c r="DH711" s="536" t="str">
        <f t="shared" si="1910"/>
        <v/>
      </c>
      <c r="DI711" s="536" t="str">
        <f t="shared" si="1910"/>
        <v/>
      </c>
      <c r="DJ711" s="535" t="str">
        <f t="shared" si="1910"/>
        <v/>
      </c>
      <c r="DK711" s="534" t="str">
        <f t="shared" si="191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9"/>
      <c r="BV712" s="219"/>
      <c r="BW712" s="219"/>
      <c r="BX712" s="219"/>
      <c r="BY712" s="219"/>
      <c r="BZ712" s="583" t="str">
        <f t="shared" si="1898"/>
        <v/>
      </c>
      <c r="CA712" s="583" t="str">
        <f t="shared" si="1899"/>
        <v/>
      </c>
      <c r="CB712" s="583" t="str">
        <f t="shared" si="1900"/>
        <v/>
      </c>
      <c r="CC712" s="675" t="str">
        <f t="shared" si="1901"/>
        <v/>
      </c>
      <c r="CD712" s="1324" t="str">
        <f t="shared" si="1907"/>
        <v/>
      </c>
      <c r="CE712" s="1325" t="str">
        <f t="shared" si="1907"/>
        <v/>
      </c>
      <c r="CF712" s="1326" t="str">
        <f t="shared" si="1907"/>
        <v/>
      </c>
      <c r="CG712" s="1326" t="str">
        <f t="shared" si="1907"/>
        <v/>
      </c>
      <c r="CH712" s="1326" t="str">
        <f t="shared" si="1907"/>
        <v/>
      </c>
      <c r="CI712" s="1326" t="str">
        <f t="shared" si="1907"/>
        <v/>
      </c>
      <c r="CJ712" s="1326" t="str">
        <f t="shared" si="1907"/>
        <v/>
      </c>
      <c r="CK712" s="1327" t="str">
        <f t="shared" si="1907"/>
        <v/>
      </c>
      <c r="CL712" s="1327" t="str">
        <f t="shared" si="1907"/>
        <v/>
      </c>
      <c r="CM712" s="1327" t="str">
        <f t="shared" si="1907"/>
        <v/>
      </c>
      <c r="CN712" s="1326" t="str">
        <f t="shared" si="1908"/>
        <v/>
      </c>
      <c r="CO712" s="1326" t="str">
        <f t="shared" si="1908"/>
        <v/>
      </c>
      <c r="CP712" s="1326" t="str">
        <f t="shared" si="1908"/>
        <v/>
      </c>
      <c r="CQ712" s="1326" t="str">
        <f t="shared" si="1908"/>
        <v/>
      </c>
      <c r="CR712" s="1326" t="str">
        <f t="shared" si="1908"/>
        <v/>
      </c>
      <c r="CS712" s="1325" t="str">
        <f t="shared" si="1908"/>
        <v/>
      </c>
      <c r="CT712" s="1328" t="str">
        <f t="shared" si="1908"/>
        <v/>
      </c>
      <c r="CU712" s="534" t="str">
        <f t="shared" si="1909"/>
        <v/>
      </c>
      <c r="CV712" s="535" t="str">
        <f t="shared" si="1909"/>
        <v/>
      </c>
      <c r="CW712" s="536" t="str">
        <f t="shared" si="1909"/>
        <v/>
      </c>
      <c r="CX712" s="536" t="str">
        <f t="shared" si="1909"/>
        <v/>
      </c>
      <c r="CY712" s="536" t="str">
        <f t="shared" si="1909"/>
        <v/>
      </c>
      <c r="CZ712" s="536" t="str">
        <f t="shared" si="1909"/>
        <v/>
      </c>
      <c r="DA712" s="536" t="str">
        <f t="shared" si="1909"/>
        <v/>
      </c>
      <c r="DB712" s="537" t="str">
        <f t="shared" si="1909"/>
        <v/>
      </c>
      <c r="DC712" s="537" t="str">
        <f t="shared" si="1909"/>
        <v/>
      </c>
      <c r="DD712" s="537" t="str">
        <f t="shared" si="1909"/>
        <v/>
      </c>
      <c r="DE712" s="536" t="str">
        <f t="shared" si="1910"/>
        <v/>
      </c>
      <c r="DF712" s="536" t="str">
        <f t="shared" si="1910"/>
        <v/>
      </c>
      <c r="DG712" s="536" t="str">
        <f t="shared" si="1910"/>
        <v/>
      </c>
      <c r="DH712" s="536" t="str">
        <f t="shared" si="1910"/>
        <v/>
      </c>
      <c r="DI712" s="536" t="str">
        <f t="shared" si="1910"/>
        <v/>
      </c>
      <c r="DJ712" s="535" t="str">
        <f t="shared" si="1910"/>
        <v/>
      </c>
      <c r="DK712" s="534" t="str">
        <f t="shared" si="191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898"/>
        <v>0</v>
      </c>
      <c r="CA713" s="583">
        <f t="shared" si="1899"/>
        <v>0</v>
      </c>
      <c r="CB713" s="583">
        <f t="shared" si="1900"/>
        <v>0</v>
      </c>
      <c r="CC713" s="675">
        <f t="shared" si="1901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11"/>
        <v>0</v>
      </c>
      <c r="CG713" s="1326">
        <f t="shared" si="1911"/>
        <v>0</v>
      </c>
      <c r="CH713" s="1326">
        <f t="shared" si="1911"/>
        <v>0</v>
      </c>
      <c r="CI713" s="1326">
        <f t="shared" si="1911"/>
        <v>0</v>
      </c>
      <c r="CJ713" s="1326">
        <f t="shared" si="1911"/>
        <v>0</v>
      </c>
      <c r="CK713" s="1327">
        <f t="shared" si="1911"/>
        <v>0</v>
      </c>
      <c r="CL713" s="1327">
        <f t="shared" si="1911"/>
        <v>0</v>
      </c>
      <c r="CM713" s="1327">
        <f t="shared" si="1911"/>
        <v>0</v>
      </c>
      <c r="CN713" s="1326">
        <f t="shared" si="1911"/>
        <v>0</v>
      </c>
      <c r="CO713" s="1326">
        <f t="shared" si="1911"/>
        <v>0</v>
      </c>
      <c r="CP713" s="1326">
        <f t="shared" si="1911"/>
        <v>0</v>
      </c>
      <c r="CQ713" s="1326">
        <f t="shared" si="1911"/>
        <v>0</v>
      </c>
      <c r="CR713" s="1326">
        <f t="shared" si="1911"/>
        <v>0</v>
      </c>
      <c r="CS713" s="1325">
        <f t="shared" si="1911"/>
        <v>0</v>
      </c>
      <c r="CT713" s="1328">
        <f t="shared" si="1911"/>
        <v>0</v>
      </c>
      <c r="CU713" s="534">
        <f t="shared" si="1909"/>
        <v>0</v>
      </c>
      <c r="CV713" s="535">
        <f t="shared" si="1909"/>
        <v>0</v>
      </c>
      <c r="CW713" s="536">
        <f t="shared" si="1909"/>
        <v>0</v>
      </c>
      <c r="CX713" s="536">
        <f t="shared" si="1909"/>
        <v>0</v>
      </c>
      <c r="CY713" s="536">
        <f t="shared" si="1909"/>
        <v>0</v>
      </c>
      <c r="CZ713" s="536">
        <f t="shared" si="1909"/>
        <v>0</v>
      </c>
      <c r="DA713" s="536">
        <f t="shared" si="1909"/>
        <v>0</v>
      </c>
      <c r="DB713" s="537">
        <f t="shared" si="1909"/>
        <v>0</v>
      </c>
      <c r="DC713" s="537">
        <f t="shared" si="1909"/>
        <v>0</v>
      </c>
      <c r="DD713" s="537">
        <f t="shared" si="1909"/>
        <v>0</v>
      </c>
      <c r="DE713" s="536">
        <f t="shared" si="1910"/>
        <v>0</v>
      </c>
      <c r="DF713" s="536">
        <f t="shared" si="1910"/>
        <v>0</v>
      </c>
      <c r="DG713" s="536">
        <f t="shared" si="1910"/>
        <v>0</v>
      </c>
      <c r="DH713" s="536">
        <f t="shared" si="1910"/>
        <v>0</v>
      </c>
      <c r="DI713" s="536">
        <f t="shared" si="1910"/>
        <v>0</v>
      </c>
      <c r="DJ713" s="535">
        <f t="shared" si="1910"/>
        <v>0</v>
      </c>
      <c r="DK713" s="534">
        <f t="shared" si="191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1898"/>
        <v/>
      </c>
      <c r="CA714" s="575" t="str">
        <f t="shared" si="1899"/>
        <v/>
      </c>
      <c r="CB714" s="575" t="str">
        <f t="shared" si="1900"/>
        <v/>
      </c>
      <c r="CC714" s="673" t="str">
        <f t="shared" si="1901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9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9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9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9"/>
      <c r="BV715" s="269"/>
      <c r="BW715" s="269"/>
      <c r="BX715" s="269"/>
      <c r="BY715" s="269"/>
      <c r="BZ715" s="583" t="str">
        <f t="shared" si="1898"/>
        <v/>
      </c>
      <c r="CA715" s="583" t="str">
        <f t="shared" si="1899"/>
        <v/>
      </c>
      <c r="CB715" s="583" t="str">
        <f t="shared" si="1900"/>
        <v/>
      </c>
      <c r="CC715" s="675" t="str">
        <f t="shared" si="1901"/>
        <v/>
      </c>
      <c r="CD715" s="1324" t="str">
        <f t="shared" ref="CD715:CD731" si="19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46">COUNT(B715:R715)</f>
        <v>0</v>
      </c>
      <c r="DM715" s="106">
        <f t="shared" ref="DM715:DM731" si="1947">COUNT(T715:AJ715)</f>
        <v>0</v>
      </c>
      <c r="DN715" s="106">
        <f t="shared" ref="DN715:DN731" si="1948">COUNT(AL715:BB715)</f>
        <v>0</v>
      </c>
      <c r="DO715" s="106">
        <f t="shared" ref="DO715:DO731" si="194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9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9"/>
      <c r="BV716" s="219"/>
      <c r="BW716" s="219"/>
      <c r="BX716" s="219"/>
      <c r="BY716" s="219"/>
      <c r="BZ716" s="583" t="str">
        <f t="shared" si="1898"/>
        <v/>
      </c>
      <c r="CA716" s="583" t="str">
        <f t="shared" si="1899"/>
        <v/>
      </c>
      <c r="CB716" s="583" t="str">
        <f t="shared" si="1900"/>
        <v/>
      </c>
      <c r="CC716" s="675" t="str">
        <f t="shared" si="1901"/>
        <v/>
      </c>
      <c r="CD716" s="1324" t="str">
        <f t="shared" si="1912"/>
        <v/>
      </c>
      <c r="CE716" s="1325" t="str">
        <f t="shared" si="1913"/>
        <v/>
      </c>
      <c r="CF716" s="1326" t="str">
        <f t="shared" si="1914"/>
        <v/>
      </c>
      <c r="CG716" s="1326" t="str">
        <f t="shared" si="1915"/>
        <v/>
      </c>
      <c r="CH716" s="1326" t="str">
        <f t="shared" si="1916"/>
        <v/>
      </c>
      <c r="CI716" s="1326" t="str">
        <f t="shared" si="1917"/>
        <v/>
      </c>
      <c r="CJ716" s="1326" t="str">
        <f t="shared" si="1918"/>
        <v/>
      </c>
      <c r="CK716" s="1327" t="str">
        <f t="shared" si="1919"/>
        <v/>
      </c>
      <c r="CL716" s="1327" t="str">
        <f t="shared" si="1920"/>
        <v/>
      </c>
      <c r="CM716" s="1327" t="str">
        <f t="shared" si="1921"/>
        <v/>
      </c>
      <c r="CN716" s="1326" t="str">
        <f t="shared" si="1922"/>
        <v/>
      </c>
      <c r="CO716" s="1326" t="str">
        <f t="shared" si="1923"/>
        <v/>
      </c>
      <c r="CP716" s="1326" t="str">
        <f t="shared" si="1924"/>
        <v/>
      </c>
      <c r="CQ716" s="1326" t="str">
        <f t="shared" si="1925"/>
        <v/>
      </c>
      <c r="CR716" s="1326" t="str">
        <f t="shared" si="1926"/>
        <v/>
      </c>
      <c r="CS716" s="1325" t="str">
        <f t="shared" si="1927"/>
        <v/>
      </c>
      <c r="CT716" s="1328" t="str">
        <f t="shared" si="1928"/>
        <v/>
      </c>
      <c r="CU716" s="534" t="str">
        <f t="shared" si="1929"/>
        <v/>
      </c>
      <c r="CV716" s="535" t="str">
        <f t="shared" si="1930"/>
        <v/>
      </c>
      <c r="CW716" s="536" t="str">
        <f t="shared" si="1931"/>
        <v/>
      </c>
      <c r="CX716" s="536" t="str">
        <f t="shared" si="1932"/>
        <v/>
      </c>
      <c r="CY716" s="536" t="str">
        <f t="shared" si="1933"/>
        <v/>
      </c>
      <c r="CZ716" s="536" t="str">
        <f t="shared" si="1934"/>
        <v/>
      </c>
      <c r="DA716" s="536" t="str">
        <f t="shared" si="1935"/>
        <v/>
      </c>
      <c r="DB716" s="537" t="str">
        <f t="shared" si="1936"/>
        <v/>
      </c>
      <c r="DC716" s="537" t="str">
        <f t="shared" si="1937"/>
        <v/>
      </c>
      <c r="DD716" s="537" t="str">
        <f t="shared" si="1938"/>
        <v/>
      </c>
      <c r="DE716" s="536" t="str">
        <f t="shared" si="1939"/>
        <v/>
      </c>
      <c r="DF716" s="536" t="str">
        <f t="shared" si="1940"/>
        <v/>
      </c>
      <c r="DG716" s="536" t="str">
        <f t="shared" si="1941"/>
        <v/>
      </c>
      <c r="DH716" s="536" t="str">
        <f t="shared" si="1942"/>
        <v/>
      </c>
      <c r="DI716" s="536" t="str">
        <f t="shared" si="1943"/>
        <v/>
      </c>
      <c r="DJ716" s="535" t="str">
        <f t="shared" si="1944"/>
        <v/>
      </c>
      <c r="DK716" s="534" t="str">
        <f t="shared" si="1945"/>
        <v/>
      </c>
      <c r="DL716" s="639">
        <f t="shared" si="1946"/>
        <v>0</v>
      </c>
      <c r="DM716" s="106">
        <f t="shared" si="1947"/>
        <v>0</v>
      </c>
      <c r="DN716" s="106">
        <f t="shared" si="1948"/>
        <v>0</v>
      </c>
      <c r="DO716" s="106">
        <f t="shared" si="194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9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9"/>
      <c r="BV717" s="219"/>
      <c r="BW717" s="219"/>
      <c r="BX717" s="219"/>
      <c r="BY717" s="219"/>
      <c r="BZ717" s="583" t="str">
        <f t="shared" si="1898"/>
        <v/>
      </c>
      <c r="CA717" s="583" t="str">
        <f t="shared" si="1899"/>
        <v/>
      </c>
      <c r="CB717" s="583" t="str">
        <f t="shared" si="1900"/>
        <v/>
      </c>
      <c r="CC717" s="675" t="str">
        <f t="shared" si="1901"/>
        <v/>
      </c>
      <c r="CD717" s="1324" t="str">
        <f t="shared" si="1912"/>
        <v/>
      </c>
      <c r="CE717" s="1325" t="str">
        <f t="shared" si="1913"/>
        <v/>
      </c>
      <c r="CF717" s="1326" t="str">
        <f t="shared" si="1914"/>
        <v/>
      </c>
      <c r="CG717" s="1326" t="str">
        <f t="shared" si="1915"/>
        <v/>
      </c>
      <c r="CH717" s="1326" t="str">
        <f t="shared" si="1916"/>
        <v/>
      </c>
      <c r="CI717" s="1326" t="str">
        <f t="shared" si="1917"/>
        <v/>
      </c>
      <c r="CJ717" s="1326" t="str">
        <f t="shared" si="1918"/>
        <v/>
      </c>
      <c r="CK717" s="1327" t="str">
        <f t="shared" si="1919"/>
        <v/>
      </c>
      <c r="CL717" s="1327" t="str">
        <f t="shared" si="1920"/>
        <v/>
      </c>
      <c r="CM717" s="1327" t="str">
        <f t="shared" si="1921"/>
        <v/>
      </c>
      <c r="CN717" s="1326" t="str">
        <f t="shared" si="1922"/>
        <v/>
      </c>
      <c r="CO717" s="1326" t="str">
        <f t="shared" si="1923"/>
        <v/>
      </c>
      <c r="CP717" s="1326" t="str">
        <f t="shared" si="1924"/>
        <v/>
      </c>
      <c r="CQ717" s="1326" t="str">
        <f t="shared" si="1925"/>
        <v/>
      </c>
      <c r="CR717" s="1326" t="str">
        <f t="shared" si="1926"/>
        <v/>
      </c>
      <c r="CS717" s="1325" t="str">
        <f t="shared" si="1927"/>
        <v/>
      </c>
      <c r="CT717" s="1328" t="str">
        <f t="shared" si="1928"/>
        <v/>
      </c>
      <c r="CU717" s="534" t="str">
        <f t="shared" si="1929"/>
        <v/>
      </c>
      <c r="CV717" s="535" t="str">
        <f t="shared" si="1930"/>
        <v/>
      </c>
      <c r="CW717" s="536" t="str">
        <f t="shared" si="1931"/>
        <v/>
      </c>
      <c r="CX717" s="536" t="str">
        <f t="shared" si="1932"/>
        <v/>
      </c>
      <c r="CY717" s="536" t="str">
        <f t="shared" si="1933"/>
        <v/>
      </c>
      <c r="CZ717" s="536" t="str">
        <f t="shared" si="1934"/>
        <v/>
      </c>
      <c r="DA717" s="536" t="str">
        <f t="shared" si="1935"/>
        <v/>
      </c>
      <c r="DB717" s="537" t="str">
        <f t="shared" si="1936"/>
        <v/>
      </c>
      <c r="DC717" s="537" t="str">
        <f t="shared" si="1937"/>
        <v/>
      </c>
      <c r="DD717" s="537" t="str">
        <f t="shared" si="1938"/>
        <v/>
      </c>
      <c r="DE717" s="536" t="str">
        <f t="shared" si="1939"/>
        <v/>
      </c>
      <c r="DF717" s="536" t="str">
        <f t="shared" si="1940"/>
        <v/>
      </c>
      <c r="DG717" s="536" t="str">
        <f t="shared" si="1941"/>
        <v/>
      </c>
      <c r="DH717" s="536" t="str">
        <f t="shared" si="1942"/>
        <v/>
      </c>
      <c r="DI717" s="536" t="str">
        <f t="shared" si="1943"/>
        <v/>
      </c>
      <c r="DJ717" s="535" t="str">
        <f t="shared" si="1944"/>
        <v/>
      </c>
      <c r="DK717" s="534" t="str">
        <f t="shared" si="1945"/>
        <v/>
      </c>
      <c r="DL717" s="639">
        <f t="shared" si="1946"/>
        <v>0</v>
      </c>
      <c r="DM717" s="106">
        <f t="shared" si="1947"/>
        <v>0</v>
      </c>
      <c r="DN717" s="106">
        <f t="shared" si="1948"/>
        <v>0</v>
      </c>
      <c r="DO717" s="106">
        <f t="shared" si="194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9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9"/>
      <c r="BV718" s="219"/>
      <c r="BW718" s="219"/>
      <c r="BX718" s="219"/>
      <c r="BY718" s="219"/>
      <c r="BZ718" s="583" t="str">
        <f t="shared" si="1898"/>
        <v/>
      </c>
      <c r="CA718" s="583" t="str">
        <f t="shared" si="1899"/>
        <v/>
      </c>
      <c r="CB718" s="583" t="str">
        <f t="shared" si="1900"/>
        <v/>
      </c>
      <c r="CC718" s="675" t="str">
        <f t="shared" si="1901"/>
        <v/>
      </c>
      <c r="CD718" s="1324" t="str">
        <f t="shared" si="1912"/>
        <v/>
      </c>
      <c r="CE718" s="1325" t="str">
        <f t="shared" si="1913"/>
        <v/>
      </c>
      <c r="CF718" s="1326" t="str">
        <f t="shared" si="1914"/>
        <v/>
      </c>
      <c r="CG718" s="1326" t="str">
        <f t="shared" si="1915"/>
        <v/>
      </c>
      <c r="CH718" s="1326" t="str">
        <f t="shared" si="1916"/>
        <v/>
      </c>
      <c r="CI718" s="1326" t="str">
        <f t="shared" si="1917"/>
        <v/>
      </c>
      <c r="CJ718" s="1326" t="str">
        <f t="shared" si="1918"/>
        <v/>
      </c>
      <c r="CK718" s="1327" t="str">
        <f t="shared" si="1919"/>
        <v/>
      </c>
      <c r="CL718" s="1327" t="str">
        <f t="shared" si="1920"/>
        <v/>
      </c>
      <c r="CM718" s="1327" t="str">
        <f t="shared" si="1921"/>
        <v/>
      </c>
      <c r="CN718" s="1326" t="str">
        <f t="shared" si="1922"/>
        <v/>
      </c>
      <c r="CO718" s="1326" t="str">
        <f t="shared" si="1923"/>
        <v/>
      </c>
      <c r="CP718" s="1326" t="str">
        <f t="shared" si="1924"/>
        <v/>
      </c>
      <c r="CQ718" s="1326" t="str">
        <f t="shared" si="1925"/>
        <v/>
      </c>
      <c r="CR718" s="1326" t="str">
        <f t="shared" si="1926"/>
        <v/>
      </c>
      <c r="CS718" s="1325" t="str">
        <f t="shared" si="1927"/>
        <v/>
      </c>
      <c r="CT718" s="1328" t="str">
        <f t="shared" si="1928"/>
        <v/>
      </c>
      <c r="CU718" s="534" t="str">
        <f t="shared" si="1929"/>
        <v/>
      </c>
      <c r="CV718" s="535" t="str">
        <f t="shared" si="1930"/>
        <v/>
      </c>
      <c r="CW718" s="536" t="str">
        <f t="shared" si="1931"/>
        <v/>
      </c>
      <c r="CX718" s="536" t="str">
        <f t="shared" si="1932"/>
        <v/>
      </c>
      <c r="CY718" s="536" t="str">
        <f t="shared" si="1933"/>
        <v/>
      </c>
      <c r="CZ718" s="536" t="str">
        <f t="shared" si="1934"/>
        <v/>
      </c>
      <c r="DA718" s="536" t="str">
        <f t="shared" si="1935"/>
        <v/>
      </c>
      <c r="DB718" s="537" t="str">
        <f t="shared" si="1936"/>
        <v/>
      </c>
      <c r="DC718" s="537" t="str">
        <f t="shared" si="1937"/>
        <v/>
      </c>
      <c r="DD718" s="537" t="str">
        <f t="shared" si="1938"/>
        <v/>
      </c>
      <c r="DE718" s="536" t="str">
        <f t="shared" si="1939"/>
        <v/>
      </c>
      <c r="DF718" s="536" t="str">
        <f t="shared" si="1940"/>
        <v/>
      </c>
      <c r="DG718" s="536" t="str">
        <f t="shared" si="1941"/>
        <v/>
      </c>
      <c r="DH718" s="536" t="str">
        <f t="shared" si="1942"/>
        <v/>
      </c>
      <c r="DI718" s="536" t="str">
        <f t="shared" si="1943"/>
        <v/>
      </c>
      <c r="DJ718" s="535" t="str">
        <f t="shared" si="1944"/>
        <v/>
      </c>
      <c r="DK718" s="534" t="str">
        <f t="shared" si="1945"/>
        <v/>
      </c>
      <c r="DL718" s="639">
        <f t="shared" si="1946"/>
        <v>0</v>
      </c>
      <c r="DM718" s="106">
        <f t="shared" si="1947"/>
        <v>0</v>
      </c>
      <c r="DN718" s="106">
        <f t="shared" si="1948"/>
        <v>0</v>
      </c>
      <c r="DO718" s="106">
        <f t="shared" si="194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898"/>
        <v>0</v>
      </c>
      <c r="CA719" s="583">
        <f t="shared" si="1899"/>
        <v>160</v>
      </c>
      <c r="CB719" s="583">
        <f t="shared" si="1900"/>
        <v>0</v>
      </c>
      <c r="CC719" s="675">
        <f t="shared" si="1901"/>
        <v>0</v>
      </c>
      <c r="CD719" s="1324">
        <f t="shared" ref="CD719:CS719" si="19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1950"/>
        <v>0</v>
      </c>
      <c r="CF719" s="1326">
        <f t="shared" si="1950"/>
        <v>0</v>
      </c>
      <c r="CG719" s="1326">
        <f t="shared" si="1950"/>
        <v>0</v>
      </c>
      <c r="CH719" s="1326">
        <f t="shared" si="1950"/>
        <v>0</v>
      </c>
      <c r="CI719" s="1326">
        <f t="shared" si="1950"/>
        <v>0</v>
      </c>
      <c r="CJ719" s="1326">
        <f t="shared" si="1950"/>
        <v>0</v>
      </c>
      <c r="CK719" s="1327">
        <f t="shared" si="1950"/>
        <v>0</v>
      </c>
      <c r="CL719" s="1327">
        <f t="shared" si="1950"/>
        <v>0</v>
      </c>
      <c r="CM719" s="1327">
        <f t="shared" si="1950"/>
        <v>0</v>
      </c>
      <c r="CN719" s="1326">
        <f t="shared" si="1950"/>
        <v>0</v>
      </c>
      <c r="CO719" s="1326">
        <f t="shared" si="1950"/>
        <v>0</v>
      </c>
      <c r="CP719" s="1326">
        <f t="shared" si="1950"/>
        <v>0</v>
      </c>
      <c r="CQ719" s="1326">
        <f t="shared" si="1950"/>
        <v>0</v>
      </c>
      <c r="CR719" s="1326">
        <f t="shared" si="1950"/>
        <v>0</v>
      </c>
      <c r="CS719" s="1325">
        <f t="shared" si="1950"/>
        <v>0</v>
      </c>
      <c r="CT719" s="1328">
        <f t="shared" ref="CE719:CT726" si="19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29"/>
        <v>0</v>
      </c>
      <c r="CV719" s="535">
        <f t="shared" si="1930"/>
        <v>0</v>
      </c>
      <c r="CW719" s="536">
        <f t="shared" si="1931"/>
        <v>0</v>
      </c>
      <c r="CX719" s="536">
        <f t="shared" si="1932"/>
        <v>0</v>
      </c>
      <c r="CY719" s="536">
        <f t="shared" si="1933"/>
        <v>0</v>
      </c>
      <c r="CZ719" s="536">
        <f t="shared" si="1934"/>
        <v>0</v>
      </c>
      <c r="DA719" s="536">
        <f t="shared" si="1935"/>
        <v>0</v>
      </c>
      <c r="DB719" s="537">
        <f t="shared" si="1936"/>
        <v>0</v>
      </c>
      <c r="DC719" s="537">
        <f t="shared" si="1937"/>
        <v>0</v>
      </c>
      <c r="DD719" s="537">
        <f t="shared" si="1938"/>
        <v>0</v>
      </c>
      <c r="DE719" s="536">
        <f t="shared" si="1939"/>
        <v>0</v>
      </c>
      <c r="DF719" s="536">
        <f t="shared" si="1940"/>
        <v>0</v>
      </c>
      <c r="DG719" s="536">
        <f t="shared" si="1941"/>
        <v>0</v>
      </c>
      <c r="DH719" s="536">
        <f t="shared" si="1942"/>
        <v>0</v>
      </c>
      <c r="DI719" s="536">
        <f t="shared" si="1943"/>
        <v>0</v>
      </c>
      <c r="DJ719" s="535">
        <f t="shared" si="1944"/>
        <v>0</v>
      </c>
      <c r="DK719" s="534">
        <f t="shared" si="1945"/>
        <v>0</v>
      </c>
      <c r="DL719" s="639">
        <f t="shared" si="1946"/>
        <v>17</v>
      </c>
      <c r="DM719" s="106">
        <f t="shared" si="1947"/>
        <v>17</v>
      </c>
      <c r="DN719" s="106">
        <f t="shared" si="1948"/>
        <v>17</v>
      </c>
      <c r="DO719" s="106">
        <f t="shared" si="194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9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9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9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9"/>
      <c r="BV720" s="269"/>
      <c r="BW720" s="269"/>
      <c r="BX720" s="269"/>
      <c r="BY720" s="269"/>
      <c r="BZ720" s="583" t="str">
        <f t="shared" si="1898"/>
        <v/>
      </c>
      <c r="CA720" s="583" t="str">
        <f t="shared" si="1899"/>
        <v/>
      </c>
      <c r="CB720" s="583" t="str">
        <f t="shared" si="1900"/>
        <v/>
      </c>
      <c r="CC720" s="675" t="str">
        <f t="shared" si="1901"/>
        <v/>
      </c>
      <c r="CD720" s="1324" t="str">
        <f t="shared" ref="CD720:CD726" si="19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1951"/>
        <v/>
      </c>
      <c r="CF720" s="1326" t="str">
        <f t="shared" si="1951"/>
        <v/>
      </c>
      <c r="CG720" s="1326" t="str">
        <f t="shared" si="1951"/>
        <v/>
      </c>
      <c r="CH720" s="1326" t="str">
        <f t="shared" si="1951"/>
        <v/>
      </c>
      <c r="CI720" s="1326" t="str">
        <f t="shared" si="1951"/>
        <v/>
      </c>
      <c r="CJ720" s="1326" t="str">
        <f t="shared" si="1951"/>
        <v/>
      </c>
      <c r="CK720" s="1327" t="str">
        <f t="shared" si="1951"/>
        <v/>
      </c>
      <c r="CL720" s="1327" t="str">
        <f t="shared" si="1951"/>
        <v/>
      </c>
      <c r="CM720" s="1327" t="str">
        <f t="shared" si="1951"/>
        <v/>
      </c>
      <c r="CN720" s="1326" t="str">
        <f t="shared" si="1951"/>
        <v/>
      </c>
      <c r="CO720" s="1326" t="str">
        <f t="shared" si="1951"/>
        <v/>
      </c>
      <c r="CP720" s="1326" t="str">
        <f t="shared" si="1951"/>
        <v/>
      </c>
      <c r="CQ720" s="1326" t="str">
        <f t="shared" si="1951"/>
        <v/>
      </c>
      <c r="CR720" s="1326" t="str">
        <f t="shared" si="1951"/>
        <v/>
      </c>
      <c r="CS720" s="1325" t="str">
        <f t="shared" si="1951"/>
        <v/>
      </c>
      <c r="CT720" s="1328" t="str">
        <f t="shared" si="1951"/>
        <v/>
      </c>
      <c r="CU720" s="534" t="str">
        <f t="shared" si="1929"/>
        <v/>
      </c>
      <c r="CV720" s="535" t="str">
        <f t="shared" si="1930"/>
        <v/>
      </c>
      <c r="CW720" s="536" t="str">
        <f t="shared" si="1931"/>
        <v/>
      </c>
      <c r="CX720" s="536" t="str">
        <f t="shared" si="1932"/>
        <v/>
      </c>
      <c r="CY720" s="536" t="str">
        <f t="shared" si="1933"/>
        <v/>
      </c>
      <c r="CZ720" s="536" t="str">
        <f t="shared" si="1934"/>
        <v/>
      </c>
      <c r="DA720" s="536" t="str">
        <f t="shared" si="1935"/>
        <v/>
      </c>
      <c r="DB720" s="537" t="str">
        <f t="shared" si="1936"/>
        <v/>
      </c>
      <c r="DC720" s="537" t="str">
        <f t="shared" si="1937"/>
        <v/>
      </c>
      <c r="DD720" s="537" t="str">
        <f t="shared" si="1938"/>
        <v/>
      </c>
      <c r="DE720" s="536" t="str">
        <f t="shared" si="1939"/>
        <v/>
      </c>
      <c r="DF720" s="536" t="str">
        <f t="shared" si="1940"/>
        <v/>
      </c>
      <c r="DG720" s="536" t="str">
        <f t="shared" si="1941"/>
        <v/>
      </c>
      <c r="DH720" s="536" t="str">
        <f t="shared" si="1942"/>
        <v/>
      </c>
      <c r="DI720" s="536" t="str">
        <f t="shared" si="1943"/>
        <v/>
      </c>
      <c r="DJ720" s="535" t="str">
        <f t="shared" si="1944"/>
        <v/>
      </c>
      <c r="DK720" s="534" t="str">
        <f t="shared" si="1945"/>
        <v/>
      </c>
      <c r="DL720" s="639">
        <f t="shared" si="1946"/>
        <v>0</v>
      </c>
      <c r="DM720" s="106">
        <f t="shared" si="1947"/>
        <v>0</v>
      </c>
      <c r="DN720" s="106">
        <f t="shared" si="1948"/>
        <v>0</v>
      </c>
      <c r="DO720" s="106">
        <f t="shared" si="1949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9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9"/>
      <c r="BV721" s="219"/>
      <c r="BW721" s="219"/>
      <c r="BX721" s="219"/>
      <c r="BY721" s="219"/>
      <c r="BZ721" s="583" t="str">
        <f t="shared" si="1898"/>
        <v/>
      </c>
      <c r="CA721" s="583" t="str">
        <f t="shared" si="1899"/>
        <v/>
      </c>
      <c r="CB721" s="583" t="str">
        <f t="shared" si="1900"/>
        <v/>
      </c>
      <c r="CC721" s="675" t="str">
        <f t="shared" si="1901"/>
        <v/>
      </c>
      <c r="CD721" s="1324" t="str">
        <f t="shared" si="1952"/>
        <v/>
      </c>
      <c r="CE721" s="1325" t="str">
        <f t="shared" si="1951"/>
        <v/>
      </c>
      <c r="CF721" s="1326" t="str">
        <f t="shared" si="1951"/>
        <v/>
      </c>
      <c r="CG721" s="1326" t="str">
        <f t="shared" si="1951"/>
        <v/>
      </c>
      <c r="CH721" s="1326" t="str">
        <f t="shared" si="1951"/>
        <v/>
      </c>
      <c r="CI721" s="1326" t="str">
        <f t="shared" si="1951"/>
        <v/>
      </c>
      <c r="CJ721" s="1326" t="str">
        <f t="shared" si="1951"/>
        <v/>
      </c>
      <c r="CK721" s="1327" t="str">
        <f t="shared" si="1951"/>
        <v/>
      </c>
      <c r="CL721" s="1327" t="str">
        <f t="shared" si="1951"/>
        <v/>
      </c>
      <c r="CM721" s="1327" t="str">
        <f t="shared" si="1951"/>
        <v/>
      </c>
      <c r="CN721" s="1326" t="str">
        <f t="shared" si="1951"/>
        <v/>
      </c>
      <c r="CO721" s="1326" t="str">
        <f t="shared" si="1951"/>
        <v/>
      </c>
      <c r="CP721" s="1326" t="str">
        <f t="shared" si="1951"/>
        <v/>
      </c>
      <c r="CQ721" s="1326" t="str">
        <f t="shared" si="1951"/>
        <v/>
      </c>
      <c r="CR721" s="1326" t="str">
        <f t="shared" si="1951"/>
        <v/>
      </c>
      <c r="CS721" s="1325" t="str">
        <f t="shared" si="1951"/>
        <v/>
      </c>
      <c r="CT721" s="1328" t="str">
        <f t="shared" si="1951"/>
        <v/>
      </c>
      <c r="CU721" s="534" t="str">
        <f t="shared" si="1929"/>
        <v/>
      </c>
      <c r="CV721" s="535" t="str">
        <f t="shared" si="1930"/>
        <v/>
      </c>
      <c r="CW721" s="536" t="str">
        <f t="shared" si="1931"/>
        <v/>
      </c>
      <c r="CX721" s="536" t="str">
        <f t="shared" si="1932"/>
        <v/>
      </c>
      <c r="CY721" s="536" t="str">
        <f t="shared" si="1933"/>
        <v/>
      </c>
      <c r="CZ721" s="536" t="str">
        <f t="shared" si="1934"/>
        <v/>
      </c>
      <c r="DA721" s="536" t="str">
        <f t="shared" si="1935"/>
        <v/>
      </c>
      <c r="DB721" s="537" t="str">
        <f t="shared" si="1936"/>
        <v/>
      </c>
      <c r="DC721" s="537" t="str">
        <f t="shared" si="1937"/>
        <v/>
      </c>
      <c r="DD721" s="537" t="str">
        <f t="shared" si="1938"/>
        <v/>
      </c>
      <c r="DE721" s="536" t="str">
        <f t="shared" si="1939"/>
        <v/>
      </c>
      <c r="DF721" s="536" t="str">
        <f t="shared" si="1940"/>
        <v/>
      </c>
      <c r="DG721" s="536" t="str">
        <f t="shared" si="1941"/>
        <v/>
      </c>
      <c r="DH721" s="536" t="str">
        <f t="shared" si="1942"/>
        <v/>
      </c>
      <c r="DI721" s="536" t="str">
        <f t="shared" si="1943"/>
        <v/>
      </c>
      <c r="DJ721" s="535" t="str">
        <f t="shared" si="1944"/>
        <v/>
      </c>
      <c r="DK721" s="534" t="str">
        <f t="shared" si="1945"/>
        <v/>
      </c>
      <c r="DL721" s="639">
        <f t="shared" si="1946"/>
        <v>0</v>
      </c>
      <c r="DM721" s="106">
        <f t="shared" si="1947"/>
        <v>0</v>
      </c>
      <c r="DN721" s="106">
        <f t="shared" si="1948"/>
        <v>0</v>
      </c>
      <c r="DO721" s="106">
        <f t="shared" si="194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9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9"/>
      <c r="BV722" s="219"/>
      <c r="BW722" s="219"/>
      <c r="BX722" s="219"/>
      <c r="BY722" s="219"/>
      <c r="BZ722" s="583" t="str">
        <f t="shared" si="1898"/>
        <v/>
      </c>
      <c r="CA722" s="583" t="str">
        <f t="shared" si="1899"/>
        <v/>
      </c>
      <c r="CB722" s="583" t="str">
        <f t="shared" si="1900"/>
        <v/>
      </c>
      <c r="CC722" s="675" t="str">
        <f t="shared" si="1901"/>
        <v/>
      </c>
      <c r="CD722" s="1324" t="str">
        <f t="shared" si="1952"/>
        <v/>
      </c>
      <c r="CE722" s="1325" t="str">
        <f t="shared" si="1951"/>
        <v/>
      </c>
      <c r="CF722" s="1326" t="str">
        <f t="shared" si="1951"/>
        <v/>
      </c>
      <c r="CG722" s="1326" t="str">
        <f t="shared" si="1951"/>
        <v/>
      </c>
      <c r="CH722" s="1326" t="str">
        <f t="shared" si="1951"/>
        <v/>
      </c>
      <c r="CI722" s="1326" t="str">
        <f t="shared" si="1951"/>
        <v/>
      </c>
      <c r="CJ722" s="1326" t="str">
        <f t="shared" si="1951"/>
        <v/>
      </c>
      <c r="CK722" s="1327" t="str">
        <f t="shared" si="1951"/>
        <v/>
      </c>
      <c r="CL722" s="1327" t="str">
        <f t="shared" si="1951"/>
        <v/>
      </c>
      <c r="CM722" s="1327" t="str">
        <f t="shared" si="1951"/>
        <v/>
      </c>
      <c r="CN722" s="1326" t="str">
        <f t="shared" si="1951"/>
        <v/>
      </c>
      <c r="CO722" s="1326" t="str">
        <f t="shared" si="1951"/>
        <v/>
      </c>
      <c r="CP722" s="1326" t="str">
        <f t="shared" si="1951"/>
        <v/>
      </c>
      <c r="CQ722" s="1326" t="str">
        <f t="shared" si="1951"/>
        <v/>
      </c>
      <c r="CR722" s="1326" t="str">
        <f t="shared" si="1951"/>
        <v/>
      </c>
      <c r="CS722" s="1325" t="str">
        <f t="shared" si="1951"/>
        <v/>
      </c>
      <c r="CT722" s="1328" t="str">
        <f t="shared" si="1951"/>
        <v/>
      </c>
      <c r="CU722" s="534" t="str">
        <f t="shared" si="1929"/>
        <v/>
      </c>
      <c r="CV722" s="535" t="str">
        <f t="shared" si="1930"/>
        <v/>
      </c>
      <c r="CW722" s="536" t="str">
        <f t="shared" si="1931"/>
        <v/>
      </c>
      <c r="CX722" s="536" t="str">
        <f t="shared" si="1932"/>
        <v/>
      </c>
      <c r="CY722" s="536" t="str">
        <f t="shared" si="1933"/>
        <v/>
      </c>
      <c r="CZ722" s="536" t="str">
        <f t="shared" si="1934"/>
        <v/>
      </c>
      <c r="DA722" s="536" t="str">
        <f t="shared" si="1935"/>
        <v/>
      </c>
      <c r="DB722" s="537" t="str">
        <f t="shared" si="1936"/>
        <v/>
      </c>
      <c r="DC722" s="537" t="str">
        <f t="shared" si="1937"/>
        <v/>
      </c>
      <c r="DD722" s="537" t="str">
        <f t="shared" si="1938"/>
        <v/>
      </c>
      <c r="DE722" s="536" t="str">
        <f t="shared" si="1939"/>
        <v/>
      </c>
      <c r="DF722" s="536" t="str">
        <f t="shared" si="1940"/>
        <v/>
      </c>
      <c r="DG722" s="536" t="str">
        <f t="shared" si="1941"/>
        <v/>
      </c>
      <c r="DH722" s="536" t="str">
        <f t="shared" si="1942"/>
        <v/>
      </c>
      <c r="DI722" s="536" t="str">
        <f t="shared" si="1943"/>
        <v/>
      </c>
      <c r="DJ722" s="535" t="str">
        <f t="shared" si="1944"/>
        <v/>
      </c>
      <c r="DK722" s="534" t="str">
        <f t="shared" si="1945"/>
        <v/>
      </c>
      <c r="DL722" s="639">
        <f t="shared" si="1946"/>
        <v>0</v>
      </c>
      <c r="DM722" s="106">
        <f t="shared" si="1947"/>
        <v>0</v>
      </c>
      <c r="DN722" s="106">
        <f t="shared" si="1948"/>
        <v>0</v>
      </c>
      <c r="DO722" s="106">
        <f t="shared" si="194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1953">IF(B720="","",B720*B721*B722)</f>
        <v/>
      </c>
      <c r="C723" s="592" t="str">
        <f t="shared" si="1953"/>
        <v/>
      </c>
      <c r="D723" s="592" t="str">
        <f t="shared" si="1953"/>
        <v/>
      </c>
      <c r="E723" s="592" t="str">
        <f t="shared" si="1953"/>
        <v/>
      </c>
      <c r="F723" s="592" t="str">
        <f t="shared" si="1953"/>
        <v/>
      </c>
      <c r="G723" s="592" t="str">
        <f t="shared" si="1953"/>
        <v/>
      </c>
      <c r="H723" s="592" t="str">
        <f t="shared" si="1953"/>
        <v/>
      </c>
      <c r="I723" s="592" t="str">
        <f t="shared" si="1953"/>
        <v/>
      </c>
      <c r="J723" s="592" t="str">
        <f t="shared" si="1953"/>
        <v/>
      </c>
      <c r="K723" s="592" t="str">
        <f t="shared" si="1953"/>
        <v/>
      </c>
      <c r="L723" s="592" t="str">
        <f t="shared" si="1953"/>
        <v/>
      </c>
      <c r="M723" s="592" t="str">
        <f t="shared" si="1953"/>
        <v/>
      </c>
      <c r="N723" s="592" t="str">
        <f t="shared" si="1953"/>
        <v/>
      </c>
      <c r="O723" s="592" t="str">
        <f t="shared" si="1953"/>
        <v/>
      </c>
      <c r="P723" s="592" t="str">
        <f t="shared" si="1953"/>
        <v/>
      </c>
      <c r="Q723" s="592" t="str">
        <f t="shared" si="1953"/>
        <v/>
      </c>
      <c r="R723" s="592" t="str">
        <f t="shared" si="1953"/>
        <v/>
      </c>
      <c r="S723" s="630"/>
      <c r="T723" s="592" t="str">
        <f t="shared" ref="T723:AJ723" si="1954">IF(T720="","",T720*T721*T722)</f>
        <v/>
      </c>
      <c r="U723" s="592" t="str">
        <f t="shared" si="1954"/>
        <v/>
      </c>
      <c r="V723" s="592" t="str">
        <f t="shared" si="1954"/>
        <v/>
      </c>
      <c r="W723" s="592" t="str">
        <f t="shared" si="1954"/>
        <v/>
      </c>
      <c r="X723" s="592" t="str">
        <f t="shared" si="1954"/>
        <v/>
      </c>
      <c r="Y723" s="592" t="str">
        <f t="shared" si="1954"/>
        <v/>
      </c>
      <c r="Z723" s="592" t="str">
        <f t="shared" si="1954"/>
        <v/>
      </c>
      <c r="AA723" s="592" t="str">
        <f t="shared" si="1954"/>
        <v/>
      </c>
      <c r="AB723" s="592" t="str">
        <f t="shared" si="1954"/>
        <v/>
      </c>
      <c r="AC723" s="592" t="str">
        <f t="shared" si="1954"/>
        <v/>
      </c>
      <c r="AD723" s="592" t="str">
        <f t="shared" si="1954"/>
        <v/>
      </c>
      <c r="AE723" s="592" t="str">
        <f t="shared" si="1954"/>
        <v/>
      </c>
      <c r="AF723" s="592" t="str">
        <f t="shared" si="1954"/>
        <v/>
      </c>
      <c r="AG723" s="592" t="str">
        <f t="shared" si="1954"/>
        <v/>
      </c>
      <c r="AH723" s="592" t="str">
        <f t="shared" si="1954"/>
        <v/>
      </c>
      <c r="AI723" s="592" t="str">
        <f t="shared" si="1954"/>
        <v/>
      </c>
      <c r="AJ723" s="592" t="str">
        <f t="shared" si="1954"/>
        <v/>
      </c>
      <c r="AK723" s="630"/>
      <c r="AL723" s="592" t="str">
        <f t="shared" ref="AL723:BB723" si="1955">IF(AL720="","",AL720*AL721*AL722)</f>
        <v/>
      </c>
      <c r="AM723" s="592" t="str">
        <f t="shared" si="1955"/>
        <v/>
      </c>
      <c r="AN723" s="592" t="str">
        <f t="shared" si="1955"/>
        <v/>
      </c>
      <c r="AO723" s="592" t="str">
        <f t="shared" si="1955"/>
        <v/>
      </c>
      <c r="AP723" s="592" t="str">
        <f t="shared" si="1955"/>
        <v/>
      </c>
      <c r="AQ723" s="592" t="str">
        <f t="shared" si="1955"/>
        <v/>
      </c>
      <c r="AR723" s="592" t="str">
        <f t="shared" si="1955"/>
        <v/>
      </c>
      <c r="AS723" s="592" t="str">
        <f t="shared" si="1955"/>
        <v/>
      </c>
      <c r="AT723" s="592" t="str">
        <f t="shared" si="1955"/>
        <v/>
      </c>
      <c r="AU723" s="592" t="str">
        <f t="shared" si="1955"/>
        <v/>
      </c>
      <c r="AV723" s="592" t="str">
        <f t="shared" si="1955"/>
        <v/>
      </c>
      <c r="AW723" s="592" t="str">
        <f t="shared" si="1955"/>
        <v/>
      </c>
      <c r="AX723" s="592" t="str">
        <f t="shared" si="1955"/>
        <v/>
      </c>
      <c r="AY723" s="592" t="str">
        <f t="shared" si="1955"/>
        <v/>
      </c>
      <c r="AZ723" s="592" t="str">
        <f t="shared" si="1955"/>
        <v/>
      </c>
      <c r="BA723" s="592" t="str">
        <f t="shared" si="1955"/>
        <v/>
      </c>
      <c r="BB723" s="592" t="str">
        <f t="shared" si="1955"/>
        <v/>
      </c>
      <c r="BC723" s="630"/>
      <c r="BD723" s="592" t="str">
        <f t="shared" ref="BD723:BT723" si="1956">IF(BD720="","",BD720*BD721*BD722)</f>
        <v/>
      </c>
      <c r="BE723" s="592" t="str">
        <f t="shared" si="1956"/>
        <v/>
      </c>
      <c r="BF723" s="592" t="str">
        <f t="shared" si="1956"/>
        <v/>
      </c>
      <c r="BG723" s="592" t="str">
        <f t="shared" si="1956"/>
        <v/>
      </c>
      <c r="BH723" s="592" t="str">
        <f t="shared" si="1956"/>
        <v/>
      </c>
      <c r="BI723" s="592" t="str">
        <f t="shared" si="1956"/>
        <v/>
      </c>
      <c r="BJ723" s="592" t="str">
        <f t="shared" si="1956"/>
        <v/>
      </c>
      <c r="BK723" s="592" t="str">
        <f t="shared" si="1956"/>
        <v/>
      </c>
      <c r="BL723" s="592" t="str">
        <f t="shared" si="1956"/>
        <v/>
      </c>
      <c r="BM723" s="592" t="str">
        <f t="shared" si="1956"/>
        <v/>
      </c>
      <c r="BN723" s="592" t="str">
        <f t="shared" si="1956"/>
        <v/>
      </c>
      <c r="BO723" s="592" t="str">
        <f t="shared" si="1956"/>
        <v/>
      </c>
      <c r="BP723" s="592" t="str">
        <f t="shared" si="1956"/>
        <v/>
      </c>
      <c r="BQ723" s="592" t="str">
        <f t="shared" si="1956"/>
        <v/>
      </c>
      <c r="BR723" s="592" t="str">
        <f t="shared" si="1956"/>
        <v/>
      </c>
      <c r="BS723" s="592" t="str">
        <f t="shared" si="1956"/>
        <v/>
      </c>
      <c r="BT723" s="592" t="str">
        <f t="shared" si="195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898"/>
        <v/>
      </c>
      <c r="CA723" s="583" t="str">
        <f t="shared" si="1899"/>
        <v/>
      </c>
      <c r="CB723" s="583" t="str">
        <f t="shared" si="1900"/>
        <v/>
      </c>
      <c r="CC723" s="675" t="str">
        <f t="shared" si="1901"/>
        <v/>
      </c>
      <c r="CD723" s="1324" t="str">
        <f t="shared" si="1952"/>
        <v/>
      </c>
      <c r="CE723" s="1325" t="str">
        <f t="shared" si="1951"/>
        <v/>
      </c>
      <c r="CF723" s="1326" t="str">
        <f t="shared" si="1951"/>
        <v/>
      </c>
      <c r="CG723" s="1326" t="str">
        <f t="shared" si="1951"/>
        <v/>
      </c>
      <c r="CH723" s="1326" t="str">
        <f t="shared" si="1951"/>
        <v/>
      </c>
      <c r="CI723" s="1326" t="str">
        <f t="shared" si="1951"/>
        <v/>
      </c>
      <c r="CJ723" s="1326" t="str">
        <f t="shared" si="1951"/>
        <v/>
      </c>
      <c r="CK723" s="1327" t="str">
        <f t="shared" si="1951"/>
        <v/>
      </c>
      <c r="CL723" s="1327" t="str">
        <f t="shared" si="1951"/>
        <v/>
      </c>
      <c r="CM723" s="1327" t="str">
        <f t="shared" si="1951"/>
        <v/>
      </c>
      <c r="CN723" s="1326" t="str">
        <f t="shared" si="1951"/>
        <v/>
      </c>
      <c r="CO723" s="1326" t="str">
        <f t="shared" si="1951"/>
        <v/>
      </c>
      <c r="CP723" s="1326" t="str">
        <f t="shared" si="1951"/>
        <v/>
      </c>
      <c r="CQ723" s="1326" t="str">
        <f t="shared" si="1951"/>
        <v/>
      </c>
      <c r="CR723" s="1326" t="str">
        <f t="shared" si="1951"/>
        <v/>
      </c>
      <c r="CS723" s="1325" t="str">
        <f t="shared" si="1951"/>
        <v/>
      </c>
      <c r="CT723" s="1328" t="str">
        <f t="shared" si="1951"/>
        <v/>
      </c>
      <c r="CU723" s="534" t="str">
        <f t="shared" si="1929"/>
        <v/>
      </c>
      <c r="CV723" s="535" t="str">
        <f t="shared" si="1930"/>
        <v/>
      </c>
      <c r="CW723" s="536" t="str">
        <f t="shared" si="1931"/>
        <v/>
      </c>
      <c r="CX723" s="536" t="str">
        <f t="shared" si="1932"/>
        <v/>
      </c>
      <c r="CY723" s="536" t="str">
        <f t="shared" si="1933"/>
        <v/>
      </c>
      <c r="CZ723" s="536" t="str">
        <f t="shared" si="1934"/>
        <v/>
      </c>
      <c r="DA723" s="536" t="str">
        <f t="shared" si="1935"/>
        <v/>
      </c>
      <c r="DB723" s="537" t="str">
        <f t="shared" si="1936"/>
        <v/>
      </c>
      <c r="DC723" s="537" t="str">
        <f t="shared" si="1937"/>
        <v/>
      </c>
      <c r="DD723" s="537" t="str">
        <f t="shared" si="1938"/>
        <v/>
      </c>
      <c r="DE723" s="536" t="str">
        <f t="shared" si="1939"/>
        <v/>
      </c>
      <c r="DF723" s="536" t="str">
        <f t="shared" si="1940"/>
        <v/>
      </c>
      <c r="DG723" s="536" t="str">
        <f t="shared" si="1941"/>
        <v/>
      </c>
      <c r="DH723" s="536" t="str">
        <f t="shared" si="1942"/>
        <v/>
      </c>
      <c r="DI723" s="536" t="str">
        <f t="shared" si="1943"/>
        <v/>
      </c>
      <c r="DJ723" s="535" t="str">
        <f t="shared" si="1944"/>
        <v/>
      </c>
      <c r="DK723" s="534" t="str">
        <f t="shared" si="1945"/>
        <v/>
      </c>
      <c r="DL723" s="639">
        <f t="shared" si="1946"/>
        <v>0</v>
      </c>
      <c r="DM723" s="106">
        <f t="shared" si="1947"/>
        <v>0</v>
      </c>
      <c r="DN723" s="106">
        <f t="shared" si="1948"/>
        <v>0</v>
      </c>
      <c r="DO723" s="106">
        <f t="shared" si="1949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9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9"/>
      <c r="BV724" s="219"/>
      <c r="BW724" s="219"/>
      <c r="BX724" s="219"/>
      <c r="BY724" s="219"/>
      <c r="BZ724" s="583" t="str">
        <f t="shared" si="1898"/>
        <v/>
      </c>
      <c r="CA724" s="583" t="str">
        <f t="shared" si="1899"/>
        <v/>
      </c>
      <c r="CB724" s="583" t="str">
        <f t="shared" si="1900"/>
        <v/>
      </c>
      <c r="CC724" s="675" t="str">
        <f t="shared" si="1901"/>
        <v/>
      </c>
      <c r="CD724" s="1324" t="str">
        <f t="shared" si="1952"/>
        <v/>
      </c>
      <c r="CE724" s="1325" t="str">
        <f t="shared" si="1951"/>
        <v/>
      </c>
      <c r="CF724" s="1326" t="str">
        <f t="shared" si="1951"/>
        <v/>
      </c>
      <c r="CG724" s="1326" t="str">
        <f t="shared" si="1951"/>
        <v/>
      </c>
      <c r="CH724" s="1326" t="str">
        <f t="shared" si="1951"/>
        <v/>
      </c>
      <c r="CI724" s="1326" t="str">
        <f t="shared" si="1951"/>
        <v/>
      </c>
      <c r="CJ724" s="1326" t="str">
        <f t="shared" si="1951"/>
        <v/>
      </c>
      <c r="CK724" s="1327" t="str">
        <f t="shared" si="1951"/>
        <v/>
      </c>
      <c r="CL724" s="1327" t="str">
        <f t="shared" si="1951"/>
        <v/>
      </c>
      <c r="CM724" s="1327" t="str">
        <f t="shared" si="1951"/>
        <v/>
      </c>
      <c r="CN724" s="1326" t="str">
        <f t="shared" si="1951"/>
        <v/>
      </c>
      <c r="CO724" s="1326" t="str">
        <f t="shared" si="1951"/>
        <v/>
      </c>
      <c r="CP724" s="1326" t="str">
        <f t="shared" si="1951"/>
        <v/>
      </c>
      <c r="CQ724" s="1326" t="str">
        <f t="shared" si="1951"/>
        <v/>
      </c>
      <c r="CR724" s="1326" t="str">
        <f t="shared" si="1951"/>
        <v/>
      </c>
      <c r="CS724" s="1325" t="str">
        <f t="shared" si="1951"/>
        <v/>
      </c>
      <c r="CT724" s="1328" t="str">
        <f t="shared" si="1951"/>
        <v/>
      </c>
      <c r="CU724" s="534" t="str">
        <f t="shared" si="1929"/>
        <v/>
      </c>
      <c r="CV724" s="535" t="str">
        <f t="shared" si="1930"/>
        <v/>
      </c>
      <c r="CW724" s="536" t="str">
        <f t="shared" si="1931"/>
        <v/>
      </c>
      <c r="CX724" s="536" t="str">
        <f t="shared" si="1932"/>
        <v/>
      </c>
      <c r="CY724" s="536" t="str">
        <f t="shared" si="1933"/>
        <v/>
      </c>
      <c r="CZ724" s="536" t="str">
        <f t="shared" si="1934"/>
        <v/>
      </c>
      <c r="DA724" s="536" t="str">
        <f t="shared" si="1935"/>
        <v/>
      </c>
      <c r="DB724" s="537" t="str">
        <f t="shared" si="1936"/>
        <v/>
      </c>
      <c r="DC724" s="537" t="str">
        <f t="shared" si="1937"/>
        <v/>
      </c>
      <c r="DD724" s="537" t="str">
        <f t="shared" si="1938"/>
        <v/>
      </c>
      <c r="DE724" s="536" t="str">
        <f t="shared" si="1939"/>
        <v/>
      </c>
      <c r="DF724" s="536" t="str">
        <f t="shared" si="1940"/>
        <v/>
      </c>
      <c r="DG724" s="536" t="str">
        <f t="shared" si="1941"/>
        <v/>
      </c>
      <c r="DH724" s="536" t="str">
        <f t="shared" si="1942"/>
        <v/>
      </c>
      <c r="DI724" s="536" t="str">
        <f t="shared" si="1943"/>
        <v/>
      </c>
      <c r="DJ724" s="535" t="str">
        <f t="shared" si="1944"/>
        <v/>
      </c>
      <c r="DK724" s="534" t="str">
        <f t="shared" si="1945"/>
        <v/>
      </c>
      <c r="DL724" s="639">
        <f t="shared" si="1946"/>
        <v>0</v>
      </c>
      <c r="DM724" s="106">
        <f t="shared" si="1947"/>
        <v>0</v>
      </c>
      <c r="DN724" s="106">
        <f t="shared" si="1948"/>
        <v>0</v>
      </c>
      <c r="DO724" s="106">
        <f t="shared" si="1949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9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9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9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9"/>
      <c r="BV725" s="269"/>
      <c r="BW725" s="269"/>
      <c r="BX725" s="269"/>
      <c r="BY725" s="269"/>
      <c r="BZ725" s="583" t="str">
        <f t="shared" si="1898"/>
        <v/>
      </c>
      <c r="CA725" s="583" t="str">
        <f t="shared" si="1899"/>
        <v/>
      </c>
      <c r="CB725" s="583" t="str">
        <f t="shared" si="1900"/>
        <v/>
      </c>
      <c r="CC725" s="675" t="str">
        <f t="shared" si="1901"/>
        <v/>
      </c>
      <c r="CD725" s="1324" t="str">
        <f t="shared" si="1952"/>
        <v/>
      </c>
      <c r="CE725" s="1325" t="str">
        <f t="shared" si="1951"/>
        <v/>
      </c>
      <c r="CF725" s="1326" t="str">
        <f t="shared" si="1951"/>
        <v/>
      </c>
      <c r="CG725" s="1326" t="str">
        <f t="shared" si="1951"/>
        <v/>
      </c>
      <c r="CH725" s="1326" t="str">
        <f t="shared" si="1951"/>
        <v/>
      </c>
      <c r="CI725" s="1326" t="str">
        <f t="shared" si="1951"/>
        <v/>
      </c>
      <c r="CJ725" s="1326" t="str">
        <f t="shared" si="1951"/>
        <v/>
      </c>
      <c r="CK725" s="1327" t="str">
        <f t="shared" si="1951"/>
        <v/>
      </c>
      <c r="CL725" s="1327" t="str">
        <f t="shared" si="1951"/>
        <v/>
      </c>
      <c r="CM725" s="1327" t="str">
        <f t="shared" si="1951"/>
        <v/>
      </c>
      <c r="CN725" s="1326" t="str">
        <f t="shared" si="1951"/>
        <v/>
      </c>
      <c r="CO725" s="1326" t="str">
        <f t="shared" si="1951"/>
        <v/>
      </c>
      <c r="CP725" s="1326" t="str">
        <f t="shared" si="1951"/>
        <v/>
      </c>
      <c r="CQ725" s="1326" t="str">
        <f t="shared" si="1951"/>
        <v/>
      </c>
      <c r="CR725" s="1326" t="str">
        <f t="shared" si="1951"/>
        <v/>
      </c>
      <c r="CS725" s="1325" t="str">
        <f t="shared" si="1951"/>
        <v/>
      </c>
      <c r="CT725" s="1328" t="str">
        <f t="shared" si="1951"/>
        <v/>
      </c>
      <c r="CU725" s="534" t="str">
        <f t="shared" si="1929"/>
        <v/>
      </c>
      <c r="CV725" s="535" t="str">
        <f t="shared" si="1930"/>
        <v/>
      </c>
      <c r="CW725" s="536" t="str">
        <f t="shared" si="1931"/>
        <v/>
      </c>
      <c r="CX725" s="536" t="str">
        <f t="shared" si="1932"/>
        <v/>
      </c>
      <c r="CY725" s="536" t="str">
        <f t="shared" si="1933"/>
        <v/>
      </c>
      <c r="CZ725" s="536" t="str">
        <f t="shared" si="1934"/>
        <v/>
      </c>
      <c r="DA725" s="536" t="str">
        <f t="shared" si="1935"/>
        <v/>
      </c>
      <c r="DB725" s="537" t="str">
        <f t="shared" si="1936"/>
        <v/>
      </c>
      <c r="DC725" s="537" t="str">
        <f t="shared" si="1937"/>
        <v/>
      </c>
      <c r="DD725" s="537" t="str">
        <f t="shared" si="1938"/>
        <v/>
      </c>
      <c r="DE725" s="536" t="str">
        <f t="shared" si="1939"/>
        <v/>
      </c>
      <c r="DF725" s="536" t="str">
        <f t="shared" si="1940"/>
        <v/>
      </c>
      <c r="DG725" s="536" t="str">
        <f t="shared" si="1941"/>
        <v/>
      </c>
      <c r="DH725" s="536" t="str">
        <f t="shared" si="1942"/>
        <v/>
      </c>
      <c r="DI725" s="536" t="str">
        <f t="shared" si="1943"/>
        <v/>
      </c>
      <c r="DJ725" s="535" t="str">
        <f t="shared" si="1944"/>
        <v/>
      </c>
      <c r="DK725" s="534" t="str">
        <f t="shared" si="1945"/>
        <v/>
      </c>
      <c r="DL725" s="639">
        <f t="shared" si="1946"/>
        <v>0</v>
      </c>
      <c r="DM725" s="106">
        <f t="shared" si="1947"/>
        <v>0</v>
      </c>
      <c r="DN725" s="106">
        <f t="shared" si="1948"/>
        <v>0</v>
      </c>
      <c r="DO725" s="106">
        <f t="shared" si="1949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957">IF(B724="","",B724*B725)</f>
        <v/>
      </c>
      <c r="C726" s="593" t="str">
        <f t="shared" si="1957"/>
        <v/>
      </c>
      <c r="D726" s="593" t="str">
        <f t="shared" si="1957"/>
        <v/>
      </c>
      <c r="E726" s="593" t="str">
        <f t="shared" si="1957"/>
        <v/>
      </c>
      <c r="F726" s="593" t="str">
        <f t="shared" si="1957"/>
        <v/>
      </c>
      <c r="G726" s="593" t="str">
        <f t="shared" si="1957"/>
        <v/>
      </c>
      <c r="H726" s="593" t="str">
        <f t="shared" si="1957"/>
        <v/>
      </c>
      <c r="I726" s="593" t="str">
        <f t="shared" si="1957"/>
        <v/>
      </c>
      <c r="J726" s="593" t="str">
        <f t="shared" si="1957"/>
        <v/>
      </c>
      <c r="K726" s="593" t="str">
        <f t="shared" si="1957"/>
        <v/>
      </c>
      <c r="L726" s="593" t="str">
        <f t="shared" si="1957"/>
        <v/>
      </c>
      <c r="M726" s="593" t="str">
        <f t="shared" si="1957"/>
        <v/>
      </c>
      <c r="N726" s="593" t="str">
        <f t="shared" si="1957"/>
        <v/>
      </c>
      <c r="O726" s="593" t="str">
        <f t="shared" si="1957"/>
        <v/>
      </c>
      <c r="P726" s="593" t="str">
        <f t="shared" si="1957"/>
        <v/>
      </c>
      <c r="Q726" s="593" t="str">
        <f t="shared" si="1957"/>
        <v/>
      </c>
      <c r="R726" s="593" t="str">
        <f t="shared" si="1957"/>
        <v/>
      </c>
      <c r="S726" s="633"/>
      <c r="T726" s="593" t="str">
        <f t="shared" ref="T726:AJ726" si="1958">IF(T724="","",T724*T725)</f>
        <v/>
      </c>
      <c r="U726" s="593" t="str">
        <f t="shared" si="1958"/>
        <v/>
      </c>
      <c r="V726" s="593" t="str">
        <f t="shared" si="1958"/>
        <v/>
      </c>
      <c r="W726" s="593" t="str">
        <f t="shared" si="1958"/>
        <v/>
      </c>
      <c r="X726" s="593" t="str">
        <f t="shared" si="1958"/>
        <v/>
      </c>
      <c r="Y726" s="593" t="str">
        <f t="shared" si="1958"/>
        <v/>
      </c>
      <c r="Z726" s="593" t="str">
        <f t="shared" si="1958"/>
        <v/>
      </c>
      <c r="AA726" s="593" t="str">
        <f t="shared" si="1958"/>
        <v/>
      </c>
      <c r="AB726" s="593" t="str">
        <f t="shared" si="1958"/>
        <v/>
      </c>
      <c r="AC726" s="593" t="str">
        <f t="shared" si="1958"/>
        <v/>
      </c>
      <c r="AD726" s="593" t="str">
        <f t="shared" si="1958"/>
        <v/>
      </c>
      <c r="AE726" s="593" t="str">
        <f t="shared" si="1958"/>
        <v/>
      </c>
      <c r="AF726" s="593" t="str">
        <f t="shared" si="1958"/>
        <v/>
      </c>
      <c r="AG726" s="593" t="str">
        <f t="shared" si="1958"/>
        <v/>
      </c>
      <c r="AH726" s="593" t="str">
        <f t="shared" si="1958"/>
        <v/>
      </c>
      <c r="AI726" s="593" t="str">
        <f t="shared" si="1958"/>
        <v/>
      </c>
      <c r="AJ726" s="593" t="str">
        <f t="shared" si="1958"/>
        <v/>
      </c>
      <c r="AK726" s="633"/>
      <c r="AL726" s="593" t="str">
        <f t="shared" ref="AL726:BB726" si="1959">IF(AL724="","",AL724*AL725)</f>
        <v/>
      </c>
      <c r="AM726" s="593" t="str">
        <f t="shared" si="1959"/>
        <v/>
      </c>
      <c r="AN726" s="593" t="str">
        <f t="shared" si="1959"/>
        <v/>
      </c>
      <c r="AO726" s="593" t="str">
        <f t="shared" si="1959"/>
        <v/>
      </c>
      <c r="AP726" s="593" t="str">
        <f t="shared" si="1959"/>
        <v/>
      </c>
      <c r="AQ726" s="593" t="str">
        <f t="shared" si="1959"/>
        <v/>
      </c>
      <c r="AR726" s="593" t="str">
        <f t="shared" si="1959"/>
        <v/>
      </c>
      <c r="AS726" s="593" t="str">
        <f t="shared" si="1959"/>
        <v/>
      </c>
      <c r="AT726" s="593" t="str">
        <f t="shared" si="1959"/>
        <v/>
      </c>
      <c r="AU726" s="593" t="str">
        <f t="shared" si="1959"/>
        <v/>
      </c>
      <c r="AV726" s="593" t="str">
        <f t="shared" si="1959"/>
        <v/>
      </c>
      <c r="AW726" s="593" t="str">
        <f t="shared" si="1959"/>
        <v/>
      </c>
      <c r="AX726" s="593" t="str">
        <f t="shared" si="1959"/>
        <v/>
      </c>
      <c r="AY726" s="593" t="str">
        <f t="shared" si="1959"/>
        <v/>
      </c>
      <c r="AZ726" s="593" t="str">
        <f t="shared" si="1959"/>
        <v/>
      </c>
      <c r="BA726" s="593" t="str">
        <f t="shared" si="1959"/>
        <v/>
      </c>
      <c r="BB726" s="593" t="str">
        <f t="shared" si="1959"/>
        <v/>
      </c>
      <c r="BC726" s="633"/>
      <c r="BD726" s="593" t="str">
        <f t="shared" ref="BD726:BT726" si="1960">IF(BD724="","",BD724*BD725)</f>
        <v/>
      </c>
      <c r="BE726" s="593" t="str">
        <f t="shared" si="1960"/>
        <v/>
      </c>
      <c r="BF726" s="593" t="str">
        <f t="shared" si="1960"/>
        <v/>
      </c>
      <c r="BG726" s="593" t="str">
        <f t="shared" si="1960"/>
        <v/>
      </c>
      <c r="BH726" s="593" t="str">
        <f t="shared" si="1960"/>
        <v/>
      </c>
      <c r="BI726" s="593" t="str">
        <f t="shared" si="1960"/>
        <v/>
      </c>
      <c r="BJ726" s="593" t="str">
        <f t="shared" si="1960"/>
        <v/>
      </c>
      <c r="BK726" s="593" t="str">
        <f t="shared" si="1960"/>
        <v/>
      </c>
      <c r="BL726" s="593" t="str">
        <f t="shared" si="1960"/>
        <v/>
      </c>
      <c r="BM726" s="593" t="str">
        <f t="shared" si="1960"/>
        <v/>
      </c>
      <c r="BN726" s="593" t="str">
        <f t="shared" si="1960"/>
        <v/>
      </c>
      <c r="BO726" s="593" t="str">
        <f t="shared" si="1960"/>
        <v/>
      </c>
      <c r="BP726" s="593" t="str">
        <f t="shared" si="1960"/>
        <v/>
      </c>
      <c r="BQ726" s="593" t="str">
        <f t="shared" si="1960"/>
        <v/>
      </c>
      <c r="BR726" s="593" t="str">
        <f t="shared" si="1960"/>
        <v/>
      </c>
      <c r="BS726" s="593" t="str">
        <f t="shared" si="1960"/>
        <v/>
      </c>
      <c r="BT726" s="593" t="str">
        <f t="shared" si="196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898"/>
        <v/>
      </c>
      <c r="CA726" s="583" t="str">
        <f t="shared" si="1899"/>
        <v/>
      </c>
      <c r="CB726" s="583" t="str">
        <f t="shared" si="1900"/>
        <v/>
      </c>
      <c r="CC726" s="675" t="str">
        <f t="shared" si="1901"/>
        <v/>
      </c>
      <c r="CD726" s="1324" t="str">
        <f t="shared" si="1952"/>
        <v/>
      </c>
      <c r="CE726" s="1325" t="str">
        <f t="shared" si="1951"/>
        <v/>
      </c>
      <c r="CF726" s="1326" t="str">
        <f t="shared" si="1951"/>
        <v/>
      </c>
      <c r="CG726" s="1326" t="str">
        <f t="shared" si="1951"/>
        <v/>
      </c>
      <c r="CH726" s="1326" t="str">
        <f t="shared" si="1951"/>
        <v/>
      </c>
      <c r="CI726" s="1326" t="str">
        <f t="shared" si="1951"/>
        <v/>
      </c>
      <c r="CJ726" s="1326" t="str">
        <f t="shared" si="1951"/>
        <v/>
      </c>
      <c r="CK726" s="1327" t="str">
        <f t="shared" si="1951"/>
        <v/>
      </c>
      <c r="CL726" s="1327" t="str">
        <f t="shared" si="1951"/>
        <v/>
      </c>
      <c r="CM726" s="1327" t="str">
        <f t="shared" si="1951"/>
        <v/>
      </c>
      <c r="CN726" s="1326" t="str">
        <f t="shared" si="1951"/>
        <v/>
      </c>
      <c r="CO726" s="1326" t="str">
        <f t="shared" si="1951"/>
        <v/>
      </c>
      <c r="CP726" s="1326" t="str">
        <f t="shared" si="1951"/>
        <v/>
      </c>
      <c r="CQ726" s="1326" t="str">
        <f t="shared" si="1951"/>
        <v/>
      </c>
      <c r="CR726" s="1326" t="str">
        <f t="shared" si="1951"/>
        <v/>
      </c>
      <c r="CS726" s="1325" t="str">
        <f t="shared" si="1951"/>
        <v/>
      </c>
      <c r="CT726" s="1328" t="str">
        <f t="shared" si="1951"/>
        <v/>
      </c>
      <c r="CU726" s="534" t="str">
        <f t="shared" si="1929"/>
        <v/>
      </c>
      <c r="CV726" s="535" t="str">
        <f t="shared" si="1930"/>
        <v/>
      </c>
      <c r="CW726" s="536" t="str">
        <f t="shared" si="1931"/>
        <v/>
      </c>
      <c r="CX726" s="536" t="str">
        <f t="shared" si="1932"/>
        <v/>
      </c>
      <c r="CY726" s="536" t="str">
        <f t="shared" si="1933"/>
        <v/>
      </c>
      <c r="CZ726" s="536" t="str">
        <f t="shared" si="1934"/>
        <v/>
      </c>
      <c r="DA726" s="536" t="str">
        <f t="shared" si="1935"/>
        <v/>
      </c>
      <c r="DB726" s="537" t="str">
        <f t="shared" si="1936"/>
        <v/>
      </c>
      <c r="DC726" s="537" t="str">
        <f t="shared" si="1937"/>
        <v/>
      </c>
      <c r="DD726" s="537" t="str">
        <f t="shared" si="1938"/>
        <v/>
      </c>
      <c r="DE726" s="536" t="str">
        <f t="shared" si="1939"/>
        <v/>
      </c>
      <c r="DF726" s="536" t="str">
        <f t="shared" si="1940"/>
        <v/>
      </c>
      <c r="DG726" s="536" t="str">
        <f t="shared" si="1941"/>
        <v/>
      </c>
      <c r="DH726" s="536" t="str">
        <f t="shared" si="1942"/>
        <v/>
      </c>
      <c r="DI726" s="536" t="str">
        <f t="shared" si="1943"/>
        <v/>
      </c>
      <c r="DJ726" s="535" t="str">
        <f t="shared" si="1944"/>
        <v/>
      </c>
      <c r="DK726" s="534" t="str">
        <f t="shared" si="1945"/>
        <v/>
      </c>
      <c r="DL726" s="639">
        <f t="shared" si="1946"/>
        <v>0</v>
      </c>
      <c r="DM726" s="106">
        <f t="shared" si="1947"/>
        <v>0</v>
      </c>
      <c r="DN726" s="106">
        <f t="shared" si="1948"/>
        <v>0</v>
      </c>
      <c r="DO726" s="106">
        <f t="shared" si="1949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9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9"/>
      <c r="BV727" s="219"/>
      <c r="BW727" s="219"/>
      <c r="BX727" s="219"/>
      <c r="BY727" s="219"/>
      <c r="BZ727" s="583" t="str">
        <f t="shared" si="1898"/>
        <v/>
      </c>
      <c r="CA727" s="583" t="str">
        <f t="shared" si="1899"/>
        <v/>
      </c>
      <c r="CB727" s="583" t="str">
        <f t="shared" si="1900"/>
        <v/>
      </c>
      <c r="CC727" s="675" t="str">
        <f t="shared" si="1901"/>
        <v/>
      </c>
      <c r="CD727" s="1324" t="str">
        <f t="shared" si="1912"/>
        <v/>
      </c>
      <c r="CE727" s="1325" t="str">
        <f t="shared" si="1913"/>
        <v/>
      </c>
      <c r="CF727" s="1326" t="str">
        <f t="shared" si="1914"/>
        <v/>
      </c>
      <c r="CG727" s="1326" t="str">
        <f t="shared" si="1915"/>
        <v/>
      </c>
      <c r="CH727" s="1326" t="str">
        <f t="shared" si="1916"/>
        <v/>
      </c>
      <c r="CI727" s="1326" t="str">
        <f t="shared" si="1917"/>
        <v/>
      </c>
      <c r="CJ727" s="1326" t="str">
        <f t="shared" si="1918"/>
        <v/>
      </c>
      <c r="CK727" s="1327" t="str">
        <f t="shared" si="1919"/>
        <v/>
      </c>
      <c r="CL727" s="1327" t="str">
        <f t="shared" si="1920"/>
        <v/>
      </c>
      <c r="CM727" s="1327" t="str">
        <f t="shared" si="1921"/>
        <v/>
      </c>
      <c r="CN727" s="1326" t="str">
        <f t="shared" si="1922"/>
        <v/>
      </c>
      <c r="CO727" s="1326" t="str">
        <f t="shared" si="1923"/>
        <v/>
      </c>
      <c r="CP727" s="1326" t="str">
        <f t="shared" si="1924"/>
        <v/>
      </c>
      <c r="CQ727" s="1326" t="str">
        <f t="shared" si="1925"/>
        <v/>
      </c>
      <c r="CR727" s="1326" t="str">
        <f t="shared" si="1926"/>
        <v/>
      </c>
      <c r="CS727" s="1325" t="str">
        <f t="shared" si="1927"/>
        <v/>
      </c>
      <c r="CT727" s="1328" t="str">
        <f t="shared" si="1928"/>
        <v/>
      </c>
      <c r="CU727" s="534" t="str">
        <f t="shared" si="1929"/>
        <v/>
      </c>
      <c r="CV727" s="535" t="str">
        <f t="shared" si="1930"/>
        <v/>
      </c>
      <c r="CW727" s="536" t="str">
        <f t="shared" si="1931"/>
        <v/>
      </c>
      <c r="CX727" s="536" t="str">
        <f t="shared" si="1932"/>
        <v/>
      </c>
      <c r="CY727" s="536" t="str">
        <f t="shared" si="1933"/>
        <v/>
      </c>
      <c r="CZ727" s="536" t="str">
        <f t="shared" si="1934"/>
        <v/>
      </c>
      <c r="DA727" s="536" t="str">
        <f t="shared" si="1935"/>
        <v/>
      </c>
      <c r="DB727" s="537" t="str">
        <f t="shared" si="1936"/>
        <v/>
      </c>
      <c r="DC727" s="537" t="str">
        <f t="shared" si="1937"/>
        <v/>
      </c>
      <c r="DD727" s="537" t="str">
        <f t="shared" si="1938"/>
        <v/>
      </c>
      <c r="DE727" s="536" t="str">
        <f t="shared" si="1939"/>
        <v/>
      </c>
      <c r="DF727" s="536" t="str">
        <f t="shared" si="1940"/>
        <v/>
      </c>
      <c r="DG727" s="536" t="str">
        <f t="shared" si="1941"/>
        <v/>
      </c>
      <c r="DH727" s="536" t="str">
        <f t="shared" si="1942"/>
        <v/>
      </c>
      <c r="DI727" s="536" t="str">
        <f t="shared" si="1943"/>
        <v/>
      </c>
      <c r="DJ727" s="535" t="str">
        <f t="shared" si="1944"/>
        <v/>
      </c>
      <c r="DK727" s="534" t="str">
        <f t="shared" si="1945"/>
        <v/>
      </c>
      <c r="DL727" s="639">
        <f t="shared" si="1946"/>
        <v>0</v>
      </c>
      <c r="DM727" s="106">
        <f t="shared" si="1947"/>
        <v>0</v>
      </c>
      <c r="DN727" s="106">
        <f t="shared" si="1948"/>
        <v>0</v>
      </c>
      <c r="DO727" s="106">
        <f t="shared" si="194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9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9"/>
      <c r="BV728" s="219"/>
      <c r="BW728" s="219"/>
      <c r="BX728" s="219"/>
      <c r="BY728" s="219"/>
      <c r="BZ728" s="583" t="str">
        <f t="shared" si="1898"/>
        <v/>
      </c>
      <c r="CA728" s="583" t="str">
        <f t="shared" si="1899"/>
        <v/>
      </c>
      <c r="CB728" s="583" t="str">
        <f t="shared" si="1900"/>
        <v/>
      </c>
      <c r="CC728" s="675" t="str">
        <f t="shared" si="1901"/>
        <v/>
      </c>
      <c r="CD728" s="1324" t="str">
        <f t="shared" si="1912"/>
        <v/>
      </c>
      <c r="CE728" s="1325" t="str">
        <f t="shared" si="1913"/>
        <v/>
      </c>
      <c r="CF728" s="1326" t="str">
        <f t="shared" si="1914"/>
        <v/>
      </c>
      <c r="CG728" s="1326" t="str">
        <f t="shared" si="1915"/>
        <v/>
      </c>
      <c r="CH728" s="1326" t="str">
        <f t="shared" si="1916"/>
        <v/>
      </c>
      <c r="CI728" s="1326" t="str">
        <f t="shared" si="1917"/>
        <v/>
      </c>
      <c r="CJ728" s="1326" t="str">
        <f t="shared" si="1918"/>
        <v/>
      </c>
      <c r="CK728" s="1327" t="str">
        <f t="shared" si="1919"/>
        <v/>
      </c>
      <c r="CL728" s="1327" t="str">
        <f t="shared" si="1920"/>
        <v/>
      </c>
      <c r="CM728" s="1327" t="str">
        <f t="shared" si="1921"/>
        <v/>
      </c>
      <c r="CN728" s="1326" t="str">
        <f t="shared" si="1922"/>
        <v/>
      </c>
      <c r="CO728" s="1326" t="str">
        <f t="shared" si="1923"/>
        <v/>
      </c>
      <c r="CP728" s="1326" t="str">
        <f t="shared" si="1924"/>
        <v/>
      </c>
      <c r="CQ728" s="1326" t="str">
        <f t="shared" si="1925"/>
        <v/>
      </c>
      <c r="CR728" s="1326" t="str">
        <f t="shared" si="1926"/>
        <v/>
      </c>
      <c r="CS728" s="1325" t="str">
        <f t="shared" si="1927"/>
        <v/>
      </c>
      <c r="CT728" s="1328" t="str">
        <f t="shared" si="1928"/>
        <v/>
      </c>
      <c r="CU728" s="534" t="str">
        <f t="shared" si="1929"/>
        <v/>
      </c>
      <c r="CV728" s="535" t="str">
        <f t="shared" si="1930"/>
        <v/>
      </c>
      <c r="CW728" s="536" t="str">
        <f t="shared" si="1931"/>
        <v/>
      </c>
      <c r="CX728" s="536" t="str">
        <f t="shared" si="1932"/>
        <v/>
      </c>
      <c r="CY728" s="536" t="str">
        <f t="shared" si="1933"/>
        <v/>
      </c>
      <c r="CZ728" s="536" t="str">
        <f t="shared" si="1934"/>
        <v/>
      </c>
      <c r="DA728" s="536" t="str">
        <f t="shared" si="1935"/>
        <v/>
      </c>
      <c r="DB728" s="537" t="str">
        <f t="shared" si="1936"/>
        <v/>
      </c>
      <c r="DC728" s="537" t="str">
        <f t="shared" si="1937"/>
        <v/>
      </c>
      <c r="DD728" s="537" t="str">
        <f t="shared" si="1938"/>
        <v/>
      </c>
      <c r="DE728" s="536" t="str">
        <f t="shared" si="1939"/>
        <v/>
      </c>
      <c r="DF728" s="536" t="str">
        <f t="shared" si="1940"/>
        <v/>
      </c>
      <c r="DG728" s="536" t="str">
        <f t="shared" si="1941"/>
        <v/>
      </c>
      <c r="DH728" s="536" t="str">
        <f t="shared" si="1942"/>
        <v/>
      </c>
      <c r="DI728" s="536" t="str">
        <f t="shared" si="1943"/>
        <v/>
      </c>
      <c r="DJ728" s="535" t="str">
        <f t="shared" si="1944"/>
        <v/>
      </c>
      <c r="DK728" s="534" t="str">
        <f t="shared" si="1945"/>
        <v/>
      </c>
      <c r="DL728" s="639">
        <f t="shared" si="1946"/>
        <v>0</v>
      </c>
      <c r="DM728" s="106">
        <f t="shared" si="1947"/>
        <v>0</v>
      </c>
      <c r="DN728" s="106">
        <f t="shared" si="1948"/>
        <v>0</v>
      </c>
      <c r="DO728" s="106">
        <f t="shared" si="194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9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9"/>
      <c r="BV729" s="219"/>
      <c r="BW729" s="219"/>
      <c r="BX729" s="219"/>
      <c r="BY729" s="219"/>
      <c r="BZ729" s="583" t="str">
        <f t="shared" si="1898"/>
        <v/>
      </c>
      <c r="CA729" s="583" t="str">
        <f t="shared" si="1899"/>
        <v/>
      </c>
      <c r="CB729" s="583" t="str">
        <f t="shared" si="1900"/>
        <v/>
      </c>
      <c r="CC729" s="675" t="str">
        <f t="shared" si="1901"/>
        <v/>
      </c>
      <c r="CD729" s="1324" t="str">
        <f t="shared" si="1912"/>
        <v/>
      </c>
      <c r="CE729" s="1325" t="str">
        <f t="shared" si="1913"/>
        <v/>
      </c>
      <c r="CF729" s="1326" t="str">
        <f t="shared" si="1914"/>
        <v/>
      </c>
      <c r="CG729" s="1326" t="str">
        <f t="shared" si="1915"/>
        <v/>
      </c>
      <c r="CH729" s="1326" t="str">
        <f t="shared" si="1916"/>
        <v/>
      </c>
      <c r="CI729" s="1326" t="str">
        <f t="shared" si="1917"/>
        <v/>
      </c>
      <c r="CJ729" s="1326" t="str">
        <f t="shared" si="1918"/>
        <v/>
      </c>
      <c r="CK729" s="1327" t="str">
        <f t="shared" si="1919"/>
        <v/>
      </c>
      <c r="CL729" s="1327" t="str">
        <f t="shared" si="1920"/>
        <v/>
      </c>
      <c r="CM729" s="1327" t="str">
        <f t="shared" si="1921"/>
        <v/>
      </c>
      <c r="CN729" s="1326" t="str">
        <f t="shared" si="1922"/>
        <v/>
      </c>
      <c r="CO729" s="1326" t="str">
        <f t="shared" si="1923"/>
        <v/>
      </c>
      <c r="CP729" s="1326" t="str">
        <f t="shared" si="1924"/>
        <v/>
      </c>
      <c r="CQ729" s="1326" t="str">
        <f t="shared" si="1925"/>
        <v/>
      </c>
      <c r="CR729" s="1326" t="str">
        <f t="shared" si="1926"/>
        <v/>
      </c>
      <c r="CS729" s="1325" t="str">
        <f t="shared" si="1927"/>
        <v/>
      </c>
      <c r="CT729" s="1328" t="str">
        <f t="shared" si="1928"/>
        <v/>
      </c>
      <c r="CU729" s="534" t="str">
        <f t="shared" si="1929"/>
        <v/>
      </c>
      <c r="CV729" s="535" t="str">
        <f t="shared" si="1930"/>
        <v/>
      </c>
      <c r="CW729" s="536" t="str">
        <f t="shared" si="1931"/>
        <v/>
      </c>
      <c r="CX729" s="536" t="str">
        <f t="shared" si="1932"/>
        <v/>
      </c>
      <c r="CY729" s="536" t="str">
        <f t="shared" si="1933"/>
        <v/>
      </c>
      <c r="CZ729" s="536" t="str">
        <f t="shared" si="1934"/>
        <v/>
      </c>
      <c r="DA729" s="536" t="str">
        <f t="shared" si="1935"/>
        <v/>
      </c>
      <c r="DB729" s="537" t="str">
        <f t="shared" si="1936"/>
        <v/>
      </c>
      <c r="DC729" s="537" t="str">
        <f t="shared" si="1937"/>
        <v/>
      </c>
      <c r="DD729" s="537" t="str">
        <f t="shared" si="1938"/>
        <v/>
      </c>
      <c r="DE729" s="536" t="str">
        <f t="shared" si="1939"/>
        <v/>
      </c>
      <c r="DF729" s="536" t="str">
        <f t="shared" si="1940"/>
        <v/>
      </c>
      <c r="DG729" s="536" t="str">
        <f t="shared" si="1941"/>
        <v/>
      </c>
      <c r="DH729" s="536" t="str">
        <f t="shared" si="1942"/>
        <v/>
      </c>
      <c r="DI729" s="536" t="str">
        <f t="shared" si="1943"/>
        <v/>
      </c>
      <c r="DJ729" s="535" t="str">
        <f t="shared" si="1944"/>
        <v/>
      </c>
      <c r="DK729" s="534" t="str">
        <f t="shared" si="1945"/>
        <v/>
      </c>
      <c r="DL729" s="639">
        <f t="shared" si="1946"/>
        <v>0</v>
      </c>
      <c r="DM729" s="106">
        <f t="shared" si="1947"/>
        <v>0</v>
      </c>
      <c r="DN729" s="106">
        <f t="shared" si="1948"/>
        <v>0</v>
      </c>
      <c r="DO729" s="106">
        <f t="shared" si="194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9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9"/>
      <c r="BV730" s="219"/>
      <c r="BW730" s="219"/>
      <c r="BX730" s="219"/>
      <c r="BY730" s="219"/>
      <c r="BZ730" s="583" t="str">
        <f t="shared" si="1898"/>
        <v/>
      </c>
      <c r="CA730" s="583" t="str">
        <f t="shared" si="1899"/>
        <v/>
      </c>
      <c r="CB730" s="583" t="str">
        <f t="shared" si="1900"/>
        <v/>
      </c>
      <c r="CC730" s="675" t="str">
        <f t="shared" si="1901"/>
        <v/>
      </c>
      <c r="CD730" s="1324" t="str">
        <f t="shared" si="1912"/>
        <v/>
      </c>
      <c r="CE730" s="1325" t="str">
        <f t="shared" si="1913"/>
        <v/>
      </c>
      <c r="CF730" s="1326" t="str">
        <f t="shared" si="1914"/>
        <v/>
      </c>
      <c r="CG730" s="1326" t="str">
        <f t="shared" si="1915"/>
        <v/>
      </c>
      <c r="CH730" s="1326" t="str">
        <f t="shared" si="1916"/>
        <v/>
      </c>
      <c r="CI730" s="1326" t="str">
        <f t="shared" si="1917"/>
        <v/>
      </c>
      <c r="CJ730" s="1326" t="str">
        <f t="shared" si="1918"/>
        <v/>
      </c>
      <c r="CK730" s="1327" t="str">
        <f t="shared" si="1919"/>
        <v/>
      </c>
      <c r="CL730" s="1327" t="str">
        <f t="shared" si="1920"/>
        <v/>
      </c>
      <c r="CM730" s="1327" t="str">
        <f t="shared" si="1921"/>
        <v/>
      </c>
      <c r="CN730" s="1326" t="str">
        <f t="shared" si="1922"/>
        <v/>
      </c>
      <c r="CO730" s="1326" t="str">
        <f t="shared" si="1923"/>
        <v/>
      </c>
      <c r="CP730" s="1326" t="str">
        <f t="shared" si="1924"/>
        <v/>
      </c>
      <c r="CQ730" s="1326" t="str">
        <f t="shared" si="1925"/>
        <v/>
      </c>
      <c r="CR730" s="1326" t="str">
        <f t="shared" si="1926"/>
        <v/>
      </c>
      <c r="CS730" s="1325" t="str">
        <f t="shared" si="1927"/>
        <v/>
      </c>
      <c r="CT730" s="1328" t="str">
        <f t="shared" si="1928"/>
        <v/>
      </c>
      <c r="CU730" s="534" t="str">
        <f t="shared" si="1929"/>
        <v/>
      </c>
      <c r="CV730" s="535" t="str">
        <f t="shared" si="1930"/>
        <v/>
      </c>
      <c r="CW730" s="536" t="str">
        <f t="shared" si="1931"/>
        <v/>
      </c>
      <c r="CX730" s="536" t="str">
        <f t="shared" si="1932"/>
        <v/>
      </c>
      <c r="CY730" s="536" t="str">
        <f t="shared" si="1933"/>
        <v/>
      </c>
      <c r="CZ730" s="536" t="str">
        <f t="shared" si="1934"/>
        <v/>
      </c>
      <c r="DA730" s="536" t="str">
        <f t="shared" si="1935"/>
        <v/>
      </c>
      <c r="DB730" s="537" t="str">
        <f t="shared" si="1936"/>
        <v/>
      </c>
      <c r="DC730" s="537" t="str">
        <f t="shared" si="1937"/>
        <v/>
      </c>
      <c r="DD730" s="537" t="str">
        <f t="shared" si="1938"/>
        <v/>
      </c>
      <c r="DE730" s="536" t="str">
        <f t="shared" si="1939"/>
        <v/>
      </c>
      <c r="DF730" s="536" t="str">
        <f t="shared" si="1940"/>
        <v/>
      </c>
      <c r="DG730" s="536" t="str">
        <f t="shared" si="1941"/>
        <v/>
      </c>
      <c r="DH730" s="536" t="str">
        <f t="shared" si="1942"/>
        <v/>
      </c>
      <c r="DI730" s="536" t="str">
        <f t="shared" si="1943"/>
        <v/>
      </c>
      <c r="DJ730" s="535" t="str">
        <f t="shared" si="1944"/>
        <v/>
      </c>
      <c r="DK730" s="534" t="str">
        <f t="shared" si="1945"/>
        <v/>
      </c>
      <c r="DL730" s="639">
        <f t="shared" si="1946"/>
        <v>0</v>
      </c>
      <c r="DM730" s="106">
        <f t="shared" si="1947"/>
        <v>0</v>
      </c>
      <c r="DN730" s="106">
        <f t="shared" si="1948"/>
        <v>0</v>
      </c>
      <c r="DO730" s="106">
        <f t="shared" si="194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961">IF(B728="","",B727*B728*B729*B730)</f>
        <v/>
      </c>
      <c r="C731" s="592" t="str">
        <f t="shared" si="1961"/>
        <v/>
      </c>
      <c r="D731" s="592" t="str">
        <f t="shared" si="1961"/>
        <v/>
      </c>
      <c r="E731" s="592" t="str">
        <f t="shared" si="1961"/>
        <v/>
      </c>
      <c r="F731" s="592" t="str">
        <f t="shared" si="1961"/>
        <v/>
      </c>
      <c r="G731" s="592" t="str">
        <f t="shared" si="1961"/>
        <v/>
      </c>
      <c r="H731" s="592" t="str">
        <f t="shared" si="1961"/>
        <v/>
      </c>
      <c r="I731" s="592" t="str">
        <f t="shared" si="1961"/>
        <v/>
      </c>
      <c r="J731" s="592" t="str">
        <f t="shared" si="1961"/>
        <v/>
      </c>
      <c r="K731" s="592" t="str">
        <f t="shared" si="1961"/>
        <v/>
      </c>
      <c r="L731" s="592" t="str">
        <f t="shared" si="1961"/>
        <v/>
      </c>
      <c r="M731" s="592" t="str">
        <f t="shared" si="1961"/>
        <v/>
      </c>
      <c r="N731" s="592" t="str">
        <f t="shared" si="1961"/>
        <v/>
      </c>
      <c r="O731" s="592" t="str">
        <f t="shared" si="1961"/>
        <v/>
      </c>
      <c r="P731" s="592" t="str">
        <f t="shared" si="1961"/>
        <v/>
      </c>
      <c r="Q731" s="592" t="str">
        <f t="shared" si="1961"/>
        <v/>
      </c>
      <c r="R731" s="592" t="str">
        <f t="shared" si="1961"/>
        <v/>
      </c>
      <c r="S731" s="759"/>
      <c r="T731" s="592" t="str">
        <f t="shared" ref="T731:AJ731" si="1962">IF(T728="","",T727*T728*T729*T730)</f>
        <v/>
      </c>
      <c r="U731" s="592" t="str">
        <f t="shared" si="1962"/>
        <v/>
      </c>
      <c r="V731" s="592" t="str">
        <f t="shared" si="1962"/>
        <v/>
      </c>
      <c r="W731" s="592" t="str">
        <f t="shared" si="1962"/>
        <v/>
      </c>
      <c r="X731" s="592" t="str">
        <f t="shared" si="1962"/>
        <v/>
      </c>
      <c r="Y731" s="592" t="str">
        <f t="shared" si="1962"/>
        <v/>
      </c>
      <c r="Z731" s="592" t="str">
        <f t="shared" si="1962"/>
        <v/>
      </c>
      <c r="AA731" s="592" t="str">
        <f t="shared" si="1962"/>
        <v/>
      </c>
      <c r="AB731" s="592" t="str">
        <f t="shared" si="1962"/>
        <v/>
      </c>
      <c r="AC731" s="592" t="str">
        <f t="shared" si="1962"/>
        <v/>
      </c>
      <c r="AD731" s="592" t="str">
        <f t="shared" si="1962"/>
        <v/>
      </c>
      <c r="AE731" s="592" t="str">
        <f t="shared" si="1962"/>
        <v/>
      </c>
      <c r="AF731" s="592" t="str">
        <f t="shared" si="1962"/>
        <v/>
      </c>
      <c r="AG731" s="592" t="str">
        <f t="shared" si="1962"/>
        <v/>
      </c>
      <c r="AH731" s="592" t="str">
        <f t="shared" si="1962"/>
        <v/>
      </c>
      <c r="AI731" s="592" t="str">
        <f t="shared" si="1962"/>
        <v/>
      </c>
      <c r="AJ731" s="592" t="str">
        <f t="shared" si="1962"/>
        <v/>
      </c>
      <c r="AK731" s="759"/>
      <c r="AL731" s="592" t="str">
        <f t="shared" ref="AL731:BB731" si="1963">IF(AL728="","",AL727*AL728*AL729*AL730)</f>
        <v/>
      </c>
      <c r="AM731" s="592" t="str">
        <f t="shared" si="1963"/>
        <v/>
      </c>
      <c r="AN731" s="592" t="str">
        <f t="shared" si="1963"/>
        <v/>
      </c>
      <c r="AO731" s="592" t="str">
        <f t="shared" si="1963"/>
        <v/>
      </c>
      <c r="AP731" s="592" t="str">
        <f t="shared" si="1963"/>
        <v/>
      </c>
      <c r="AQ731" s="592" t="str">
        <f t="shared" si="1963"/>
        <v/>
      </c>
      <c r="AR731" s="592" t="str">
        <f t="shared" si="1963"/>
        <v/>
      </c>
      <c r="AS731" s="592" t="str">
        <f t="shared" si="1963"/>
        <v/>
      </c>
      <c r="AT731" s="592" t="str">
        <f t="shared" si="1963"/>
        <v/>
      </c>
      <c r="AU731" s="592" t="str">
        <f t="shared" si="1963"/>
        <v/>
      </c>
      <c r="AV731" s="592" t="str">
        <f t="shared" si="1963"/>
        <v/>
      </c>
      <c r="AW731" s="592" t="str">
        <f t="shared" si="1963"/>
        <v/>
      </c>
      <c r="AX731" s="592" t="str">
        <f t="shared" si="1963"/>
        <v/>
      </c>
      <c r="AY731" s="592" t="str">
        <f t="shared" si="1963"/>
        <v/>
      </c>
      <c r="AZ731" s="592" t="str">
        <f t="shared" si="1963"/>
        <v/>
      </c>
      <c r="BA731" s="592" t="str">
        <f t="shared" si="1963"/>
        <v/>
      </c>
      <c r="BB731" s="592" t="str">
        <f t="shared" si="1963"/>
        <v/>
      </c>
      <c r="BC731" s="759"/>
      <c r="BD731" s="592" t="str">
        <f t="shared" ref="BD731:BT731" si="1964">IF(BD728="","",BD727*BD728*BD729*BD730)</f>
        <v/>
      </c>
      <c r="BE731" s="592" t="str">
        <f t="shared" si="1964"/>
        <v/>
      </c>
      <c r="BF731" s="592" t="str">
        <f t="shared" si="1964"/>
        <v/>
      </c>
      <c r="BG731" s="592" t="str">
        <f t="shared" si="1964"/>
        <v/>
      </c>
      <c r="BH731" s="592" t="str">
        <f t="shared" si="1964"/>
        <v/>
      </c>
      <c r="BI731" s="592" t="str">
        <f t="shared" si="1964"/>
        <v/>
      </c>
      <c r="BJ731" s="592" t="str">
        <f t="shared" si="1964"/>
        <v/>
      </c>
      <c r="BK731" s="592" t="str">
        <f t="shared" si="1964"/>
        <v/>
      </c>
      <c r="BL731" s="592" t="str">
        <f t="shared" si="1964"/>
        <v/>
      </c>
      <c r="BM731" s="592" t="str">
        <f t="shared" si="1964"/>
        <v/>
      </c>
      <c r="BN731" s="592" t="str">
        <f t="shared" si="1964"/>
        <v/>
      </c>
      <c r="BO731" s="592" t="str">
        <f t="shared" si="1964"/>
        <v/>
      </c>
      <c r="BP731" s="592" t="str">
        <f t="shared" si="1964"/>
        <v/>
      </c>
      <c r="BQ731" s="592" t="str">
        <f t="shared" si="1964"/>
        <v/>
      </c>
      <c r="BR731" s="592" t="str">
        <f t="shared" si="1964"/>
        <v/>
      </c>
      <c r="BS731" s="592" t="str">
        <f t="shared" si="1964"/>
        <v/>
      </c>
      <c r="BT731" s="592" t="str">
        <f t="shared" si="1964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898"/>
        <v/>
      </c>
      <c r="CA731" s="583" t="str">
        <f t="shared" si="1899"/>
        <v/>
      </c>
      <c r="CB731" s="583" t="str">
        <f t="shared" si="1900"/>
        <v/>
      </c>
      <c r="CC731" s="675" t="str">
        <f t="shared" si="1901"/>
        <v/>
      </c>
      <c r="CD731" s="1324" t="str">
        <f t="shared" si="1912"/>
        <v/>
      </c>
      <c r="CE731" s="1325" t="str">
        <f t="shared" si="1913"/>
        <v/>
      </c>
      <c r="CF731" s="1326" t="str">
        <f t="shared" si="1914"/>
        <v/>
      </c>
      <c r="CG731" s="1326" t="str">
        <f t="shared" si="1915"/>
        <v/>
      </c>
      <c r="CH731" s="1326" t="str">
        <f t="shared" si="1916"/>
        <v/>
      </c>
      <c r="CI731" s="1326" t="str">
        <f t="shared" si="1917"/>
        <v/>
      </c>
      <c r="CJ731" s="1326" t="str">
        <f t="shared" si="1918"/>
        <v/>
      </c>
      <c r="CK731" s="1327" t="str">
        <f t="shared" si="1919"/>
        <v/>
      </c>
      <c r="CL731" s="1327" t="str">
        <f t="shared" si="1920"/>
        <v/>
      </c>
      <c r="CM731" s="1327" t="str">
        <f t="shared" si="1921"/>
        <v/>
      </c>
      <c r="CN731" s="1326" t="str">
        <f t="shared" si="1922"/>
        <v/>
      </c>
      <c r="CO731" s="1326" t="str">
        <f t="shared" si="1923"/>
        <v/>
      </c>
      <c r="CP731" s="1326" t="str">
        <f t="shared" si="1924"/>
        <v/>
      </c>
      <c r="CQ731" s="1326" t="str">
        <f t="shared" si="1925"/>
        <v/>
      </c>
      <c r="CR731" s="1326" t="str">
        <f t="shared" si="1926"/>
        <v/>
      </c>
      <c r="CS731" s="1325" t="str">
        <f t="shared" si="1927"/>
        <v/>
      </c>
      <c r="CT731" s="1328" t="str">
        <f t="shared" si="1928"/>
        <v/>
      </c>
      <c r="CU731" s="534" t="str">
        <f t="shared" si="1929"/>
        <v/>
      </c>
      <c r="CV731" s="535" t="str">
        <f t="shared" si="1930"/>
        <v/>
      </c>
      <c r="CW731" s="536" t="str">
        <f t="shared" si="1931"/>
        <v/>
      </c>
      <c r="CX731" s="536" t="str">
        <f t="shared" si="1932"/>
        <v/>
      </c>
      <c r="CY731" s="536" t="str">
        <f t="shared" si="1933"/>
        <v/>
      </c>
      <c r="CZ731" s="536" t="str">
        <f t="shared" si="1934"/>
        <v/>
      </c>
      <c r="DA731" s="536" t="str">
        <f t="shared" si="1935"/>
        <v/>
      </c>
      <c r="DB731" s="537" t="str">
        <f t="shared" si="1936"/>
        <v/>
      </c>
      <c r="DC731" s="537" t="str">
        <f t="shared" si="1937"/>
        <v/>
      </c>
      <c r="DD731" s="537" t="str">
        <f t="shared" si="1938"/>
        <v/>
      </c>
      <c r="DE731" s="536" t="str">
        <f t="shared" si="1939"/>
        <v/>
      </c>
      <c r="DF731" s="536" t="str">
        <f t="shared" si="1940"/>
        <v/>
      </c>
      <c r="DG731" s="536" t="str">
        <f t="shared" si="1941"/>
        <v/>
      </c>
      <c r="DH731" s="536" t="str">
        <f t="shared" si="1942"/>
        <v/>
      </c>
      <c r="DI731" s="536" t="str">
        <f t="shared" si="1943"/>
        <v/>
      </c>
      <c r="DJ731" s="535" t="str">
        <f t="shared" si="1944"/>
        <v/>
      </c>
      <c r="DK731" s="534" t="str">
        <f t="shared" si="1945"/>
        <v/>
      </c>
      <c r="DL731" s="639">
        <f t="shared" si="1946"/>
        <v>0</v>
      </c>
      <c r="DM731" s="106">
        <f t="shared" si="1947"/>
        <v>0</v>
      </c>
      <c r="DN731" s="106">
        <f t="shared" si="1948"/>
        <v>0</v>
      </c>
      <c r="DO731" s="106">
        <f t="shared" si="194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59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9"/>
      <c r="BV732" s="219"/>
      <c r="BW732" s="219"/>
      <c r="BX732" s="219"/>
      <c r="BY732" s="219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9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9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9"/>
      <c r="BV733" s="219"/>
      <c r="BW733" s="219"/>
      <c r="BX733" s="219"/>
      <c r="BY733" s="219"/>
      <c r="BZ733" s="583" t="str">
        <f t="shared" ref="BZ733:BZ742" si="1965">IF(DL733&lt;3,"",(SUM(B733:R733)-MIN(B733:R733)-MAX(B733:R733))/(DL733-2))</f>
        <v/>
      </c>
      <c r="CA733" s="583" t="str">
        <f t="shared" ref="CA733:CA742" si="1966">IF(DM733&lt;3,"",(SUM(T733:AJ733)-MIN(T733:AJ733)-MAX(T733:AJ733))/(DM733-2))</f>
        <v/>
      </c>
      <c r="CB733" s="583" t="str">
        <f t="shared" ref="CB733:CB742" si="1967">IF(DN733&lt;3,"",(SUM(AL733:BB733)-MIN(AL733:BB733)-MAX(AL733:BB733))/(DN733-2))</f>
        <v/>
      </c>
      <c r="CC733" s="675" t="str">
        <f t="shared" ref="CC733:CC742" si="1968">IF(DO733&lt;3,"",(SUM(BD733:BT733)-MIN(BD733:BT733)-MAX(BD733:BT733))/(DO733-2))</f>
        <v/>
      </c>
      <c r="CD733" s="1324" t="str">
        <f t="shared" ref="CD733:CS733" si="19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1969"/>
        <v/>
      </c>
      <c r="CF733" s="1326" t="str">
        <f t="shared" si="1969"/>
        <v/>
      </c>
      <c r="CG733" s="1326" t="str">
        <f t="shared" si="1969"/>
        <v/>
      </c>
      <c r="CH733" s="1326" t="str">
        <f t="shared" si="1969"/>
        <v/>
      </c>
      <c r="CI733" s="1326" t="str">
        <f t="shared" si="1969"/>
        <v/>
      </c>
      <c r="CJ733" s="1326" t="str">
        <f t="shared" si="1969"/>
        <v/>
      </c>
      <c r="CK733" s="1327" t="str">
        <f t="shared" si="1969"/>
        <v/>
      </c>
      <c r="CL733" s="1327">
        <f t="shared" si="1969"/>
        <v>1</v>
      </c>
      <c r="CM733" s="1327" t="str">
        <f t="shared" si="1969"/>
        <v/>
      </c>
      <c r="CN733" s="1326" t="str">
        <f t="shared" si="1969"/>
        <v/>
      </c>
      <c r="CO733" s="1326" t="str">
        <f t="shared" si="1969"/>
        <v/>
      </c>
      <c r="CP733" s="1326" t="str">
        <f t="shared" si="1969"/>
        <v/>
      </c>
      <c r="CQ733" s="1326" t="str">
        <f t="shared" si="1969"/>
        <v/>
      </c>
      <c r="CR733" s="1326" t="str">
        <f t="shared" si="1969"/>
        <v/>
      </c>
      <c r="CS733" s="1325" t="str">
        <f t="shared" si="1969"/>
        <v/>
      </c>
      <c r="CT733" s="1328" t="str">
        <f t="shared" ref="CE733:CT736" si="19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71"/>
        <v/>
      </c>
      <c r="CW733" s="536" t="str">
        <f t="shared" si="1971"/>
        <v/>
      </c>
      <c r="CX733" s="536" t="str">
        <f t="shared" si="1971"/>
        <v/>
      </c>
      <c r="CY733" s="536" t="str">
        <f t="shared" si="1971"/>
        <v/>
      </c>
      <c r="CZ733" s="536" t="str">
        <f t="shared" si="1971"/>
        <v/>
      </c>
      <c r="DA733" s="536" t="str">
        <f t="shared" si="1971"/>
        <v/>
      </c>
      <c r="DB733" s="537" t="str">
        <f t="shared" si="1971"/>
        <v/>
      </c>
      <c r="DC733" s="537">
        <f t="shared" si="1971"/>
        <v>1</v>
      </c>
      <c r="DD733" s="537" t="str">
        <f t="shared" si="1971"/>
        <v/>
      </c>
      <c r="DE733" s="536" t="str">
        <f t="shared" ref="DE733:DK736" si="19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72"/>
        <v/>
      </c>
      <c r="DG733" s="536" t="str">
        <f t="shared" si="1972"/>
        <v/>
      </c>
      <c r="DH733" s="536" t="str">
        <f t="shared" si="1972"/>
        <v/>
      </c>
      <c r="DI733" s="536" t="str">
        <f t="shared" si="1972"/>
        <v/>
      </c>
      <c r="DJ733" s="535" t="str">
        <f t="shared" si="1972"/>
        <v/>
      </c>
      <c r="DK733" s="534" t="str">
        <f t="shared" si="1972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9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9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9"/>
      <c r="BV734" s="219"/>
      <c r="BW734" s="219"/>
      <c r="BX734" s="219"/>
      <c r="BY734" s="219"/>
      <c r="BZ734" s="583" t="str">
        <f t="shared" si="1965"/>
        <v/>
      </c>
      <c r="CA734" s="583" t="str">
        <f t="shared" si="1966"/>
        <v/>
      </c>
      <c r="CB734" s="583" t="str">
        <f t="shared" si="1967"/>
        <v/>
      </c>
      <c r="CC734" s="675" t="str">
        <f t="shared" si="1968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1970"/>
        <v/>
      </c>
      <c r="CF734" s="1326" t="str">
        <f t="shared" si="1970"/>
        <v/>
      </c>
      <c r="CG734" s="1326" t="str">
        <f t="shared" si="1970"/>
        <v/>
      </c>
      <c r="CH734" s="1326" t="str">
        <f t="shared" si="1970"/>
        <v/>
      </c>
      <c r="CI734" s="1326" t="str">
        <f t="shared" si="1970"/>
        <v/>
      </c>
      <c r="CJ734" s="1326" t="str">
        <f t="shared" si="1970"/>
        <v/>
      </c>
      <c r="CK734" s="1327" t="str">
        <f t="shared" si="1970"/>
        <v/>
      </c>
      <c r="CL734" s="1327">
        <f t="shared" si="1970"/>
        <v>12</v>
      </c>
      <c r="CM734" s="1327" t="str">
        <f t="shared" si="1970"/>
        <v/>
      </c>
      <c r="CN734" s="1326" t="str">
        <f t="shared" si="1970"/>
        <v/>
      </c>
      <c r="CO734" s="1326" t="str">
        <f t="shared" si="1970"/>
        <v/>
      </c>
      <c r="CP734" s="1326" t="str">
        <f t="shared" si="1970"/>
        <v/>
      </c>
      <c r="CQ734" s="1326" t="str">
        <f t="shared" si="1970"/>
        <v/>
      </c>
      <c r="CR734" s="1326" t="str">
        <f t="shared" si="1970"/>
        <v/>
      </c>
      <c r="CS734" s="1325" t="str">
        <f t="shared" si="1970"/>
        <v/>
      </c>
      <c r="CT734" s="1328" t="str">
        <f t="shared" si="1970"/>
        <v/>
      </c>
      <c r="CU734" s="534" t="str">
        <f t="shared" si="1971"/>
        <v/>
      </c>
      <c r="CV734" s="535" t="str">
        <f t="shared" si="1971"/>
        <v/>
      </c>
      <c r="CW734" s="536" t="str">
        <f t="shared" si="1971"/>
        <v/>
      </c>
      <c r="CX734" s="536" t="str">
        <f t="shared" si="1971"/>
        <v/>
      </c>
      <c r="CY734" s="536" t="str">
        <f t="shared" si="1971"/>
        <v/>
      </c>
      <c r="CZ734" s="536" t="str">
        <f t="shared" si="1971"/>
        <v/>
      </c>
      <c r="DA734" s="536" t="str">
        <f t="shared" si="1971"/>
        <v/>
      </c>
      <c r="DB734" s="537" t="str">
        <f t="shared" si="1971"/>
        <v/>
      </c>
      <c r="DC734" s="537">
        <f t="shared" si="1971"/>
        <v>12</v>
      </c>
      <c r="DD734" s="537" t="str">
        <f t="shared" si="1971"/>
        <v/>
      </c>
      <c r="DE734" s="536" t="str">
        <f t="shared" si="1972"/>
        <v/>
      </c>
      <c r="DF734" s="536" t="str">
        <f t="shared" si="1972"/>
        <v/>
      </c>
      <c r="DG734" s="536" t="str">
        <f t="shared" si="1972"/>
        <v/>
      </c>
      <c r="DH734" s="536" t="str">
        <f t="shared" si="1972"/>
        <v/>
      </c>
      <c r="DI734" s="536" t="str">
        <f t="shared" si="1972"/>
        <v/>
      </c>
      <c r="DJ734" s="535" t="str">
        <f t="shared" si="1972"/>
        <v/>
      </c>
      <c r="DK734" s="534" t="str">
        <f t="shared" si="197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9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9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9"/>
      <c r="BV735" s="219"/>
      <c r="BW735" s="219"/>
      <c r="BX735" s="219"/>
      <c r="BY735" s="219"/>
      <c r="BZ735" s="583" t="str">
        <f t="shared" si="1965"/>
        <v/>
      </c>
      <c r="CA735" s="583" t="str">
        <f t="shared" si="1966"/>
        <v/>
      </c>
      <c r="CB735" s="583" t="str">
        <f t="shared" si="1967"/>
        <v/>
      </c>
      <c r="CC735" s="675" t="str">
        <f t="shared" si="1968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1970"/>
        <v/>
      </c>
      <c r="CF735" s="1326" t="str">
        <f t="shared" si="1970"/>
        <v/>
      </c>
      <c r="CG735" s="1326" t="str">
        <f t="shared" si="1970"/>
        <v/>
      </c>
      <c r="CH735" s="1326" t="str">
        <f t="shared" si="1970"/>
        <v/>
      </c>
      <c r="CI735" s="1326" t="str">
        <f t="shared" si="1970"/>
        <v/>
      </c>
      <c r="CJ735" s="1326" t="str">
        <f t="shared" si="1970"/>
        <v/>
      </c>
      <c r="CK735" s="1327" t="str">
        <f t="shared" si="1970"/>
        <v/>
      </c>
      <c r="CL735" s="1327">
        <f t="shared" si="1970"/>
        <v>12000</v>
      </c>
      <c r="CM735" s="1327" t="str">
        <f t="shared" si="1970"/>
        <v/>
      </c>
      <c r="CN735" s="1326" t="str">
        <f t="shared" si="1970"/>
        <v/>
      </c>
      <c r="CO735" s="1326" t="str">
        <f t="shared" si="1970"/>
        <v/>
      </c>
      <c r="CP735" s="1326" t="str">
        <f t="shared" si="1970"/>
        <v/>
      </c>
      <c r="CQ735" s="1326" t="str">
        <f t="shared" si="1970"/>
        <v/>
      </c>
      <c r="CR735" s="1326" t="str">
        <f t="shared" si="1970"/>
        <v/>
      </c>
      <c r="CS735" s="1325" t="str">
        <f t="shared" si="1970"/>
        <v/>
      </c>
      <c r="CT735" s="1328" t="str">
        <f t="shared" si="1970"/>
        <v/>
      </c>
      <c r="CU735" s="534" t="str">
        <f t="shared" si="1971"/>
        <v/>
      </c>
      <c r="CV735" s="535" t="str">
        <f t="shared" si="1971"/>
        <v/>
      </c>
      <c r="CW735" s="536" t="str">
        <f t="shared" si="1971"/>
        <v/>
      </c>
      <c r="CX735" s="536" t="str">
        <f t="shared" si="1971"/>
        <v/>
      </c>
      <c r="CY735" s="536" t="str">
        <f t="shared" si="1971"/>
        <v/>
      </c>
      <c r="CZ735" s="536" t="str">
        <f t="shared" si="1971"/>
        <v/>
      </c>
      <c r="DA735" s="536" t="str">
        <f t="shared" si="1971"/>
        <v/>
      </c>
      <c r="DB735" s="537" t="str">
        <f t="shared" si="1971"/>
        <v/>
      </c>
      <c r="DC735" s="537">
        <f t="shared" si="1971"/>
        <v>12000</v>
      </c>
      <c r="DD735" s="537" t="str">
        <f t="shared" si="1971"/>
        <v/>
      </c>
      <c r="DE735" s="536" t="str">
        <f t="shared" si="1972"/>
        <v/>
      </c>
      <c r="DF735" s="536" t="str">
        <f t="shared" si="1972"/>
        <v/>
      </c>
      <c r="DG735" s="536" t="str">
        <f t="shared" si="1972"/>
        <v/>
      </c>
      <c r="DH735" s="536" t="str">
        <f t="shared" si="1972"/>
        <v/>
      </c>
      <c r="DI735" s="536" t="str">
        <f t="shared" si="1972"/>
        <v/>
      </c>
      <c r="DJ735" s="535" t="str">
        <f t="shared" si="1972"/>
        <v/>
      </c>
      <c r="DK735" s="534" t="str">
        <f t="shared" si="197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973">IF(B733="","",B732*B733*B734*B735)</f>
        <v/>
      </c>
      <c r="C736" s="593" t="str">
        <f t="shared" si="1973"/>
        <v/>
      </c>
      <c r="D736" s="593" t="str">
        <f t="shared" si="1973"/>
        <v/>
      </c>
      <c r="E736" s="593" t="str">
        <f t="shared" si="1973"/>
        <v/>
      </c>
      <c r="F736" s="593" t="str">
        <f t="shared" si="1973"/>
        <v/>
      </c>
      <c r="G736" s="593" t="str">
        <f t="shared" si="1973"/>
        <v/>
      </c>
      <c r="H736" s="593" t="str">
        <f t="shared" si="1973"/>
        <v/>
      </c>
      <c r="I736" s="593" t="str">
        <f t="shared" si="1973"/>
        <v/>
      </c>
      <c r="J736" s="593" t="str">
        <f t="shared" si="1973"/>
        <v/>
      </c>
      <c r="K736" s="593" t="str">
        <f t="shared" si="1973"/>
        <v/>
      </c>
      <c r="L736" s="593" t="str">
        <f t="shared" si="1973"/>
        <v/>
      </c>
      <c r="M736" s="593" t="str">
        <f t="shared" si="1973"/>
        <v/>
      </c>
      <c r="N736" s="593" t="str">
        <f t="shared" si="1973"/>
        <v/>
      </c>
      <c r="O736" s="593" t="str">
        <f t="shared" si="1973"/>
        <v/>
      </c>
      <c r="P736" s="593" t="str">
        <f t="shared" si="1973"/>
        <v/>
      </c>
      <c r="Q736" s="593" t="str">
        <f t="shared" si="1973"/>
        <v/>
      </c>
      <c r="R736" s="593" t="str">
        <f t="shared" si="1973"/>
        <v/>
      </c>
      <c r="S736" s="633"/>
      <c r="T736" s="593" t="str">
        <f t="shared" ref="T736:AJ736" si="1974">IF(T733="","",T732*T733*T734*T735)</f>
        <v/>
      </c>
      <c r="U736" s="593" t="str">
        <f t="shared" si="1974"/>
        <v/>
      </c>
      <c r="V736" s="593" t="str">
        <f t="shared" si="1974"/>
        <v/>
      </c>
      <c r="W736" s="593" t="str">
        <f t="shared" si="1974"/>
        <v/>
      </c>
      <c r="X736" s="593" t="str">
        <f t="shared" si="1974"/>
        <v/>
      </c>
      <c r="Y736" s="593" t="str">
        <f t="shared" si="1974"/>
        <v/>
      </c>
      <c r="Z736" s="593" t="str">
        <f t="shared" si="1974"/>
        <v/>
      </c>
      <c r="AA736" s="593" t="str">
        <f t="shared" si="1974"/>
        <v/>
      </c>
      <c r="AB736" s="593" t="str">
        <f t="shared" si="1974"/>
        <v/>
      </c>
      <c r="AC736" s="593" t="str">
        <f t="shared" si="1974"/>
        <v/>
      </c>
      <c r="AD736" s="593" t="str">
        <f t="shared" si="1974"/>
        <v/>
      </c>
      <c r="AE736" s="593" t="str">
        <f t="shared" si="1974"/>
        <v/>
      </c>
      <c r="AF736" s="593" t="str">
        <f t="shared" si="1974"/>
        <v/>
      </c>
      <c r="AG736" s="593" t="str">
        <f t="shared" si="1974"/>
        <v/>
      </c>
      <c r="AH736" s="593" t="str">
        <f t="shared" si="1974"/>
        <v/>
      </c>
      <c r="AI736" s="593" t="str">
        <f t="shared" si="1974"/>
        <v/>
      </c>
      <c r="AJ736" s="593" t="str">
        <f t="shared" si="1974"/>
        <v/>
      </c>
      <c r="AK736" s="633"/>
      <c r="AL736" s="593" t="str">
        <f t="shared" ref="AL736:BB736" si="1975">IF(AL733="","",AL732*AL733*AL734*AL735)</f>
        <v/>
      </c>
      <c r="AM736" s="593" t="str">
        <f t="shared" si="1975"/>
        <v/>
      </c>
      <c r="AN736" s="593" t="str">
        <f t="shared" si="1975"/>
        <v/>
      </c>
      <c r="AO736" s="593" t="str">
        <f t="shared" si="1975"/>
        <v/>
      </c>
      <c r="AP736" s="593" t="str">
        <f t="shared" si="1975"/>
        <v/>
      </c>
      <c r="AQ736" s="593" t="str">
        <f t="shared" si="1975"/>
        <v/>
      </c>
      <c r="AR736" s="593" t="str">
        <f t="shared" si="1975"/>
        <v/>
      </c>
      <c r="AS736" s="593" t="str">
        <f t="shared" si="1975"/>
        <v/>
      </c>
      <c r="AT736" s="593" t="str">
        <f t="shared" si="1975"/>
        <v/>
      </c>
      <c r="AU736" s="593" t="str">
        <f t="shared" si="1975"/>
        <v/>
      </c>
      <c r="AV736" s="593" t="str">
        <f t="shared" si="1975"/>
        <v/>
      </c>
      <c r="AW736" s="593" t="str">
        <f t="shared" si="1975"/>
        <v/>
      </c>
      <c r="AX736" s="593" t="str">
        <f t="shared" si="1975"/>
        <v/>
      </c>
      <c r="AY736" s="593" t="str">
        <f t="shared" si="1975"/>
        <v/>
      </c>
      <c r="AZ736" s="593" t="str">
        <f t="shared" si="1975"/>
        <v/>
      </c>
      <c r="BA736" s="593" t="str">
        <f t="shared" si="1975"/>
        <v/>
      </c>
      <c r="BB736" s="593" t="str">
        <f t="shared" si="1975"/>
        <v/>
      </c>
      <c r="BC736" s="633"/>
      <c r="BD736" s="593" t="str">
        <f t="shared" ref="BD736:BT736" si="1976">IF(BD733="","",BD732*BD733*BD734*BD735)</f>
        <v/>
      </c>
      <c r="BE736" s="593">
        <f t="shared" si="1976"/>
        <v>0</v>
      </c>
      <c r="BF736" s="593" t="str">
        <f t="shared" si="1976"/>
        <v/>
      </c>
      <c r="BG736" s="593" t="str">
        <f t="shared" si="1976"/>
        <v/>
      </c>
      <c r="BH736" s="593" t="str">
        <f t="shared" si="1976"/>
        <v/>
      </c>
      <c r="BI736" s="593" t="str">
        <f t="shared" si="1976"/>
        <v/>
      </c>
      <c r="BJ736" s="593" t="str">
        <f t="shared" si="1976"/>
        <v/>
      </c>
      <c r="BK736" s="593" t="str">
        <f t="shared" si="1976"/>
        <v/>
      </c>
      <c r="BL736" s="593" t="str">
        <f t="shared" si="1976"/>
        <v/>
      </c>
      <c r="BM736" s="593" t="str">
        <f t="shared" si="1976"/>
        <v/>
      </c>
      <c r="BN736" s="593" t="str">
        <f t="shared" si="1976"/>
        <v/>
      </c>
      <c r="BO736" s="593" t="str">
        <f t="shared" si="1976"/>
        <v/>
      </c>
      <c r="BP736" s="593" t="str">
        <f t="shared" si="1976"/>
        <v/>
      </c>
      <c r="BQ736" s="593" t="str">
        <f t="shared" si="1976"/>
        <v/>
      </c>
      <c r="BR736" s="593" t="str">
        <f t="shared" si="1976"/>
        <v/>
      </c>
      <c r="BS736" s="593" t="str">
        <f t="shared" si="1976"/>
        <v/>
      </c>
      <c r="BT736" s="593" t="str">
        <f t="shared" si="197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965"/>
        <v/>
      </c>
      <c r="CA736" s="583" t="str">
        <f t="shared" si="1966"/>
        <v/>
      </c>
      <c r="CB736" s="583" t="str">
        <f t="shared" si="1967"/>
        <v/>
      </c>
      <c r="CC736" s="675" t="str">
        <f t="shared" si="1968"/>
        <v/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1970"/>
        <v/>
      </c>
      <c r="CF736" s="1326" t="str">
        <f t="shared" si="1970"/>
        <v/>
      </c>
      <c r="CG736" s="1326" t="str">
        <f t="shared" si="1970"/>
        <v/>
      </c>
      <c r="CH736" s="1326" t="str">
        <f t="shared" si="1970"/>
        <v/>
      </c>
      <c r="CI736" s="1326" t="str">
        <f t="shared" si="1970"/>
        <v/>
      </c>
      <c r="CJ736" s="1326" t="str">
        <f t="shared" si="1970"/>
        <v/>
      </c>
      <c r="CK736" s="1327" t="str">
        <f t="shared" si="1970"/>
        <v/>
      </c>
      <c r="CL736" s="1327">
        <f t="shared" si="1970"/>
        <v>0</v>
      </c>
      <c r="CM736" s="1327" t="str">
        <f t="shared" si="1970"/>
        <v/>
      </c>
      <c r="CN736" s="1326" t="str">
        <f t="shared" si="1970"/>
        <v/>
      </c>
      <c r="CO736" s="1326" t="str">
        <f t="shared" si="1970"/>
        <v/>
      </c>
      <c r="CP736" s="1326" t="str">
        <f t="shared" si="1970"/>
        <v/>
      </c>
      <c r="CQ736" s="1326" t="str">
        <f t="shared" si="1970"/>
        <v/>
      </c>
      <c r="CR736" s="1326" t="str">
        <f t="shared" si="1970"/>
        <v/>
      </c>
      <c r="CS736" s="1325" t="str">
        <f t="shared" si="1970"/>
        <v/>
      </c>
      <c r="CT736" s="1328" t="str">
        <f t="shared" si="1970"/>
        <v/>
      </c>
      <c r="CU736" s="534" t="str">
        <f t="shared" si="1971"/>
        <v/>
      </c>
      <c r="CV736" s="535" t="str">
        <f t="shared" si="1971"/>
        <v/>
      </c>
      <c r="CW736" s="536" t="str">
        <f t="shared" si="1971"/>
        <v/>
      </c>
      <c r="CX736" s="536" t="str">
        <f t="shared" si="1971"/>
        <v/>
      </c>
      <c r="CY736" s="536" t="str">
        <f t="shared" si="1971"/>
        <v/>
      </c>
      <c r="CZ736" s="536" t="str">
        <f t="shared" si="1971"/>
        <v/>
      </c>
      <c r="DA736" s="536" t="str">
        <f t="shared" si="1971"/>
        <v/>
      </c>
      <c r="DB736" s="537" t="str">
        <f t="shared" si="1971"/>
        <v/>
      </c>
      <c r="DC736" s="537">
        <f t="shared" si="1971"/>
        <v>0</v>
      </c>
      <c r="DD736" s="537" t="str">
        <f t="shared" si="1971"/>
        <v/>
      </c>
      <c r="DE736" s="536" t="str">
        <f t="shared" si="1972"/>
        <v/>
      </c>
      <c r="DF736" s="536" t="str">
        <f t="shared" si="1972"/>
        <v/>
      </c>
      <c r="DG736" s="536" t="str">
        <f t="shared" si="1972"/>
        <v/>
      </c>
      <c r="DH736" s="536" t="str">
        <f t="shared" si="1972"/>
        <v/>
      </c>
      <c r="DI736" s="536" t="str">
        <f t="shared" si="1972"/>
        <v/>
      </c>
      <c r="DJ736" s="535" t="str">
        <f t="shared" si="1972"/>
        <v/>
      </c>
      <c r="DK736" s="534" t="str">
        <f t="shared" si="1972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1965"/>
        <v/>
      </c>
      <c r="CA737" s="575" t="str">
        <f t="shared" si="1966"/>
        <v/>
      </c>
      <c r="CB737" s="575" t="str">
        <f t="shared" si="1967"/>
        <v/>
      </c>
      <c r="CC737" s="673" t="str">
        <f t="shared" si="196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9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9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9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9"/>
      <c r="BV738" s="269"/>
      <c r="BW738" s="269"/>
      <c r="BX738" s="269"/>
      <c r="BY738" s="269"/>
      <c r="BZ738" s="583" t="str">
        <f t="shared" si="1965"/>
        <v/>
      </c>
      <c r="CA738" s="583" t="str">
        <f t="shared" si="1966"/>
        <v/>
      </c>
      <c r="CB738" s="583" t="str">
        <f t="shared" si="1967"/>
        <v/>
      </c>
      <c r="CC738" s="675" t="str">
        <f t="shared" si="1968"/>
        <v/>
      </c>
      <c r="CD738" s="1324" t="str">
        <f t="shared" ref="CD738:CM741" si="19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1977"/>
        <v/>
      </c>
      <c r="CF738" s="1326" t="str">
        <f t="shared" si="1977"/>
        <v/>
      </c>
      <c r="CG738" s="1326" t="str">
        <f t="shared" si="1977"/>
        <v/>
      </c>
      <c r="CH738" s="1326" t="str">
        <f t="shared" si="1977"/>
        <v/>
      </c>
      <c r="CI738" s="1326" t="str">
        <f t="shared" si="1977"/>
        <v/>
      </c>
      <c r="CJ738" s="1326" t="str">
        <f t="shared" si="1977"/>
        <v/>
      </c>
      <c r="CK738" s="1327" t="str">
        <f t="shared" si="1977"/>
        <v/>
      </c>
      <c r="CL738" s="1327" t="str">
        <f t="shared" si="1977"/>
        <v/>
      </c>
      <c r="CM738" s="1327" t="str">
        <f t="shared" si="1977"/>
        <v/>
      </c>
      <c r="CN738" s="1326" t="str">
        <f t="shared" ref="CN738:CT741" si="19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1978"/>
        <v/>
      </c>
      <c r="CP738" s="1326" t="str">
        <f t="shared" si="1978"/>
        <v/>
      </c>
      <c r="CQ738" s="1326" t="str">
        <f t="shared" si="1978"/>
        <v/>
      </c>
      <c r="CR738" s="1326" t="str">
        <f t="shared" si="1978"/>
        <v/>
      </c>
      <c r="CS738" s="1325" t="str">
        <f t="shared" si="1978"/>
        <v/>
      </c>
      <c r="CT738" s="1328" t="str">
        <f t="shared" si="1978"/>
        <v/>
      </c>
      <c r="CU738" s="534" t="str">
        <f t="shared" ref="CU738:DD742" si="19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79"/>
        <v/>
      </c>
      <c r="CW738" s="536" t="str">
        <f t="shared" si="1979"/>
        <v/>
      </c>
      <c r="CX738" s="536" t="str">
        <f t="shared" si="1979"/>
        <v/>
      </c>
      <c r="CY738" s="536" t="str">
        <f t="shared" si="1979"/>
        <v/>
      </c>
      <c r="CZ738" s="536" t="str">
        <f t="shared" si="1979"/>
        <v/>
      </c>
      <c r="DA738" s="536" t="str">
        <f t="shared" si="1979"/>
        <v/>
      </c>
      <c r="DB738" s="537" t="str">
        <f t="shared" si="1979"/>
        <v/>
      </c>
      <c r="DC738" s="537" t="str">
        <f t="shared" si="1979"/>
        <v/>
      </c>
      <c r="DD738" s="537" t="str">
        <f t="shared" si="1979"/>
        <v/>
      </c>
      <c r="DE738" s="536" t="str">
        <f t="shared" ref="DE738:DK742" si="19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80"/>
        <v/>
      </c>
      <c r="DG738" s="536" t="str">
        <f t="shared" si="1980"/>
        <v/>
      </c>
      <c r="DH738" s="536" t="str">
        <f t="shared" si="1980"/>
        <v/>
      </c>
      <c r="DI738" s="536" t="str">
        <f t="shared" si="1980"/>
        <v/>
      </c>
      <c r="DJ738" s="535" t="str">
        <f t="shared" si="1980"/>
        <v/>
      </c>
      <c r="DK738" s="534" t="str">
        <f t="shared" si="198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9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9"/>
      <c r="BV739" s="219"/>
      <c r="BW739" s="219"/>
      <c r="BX739" s="219"/>
      <c r="BY739" s="219"/>
      <c r="BZ739" s="583" t="str">
        <f t="shared" si="1965"/>
        <v/>
      </c>
      <c r="CA739" s="583" t="str">
        <f t="shared" si="1966"/>
        <v/>
      </c>
      <c r="CB739" s="583" t="str">
        <f t="shared" si="1967"/>
        <v/>
      </c>
      <c r="CC739" s="675" t="str">
        <f t="shared" si="1968"/>
        <v/>
      </c>
      <c r="CD739" s="1324" t="str">
        <f t="shared" si="1977"/>
        <v/>
      </c>
      <c r="CE739" s="1325" t="str">
        <f t="shared" si="1977"/>
        <v/>
      </c>
      <c r="CF739" s="1326" t="str">
        <f t="shared" si="1977"/>
        <v/>
      </c>
      <c r="CG739" s="1326" t="str">
        <f t="shared" si="1977"/>
        <v/>
      </c>
      <c r="CH739" s="1326" t="str">
        <f t="shared" si="1977"/>
        <v/>
      </c>
      <c r="CI739" s="1326" t="str">
        <f t="shared" si="1977"/>
        <v/>
      </c>
      <c r="CJ739" s="1326" t="str">
        <f t="shared" si="1977"/>
        <v/>
      </c>
      <c r="CK739" s="1327" t="str">
        <f t="shared" si="1977"/>
        <v/>
      </c>
      <c r="CL739" s="1327" t="str">
        <f t="shared" si="1977"/>
        <v/>
      </c>
      <c r="CM739" s="1327" t="str">
        <f t="shared" si="1977"/>
        <v/>
      </c>
      <c r="CN739" s="1326" t="str">
        <f t="shared" si="1978"/>
        <v/>
      </c>
      <c r="CO739" s="1326" t="str">
        <f t="shared" si="1978"/>
        <v/>
      </c>
      <c r="CP739" s="1326" t="str">
        <f t="shared" si="1978"/>
        <v/>
      </c>
      <c r="CQ739" s="1326" t="str">
        <f t="shared" si="1978"/>
        <v/>
      </c>
      <c r="CR739" s="1326" t="str">
        <f t="shared" si="1978"/>
        <v/>
      </c>
      <c r="CS739" s="1325" t="str">
        <f t="shared" si="1978"/>
        <v/>
      </c>
      <c r="CT739" s="1328" t="str">
        <f t="shared" si="1978"/>
        <v/>
      </c>
      <c r="CU739" s="534" t="str">
        <f t="shared" si="1979"/>
        <v/>
      </c>
      <c r="CV739" s="535" t="str">
        <f t="shared" si="1979"/>
        <v/>
      </c>
      <c r="CW739" s="536" t="str">
        <f t="shared" si="1979"/>
        <v/>
      </c>
      <c r="CX739" s="536" t="str">
        <f t="shared" si="1979"/>
        <v/>
      </c>
      <c r="CY739" s="536" t="str">
        <f t="shared" si="1979"/>
        <v/>
      </c>
      <c r="CZ739" s="536" t="str">
        <f t="shared" si="1979"/>
        <v/>
      </c>
      <c r="DA739" s="536" t="str">
        <f t="shared" si="1979"/>
        <v/>
      </c>
      <c r="DB739" s="537" t="str">
        <f t="shared" si="1979"/>
        <v/>
      </c>
      <c r="DC739" s="537" t="str">
        <f t="shared" si="1979"/>
        <v/>
      </c>
      <c r="DD739" s="537" t="str">
        <f t="shared" si="1979"/>
        <v/>
      </c>
      <c r="DE739" s="536" t="str">
        <f t="shared" si="1980"/>
        <v/>
      </c>
      <c r="DF739" s="536" t="str">
        <f t="shared" si="1980"/>
        <v/>
      </c>
      <c r="DG739" s="536" t="str">
        <f t="shared" si="1980"/>
        <v/>
      </c>
      <c r="DH739" s="536" t="str">
        <f t="shared" si="1980"/>
        <v/>
      </c>
      <c r="DI739" s="536" t="str">
        <f t="shared" si="1980"/>
        <v/>
      </c>
      <c r="DJ739" s="535" t="str">
        <f t="shared" si="1980"/>
        <v/>
      </c>
      <c r="DK739" s="534" t="str">
        <f t="shared" si="198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9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9"/>
      <c r="BV740" s="219"/>
      <c r="BW740" s="219"/>
      <c r="BX740" s="219"/>
      <c r="BY740" s="219"/>
      <c r="BZ740" s="583" t="str">
        <f t="shared" si="1965"/>
        <v/>
      </c>
      <c r="CA740" s="583" t="str">
        <f t="shared" si="1966"/>
        <v/>
      </c>
      <c r="CB740" s="583" t="str">
        <f t="shared" si="1967"/>
        <v/>
      </c>
      <c r="CC740" s="675" t="str">
        <f t="shared" si="1968"/>
        <v/>
      </c>
      <c r="CD740" s="1324" t="str">
        <f t="shared" si="1977"/>
        <v/>
      </c>
      <c r="CE740" s="1325" t="str">
        <f t="shared" si="1977"/>
        <v/>
      </c>
      <c r="CF740" s="1326" t="str">
        <f t="shared" si="1977"/>
        <v/>
      </c>
      <c r="CG740" s="1326" t="str">
        <f t="shared" si="1977"/>
        <v/>
      </c>
      <c r="CH740" s="1326" t="str">
        <f t="shared" si="1977"/>
        <v/>
      </c>
      <c r="CI740" s="1326" t="str">
        <f t="shared" si="1977"/>
        <v/>
      </c>
      <c r="CJ740" s="1326" t="str">
        <f t="shared" si="1977"/>
        <v/>
      </c>
      <c r="CK740" s="1327" t="str">
        <f t="shared" si="1977"/>
        <v/>
      </c>
      <c r="CL740" s="1327" t="str">
        <f t="shared" si="1977"/>
        <v/>
      </c>
      <c r="CM740" s="1327" t="str">
        <f t="shared" si="1977"/>
        <v/>
      </c>
      <c r="CN740" s="1326" t="str">
        <f t="shared" si="1978"/>
        <v/>
      </c>
      <c r="CO740" s="1326" t="str">
        <f t="shared" si="1978"/>
        <v/>
      </c>
      <c r="CP740" s="1326" t="str">
        <f t="shared" si="1978"/>
        <v/>
      </c>
      <c r="CQ740" s="1326" t="str">
        <f t="shared" si="1978"/>
        <v/>
      </c>
      <c r="CR740" s="1326" t="str">
        <f t="shared" si="1978"/>
        <v/>
      </c>
      <c r="CS740" s="1325" t="str">
        <f t="shared" si="1978"/>
        <v/>
      </c>
      <c r="CT740" s="1328" t="str">
        <f t="shared" si="1978"/>
        <v/>
      </c>
      <c r="CU740" s="534" t="str">
        <f t="shared" si="1979"/>
        <v/>
      </c>
      <c r="CV740" s="535" t="str">
        <f t="shared" si="1979"/>
        <v/>
      </c>
      <c r="CW740" s="536" t="str">
        <f t="shared" si="1979"/>
        <v/>
      </c>
      <c r="CX740" s="536" t="str">
        <f t="shared" si="1979"/>
        <v/>
      </c>
      <c r="CY740" s="536" t="str">
        <f t="shared" si="1979"/>
        <v/>
      </c>
      <c r="CZ740" s="536" t="str">
        <f t="shared" si="1979"/>
        <v/>
      </c>
      <c r="DA740" s="536" t="str">
        <f t="shared" si="1979"/>
        <v/>
      </c>
      <c r="DB740" s="537" t="str">
        <f t="shared" si="1979"/>
        <v/>
      </c>
      <c r="DC740" s="537" t="str">
        <f t="shared" si="1979"/>
        <v/>
      </c>
      <c r="DD740" s="537" t="str">
        <f t="shared" si="1979"/>
        <v/>
      </c>
      <c r="DE740" s="536" t="str">
        <f t="shared" si="1980"/>
        <v/>
      </c>
      <c r="DF740" s="536" t="str">
        <f t="shared" si="1980"/>
        <v/>
      </c>
      <c r="DG740" s="536" t="str">
        <f t="shared" si="1980"/>
        <v/>
      </c>
      <c r="DH740" s="536" t="str">
        <f t="shared" si="1980"/>
        <v/>
      </c>
      <c r="DI740" s="536" t="str">
        <f t="shared" si="1980"/>
        <v/>
      </c>
      <c r="DJ740" s="535" t="str">
        <f t="shared" si="1980"/>
        <v/>
      </c>
      <c r="DK740" s="534" t="str">
        <f t="shared" si="198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9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9"/>
      <c r="BV741" s="219"/>
      <c r="BW741" s="219"/>
      <c r="BX741" s="219"/>
      <c r="BY741" s="219"/>
      <c r="BZ741" s="583" t="str">
        <f t="shared" si="1965"/>
        <v/>
      </c>
      <c r="CA741" s="583" t="str">
        <f t="shared" si="1966"/>
        <v/>
      </c>
      <c r="CB741" s="583" t="str">
        <f t="shared" si="1967"/>
        <v/>
      </c>
      <c r="CC741" s="675" t="str">
        <f t="shared" si="1968"/>
        <v/>
      </c>
      <c r="CD741" s="1324" t="str">
        <f t="shared" si="1977"/>
        <v/>
      </c>
      <c r="CE741" s="1325" t="str">
        <f t="shared" si="1977"/>
        <v/>
      </c>
      <c r="CF741" s="1326" t="str">
        <f t="shared" si="1977"/>
        <v/>
      </c>
      <c r="CG741" s="1326" t="str">
        <f t="shared" si="1977"/>
        <v/>
      </c>
      <c r="CH741" s="1326" t="str">
        <f t="shared" si="1977"/>
        <v/>
      </c>
      <c r="CI741" s="1326" t="str">
        <f t="shared" si="1977"/>
        <v/>
      </c>
      <c r="CJ741" s="1326" t="str">
        <f t="shared" si="1977"/>
        <v/>
      </c>
      <c r="CK741" s="1327" t="str">
        <f t="shared" si="1977"/>
        <v/>
      </c>
      <c r="CL741" s="1327" t="str">
        <f t="shared" si="1977"/>
        <v/>
      </c>
      <c r="CM741" s="1327" t="str">
        <f t="shared" si="1977"/>
        <v/>
      </c>
      <c r="CN741" s="1326" t="str">
        <f t="shared" si="1978"/>
        <v/>
      </c>
      <c r="CO741" s="1326" t="str">
        <f t="shared" si="1978"/>
        <v/>
      </c>
      <c r="CP741" s="1326" t="str">
        <f t="shared" si="1978"/>
        <v/>
      </c>
      <c r="CQ741" s="1326" t="str">
        <f t="shared" si="1978"/>
        <v/>
      </c>
      <c r="CR741" s="1326" t="str">
        <f t="shared" si="1978"/>
        <v/>
      </c>
      <c r="CS741" s="1325" t="str">
        <f t="shared" si="1978"/>
        <v/>
      </c>
      <c r="CT741" s="1328" t="str">
        <f t="shared" si="1978"/>
        <v/>
      </c>
      <c r="CU741" s="534" t="str">
        <f t="shared" si="1979"/>
        <v/>
      </c>
      <c r="CV741" s="535" t="str">
        <f t="shared" si="1979"/>
        <v/>
      </c>
      <c r="CW741" s="536" t="str">
        <f t="shared" si="1979"/>
        <v/>
      </c>
      <c r="CX741" s="536" t="str">
        <f t="shared" si="1979"/>
        <v/>
      </c>
      <c r="CY741" s="536" t="str">
        <f t="shared" si="1979"/>
        <v/>
      </c>
      <c r="CZ741" s="536" t="str">
        <f t="shared" si="1979"/>
        <v/>
      </c>
      <c r="DA741" s="536" t="str">
        <f t="shared" si="1979"/>
        <v/>
      </c>
      <c r="DB741" s="537" t="str">
        <f t="shared" si="1979"/>
        <v/>
      </c>
      <c r="DC741" s="537" t="str">
        <f t="shared" si="1979"/>
        <v/>
      </c>
      <c r="DD741" s="537" t="str">
        <f t="shared" si="1979"/>
        <v/>
      </c>
      <c r="DE741" s="536" t="str">
        <f t="shared" si="1980"/>
        <v/>
      </c>
      <c r="DF741" s="536" t="str">
        <f t="shared" si="1980"/>
        <v/>
      </c>
      <c r="DG741" s="536" t="str">
        <f t="shared" si="1980"/>
        <v/>
      </c>
      <c r="DH741" s="536" t="str">
        <f t="shared" si="1980"/>
        <v/>
      </c>
      <c r="DI741" s="536" t="str">
        <f t="shared" si="1980"/>
        <v/>
      </c>
      <c r="DJ741" s="535" t="str">
        <f t="shared" si="1980"/>
        <v/>
      </c>
      <c r="DK741" s="534" t="str">
        <f t="shared" si="198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965"/>
        <v>0</v>
      </c>
      <c r="CA742" s="583">
        <f t="shared" si="1966"/>
        <v>0</v>
      </c>
      <c r="CB742" s="583">
        <f t="shared" si="1967"/>
        <v>0</v>
      </c>
      <c r="CC742" s="675">
        <f t="shared" si="196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19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1981"/>
        <v>0</v>
      </c>
      <c r="CG742" s="1326">
        <f t="shared" si="1981"/>
        <v>0</v>
      </c>
      <c r="CH742" s="1326">
        <f t="shared" si="1981"/>
        <v>0</v>
      </c>
      <c r="CI742" s="1326">
        <f t="shared" si="1981"/>
        <v>0</v>
      </c>
      <c r="CJ742" s="1326">
        <f t="shared" si="1981"/>
        <v>0</v>
      </c>
      <c r="CK742" s="1327">
        <f t="shared" si="1981"/>
        <v>0</v>
      </c>
      <c r="CL742" s="1327">
        <f t="shared" si="1981"/>
        <v>0</v>
      </c>
      <c r="CM742" s="1327">
        <f t="shared" si="1981"/>
        <v>0</v>
      </c>
      <c r="CN742" s="1326">
        <f t="shared" si="1981"/>
        <v>0</v>
      </c>
      <c r="CO742" s="1326">
        <f t="shared" si="1981"/>
        <v>0</v>
      </c>
      <c r="CP742" s="1326">
        <f t="shared" si="1981"/>
        <v>0</v>
      </c>
      <c r="CQ742" s="1326">
        <f t="shared" si="1981"/>
        <v>0</v>
      </c>
      <c r="CR742" s="1326">
        <f t="shared" si="1981"/>
        <v>0</v>
      </c>
      <c r="CS742" s="1325">
        <f t="shared" si="1981"/>
        <v>0</v>
      </c>
      <c r="CT742" s="1328">
        <f t="shared" si="1981"/>
        <v>0</v>
      </c>
      <c r="CU742" s="534">
        <f t="shared" si="1979"/>
        <v>0</v>
      </c>
      <c r="CV742" s="535">
        <f t="shared" si="1979"/>
        <v>0</v>
      </c>
      <c r="CW742" s="536">
        <f t="shared" si="1979"/>
        <v>0</v>
      </c>
      <c r="CX742" s="536">
        <f t="shared" si="1979"/>
        <v>0</v>
      </c>
      <c r="CY742" s="536">
        <f t="shared" si="1979"/>
        <v>0</v>
      </c>
      <c r="CZ742" s="536">
        <f t="shared" si="1979"/>
        <v>0</v>
      </c>
      <c r="DA742" s="536">
        <f t="shared" si="1979"/>
        <v>0</v>
      </c>
      <c r="DB742" s="537">
        <f t="shared" si="1979"/>
        <v>0</v>
      </c>
      <c r="DC742" s="537">
        <f t="shared" si="1979"/>
        <v>0</v>
      </c>
      <c r="DD742" s="537">
        <f t="shared" si="1979"/>
        <v>0</v>
      </c>
      <c r="DE742" s="536">
        <f t="shared" si="1980"/>
        <v>0</v>
      </c>
      <c r="DF742" s="536">
        <f t="shared" si="1980"/>
        <v>0</v>
      </c>
      <c r="DG742" s="536">
        <f t="shared" si="1980"/>
        <v>0</v>
      </c>
      <c r="DH742" s="536">
        <f t="shared" si="1980"/>
        <v>0</v>
      </c>
      <c r="DI742" s="536">
        <f t="shared" si="1980"/>
        <v>0</v>
      </c>
      <c r="DJ742" s="535">
        <f t="shared" si="1980"/>
        <v>0</v>
      </c>
      <c r="DK742" s="534">
        <f t="shared" si="198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9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9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9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9"/>
      <c r="BV744" s="269"/>
      <c r="BW744" s="269"/>
      <c r="BX744" s="269"/>
      <c r="BY744" s="269"/>
      <c r="BZ744" s="583" t="str">
        <f t="shared" ref="BZ744:BZ759" si="1982">IF(DL744&lt;3,"",(SUM(B744:R744)-MIN(B744:R744)-MAX(B744:R744))/(DL744-2))</f>
        <v/>
      </c>
      <c r="CA744" s="583" t="str">
        <f t="shared" ref="CA744:CA759" si="1983">IF(DM744&lt;3,"",(SUM(T744:AJ744)-MIN(T744:AJ744)-MAX(T744:AJ744))/(DM744-2))</f>
        <v/>
      </c>
      <c r="CB744" s="583" t="str">
        <f t="shared" ref="CB744:CB759" si="1984">IF(DN744&lt;3,"",(SUM(AL744:BB744)-MIN(AL744:BB744)-MAX(AL744:BB744))/(DN744-2))</f>
        <v/>
      </c>
      <c r="CC744" s="675" t="str">
        <f t="shared" ref="CC744:CC759" si="1985">IF(DO744&lt;3,"",(SUM(BD744:BT744)-MIN(BD744:BT744)-MAX(BD744:BT744))/(DO744-2))</f>
        <v/>
      </c>
      <c r="CD744" s="1324" t="str">
        <f t="shared" ref="CD744:CM747" si="19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1986"/>
        <v/>
      </c>
      <c r="CF744" s="1326" t="str">
        <f t="shared" si="1986"/>
        <v/>
      </c>
      <c r="CG744" s="1326" t="str">
        <f t="shared" si="1986"/>
        <v/>
      </c>
      <c r="CH744" s="1326" t="str">
        <f t="shared" si="1986"/>
        <v/>
      </c>
      <c r="CI744" s="1326" t="str">
        <f t="shared" si="1986"/>
        <v/>
      </c>
      <c r="CJ744" s="1326" t="str">
        <f t="shared" si="1986"/>
        <v/>
      </c>
      <c r="CK744" s="1327" t="str">
        <f t="shared" si="1986"/>
        <v/>
      </c>
      <c r="CL744" s="1327" t="str">
        <f t="shared" si="1986"/>
        <v/>
      </c>
      <c r="CM744" s="1327" t="str">
        <f t="shared" si="1986"/>
        <v/>
      </c>
      <c r="CN744" s="1326" t="str">
        <f t="shared" ref="CN744:CT747" si="19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1987"/>
        <v/>
      </c>
      <c r="CP744" s="1326" t="str">
        <f t="shared" si="1987"/>
        <v/>
      </c>
      <c r="CQ744" s="1326" t="str">
        <f t="shared" si="1987"/>
        <v/>
      </c>
      <c r="CR744" s="1326" t="str">
        <f t="shared" si="1987"/>
        <v/>
      </c>
      <c r="CS744" s="1325" t="str">
        <f t="shared" si="1987"/>
        <v/>
      </c>
      <c r="CT744" s="1328" t="str">
        <f t="shared" si="1987"/>
        <v/>
      </c>
      <c r="CU744" s="534" t="str">
        <f t="shared" ref="CU744:DD748" si="19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988"/>
        <v/>
      </c>
      <c r="CW744" s="536" t="str">
        <f t="shared" si="1988"/>
        <v/>
      </c>
      <c r="CX744" s="536" t="str">
        <f t="shared" si="1988"/>
        <v/>
      </c>
      <c r="CY744" s="536" t="str">
        <f t="shared" si="1988"/>
        <v/>
      </c>
      <c r="CZ744" s="536" t="str">
        <f t="shared" si="1988"/>
        <v/>
      </c>
      <c r="DA744" s="536" t="str">
        <f t="shared" si="1988"/>
        <v/>
      </c>
      <c r="DB744" s="537" t="str">
        <f t="shared" si="1988"/>
        <v/>
      </c>
      <c r="DC744" s="537" t="str">
        <f t="shared" si="1988"/>
        <v/>
      </c>
      <c r="DD744" s="537" t="str">
        <f t="shared" si="1988"/>
        <v/>
      </c>
      <c r="DE744" s="536" t="str">
        <f t="shared" ref="DE744:DK748" si="19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989"/>
        <v/>
      </c>
      <c r="DG744" s="536" t="str">
        <f t="shared" si="1989"/>
        <v/>
      </c>
      <c r="DH744" s="536" t="str">
        <f t="shared" si="1989"/>
        <v/>
      </c>
      <c r="DI744" s="536" t="str">
        <f t="shared" si="1989"/>
        <v/>
      </c>
      <c r="DJ744" s="535" t="str">
        <f t="shared" si="1989"/>
        <v/>
      </c>
      <c r="DK744" s="534" t="str">
        <f t="shared" si="198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9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9"/>
      <c r="BV745" s="219"/>
      <c r="BW745" s="219"/>
      <c r="BX745" s="219"/>
      <c r="BY745" s="219"/>
      <c r="BZ745" s="583" t="str">
        <f t="shared" si="1982"/>
        <v/>
      </c>
      <c r="CA745" s="583" t="str">
        <f t="shared" si="1983"/>
        <v/>
      </c>
      <c r="CB745" s="583" t="str">
        <f t="shared" si="1984"/>
        <v/>
      </c>
      <c r="CC745" s="675" t="str">
        <f t="shared" si="1985"/>
        <v/>
      </c>
      <c r="CD745" s="1324" t="str">
        <f t="shared" si="1986"/>
        <v/>
      </c>
      <c r="CE745" s="1325" t="str">
        <f t="shared" si="1986"/>
        <v/>
      </c>
      <c r="CF745" s="1326" t="str">
        <f t="shared" si="1986"/>
        <v/>
      </c>
      <c r="CG745" s="1326" t="str">
        <f t="shared" si="1986"/>
        <v/>
      </c>
      <c r="CH745" s="1326" t="str">
        <f t="shared" si="1986"/>
        <v/>
      </c>
      <c r="CI745" s="1326" t="str">
        <f t="shared" si="1986"/>
        <v/>
      </c>
      <c r="CJ745" s="1326" t="str">
        <f t="shared" si="1986"/>
        <v/>
      </c>
      <c r="CK745" s="1327" t="str">
        <f t="shared" si="1986"/>
        <v/>
      </c>
      <c r="CL745" s="1327" t="str">
        <f t="shared" si="1986"/>
        <v/>
      </c>
      <c r="CM745" s="1327" t="str">
        <f t="shared" si="1986"/>
        <v/>
      </c>
      <c r="CN745" s="1326" t="str">
        <f t="shared" si="1987"/>
        <v/>
      </c>
      <c r="CO745" s="1326" t="str">
        <f t="shared" si="1987"/>
        <v/>
      </c>
      <c r="CP745" s="1326" t="str">
        <f t="shared" si="1987"/>
        <v/>
      </c>
      <c r="CQ745" s="1326" t="str">
        <f t="shared" si="1987"/>
        <v/>
      </c>
      <c r="CR745" s="1326" t="str">
        <f t="shared" si="1987"/>
        <v/>
      </c>
      <c r="CS745" s="1325" t="str">
        <f t="shared" si="1987"/>
        <v/>
      </c>
      <c r="CT745" s="1328" t="str">
        <f t="shared" si="1987"/>
        <v/>
      </c>
      <c r="CU745" s="534" t="str">
        <f t="shared" si="1988"/>
        <v/>
      </c>
      <c r="CV745" s="535" t="str">
        <f t="shared" si="1988"/>
        <v/>
      </c>
      <c r="CW745" s="536" t="str">
        <f t="shared" si="1988"/>
        <v/>
      </c>
      <c r="CX745" s="536" t="str">
        <f t="shared" si="1988"/>
        <v/>
      </c>
      <c r="CY745" s="536" t="str">
        <f t="shared" si="1988"/>
        <v/>
      </c>
      <c r="CZ745" s="536" t="str">
        <f t="shared" si="1988"/>
        <v/>
      </c>
      <c r="DA745" s="536" t="str">
        <f t="shared" si="1988"/>
        <v/>
      </c>
      <c r="DB745" s="537" t="str">
        <f t="shared" si="1988"/>
        <v/>
      </c>
      <c r="DC745" s="537" t="str">
        <f t="shared" si="1988"/>
        <v/>
      </c>
      <c r="DD745" s="537" t="str">
        <f t="shared" si="1988"/>
        <v/>
      </c>
      <c r="DE745" s="536" t="str">
        <f t="shared" si="1989"/>
        <v/>
      </c>
      <c r="DF745" s="536" t="str">
        <f t="shared" si="1989"/>
        <v/>
      </c>
      <c r="DG745" s="536" t="str">
        <f t="shared" si="1989"/>
        <v/>
      </c>
      <c r="DH745" s="536" t="str">
        <f t="shared" si="1989"/>
        <v/>
      </c>
      <c r="DI745" s="536" t="str">
        <f t="shared" si="1989"/>
        <v/>
      </c>
      <c r="DJ745" s="535" t="str">
        <f t="shared" si="1989"/>
        <v/>
      </c>
      <c r="DK745" s="534" t="str">
        <f t="shared" si="198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9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9"/>
      <c r="BV746" s="219"/>
      <c r="BW746" s="219"/>
      <c r="BX746" s="219"/>
      <c r="BY746" s="219"/>
      <c r="BZ746" s="583" t="str">
        <f t="shared" si="1982"/>
        <v/>
      </c>
      <c r="CA746" s="583" t="str">
        <f t="shared" si="1983"/>
        <v/>
      </c>
      <c r="CB746" s="583" t="str">
        <f t="shared" si="1984"/>
        <v/>
      </c>
      <c r="CC746" s="675" t="str">
        <f t="shared" si="1985"/>
        <v/>
      </c>
      <c r="CD746" s="1324" t="str">
        <f t="shared" si="1986"/>
        <v/>
      </c>
      <c r="CE746" s="1325" t="str">
        <f t="shared" si="1986"/>
        <v/>
      </c>
      <c r="CF746" s="1326" t="str">
        <f t="shared" si="1986"/>
        <v/>
      </c>
      <c r="CG746" s="1326" t="str">
        <f t="shared" si="1986"/>
        <v/>
      </c>
      <c r="CH746" s="1326" t="str">
        <f t="shared" si="1986"/>
        <v/>
      </c>
      <c r="CI746" s="1326" t="str">
        <f t="shared" si="1986"/>
        <v/>
      </c>
      <c r="CJ746" s="1326" t="str">
        <f t="shared" si="1986"/>
        <v/>
      </c>
      <c r="CK746" s="1327" t="str">
        <f t="shared" si="1986"/>
        <v/>
      </c>
      <c r="CL746" s="1327" t="str">
        <f t="shared" si="1986"/>
        <v/>
      </c>
      <c r="CM746" s="1327" t="str">
        <f t="shared" si="1986"/>
        <v/>
      </c>
      <c r="CN746" s="1326" t="str">
        <f t="shared" si="1987"/>
        <v/>
      </c>
      <c r="CO746" s="1326" t="str">
        <f t="shared" si="1987"/>
        <v/>
      </c>
      <c r="CP746" s="1326" t="str">
        <f t="shared" si="1987"/>
        <v/>
      </c>
      <c r="CQ746" s="1326" t="str">
        <f t="shared" si="1987"/>
        <v/>
      </c>
      <c r="CR746" s="1326" t="str">
        <f t="shared" si="1987"/>
        <v/>
      </c>
      <c r="CS746" s="1325" t="str">
        <f t="shared" si="1987"/>
        <v/>
      </c>
      <c r="CT746" s="1328" t="str">
        <f t="shared" si="1987"/>
        <v/>
      </c>
      <c r="CU746" s="534" t="str">
        <f t="shared" si="1988"/>
        <v/>
      </c>
      <c r="CV746" s="535" t="str">
        <f t="shared" si="1988"/>
        <v/>
      </c>
      <c r="CW746" s="536" t="str">
        <f t="shared" si="1988"/>
        <v/>
      </c>
      <c r="CX746" s="536" t="str">
        <f t="shared" si="1988"/>
        <v/>
      </c>
      <c r="CY746" s="536" t="str">
        <f t="shared" si="1988"/>
        <v/>
      </c>
      <c r="CZ746" s="536" t="str">
        <f t="shared" si="1988"/>
        <v/>
      </c>
      <c r="DA746" s="536" t="str">
        <f t="shared" si="1988"/>
        <v/>
      </c>
      <c r="DB746" s="537" t="str">
        <f t="shared" si="1988"/>
        <v/>
      </c>
      <c r="DC746" s="537" t="str">
        <f t="shared" si="1988"/>
        <v/>
      </c>
      <c r="DD746" s="537" t="str">
        <f t="shared" si="1988"/>
        <v/>
      </c>
      <c r="DE746" s="536" t="str">
        <f t="shared" si="1989"/>
        <v/>
      </c>
      <c r="DF746" s="536" t="str">
        <f t="shared" si="1989"/>
        <v/>
      </c>
      <c r="DG746" s="536" t="str">
        <f t="shared" si="1989"/>
        <v/>
      </c>
      <c r="DH746" s="536" t="str">
        <f t="shared" si="1989"/>
        <v/>
      </c>
      <c r="DI746" s="536" t="str">
        <f t="shared" si="1989"/>
        <v/>
      </c>
      <c r="DJ746" s="535" t="str">
        <f t="shared" si="1989"/>
        <v/>
      </c>
      <c r="DK746" s="534" t="str">
        <f t="shared" si="198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9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9"/>
      <c r="BV747" s="219"/>
      <c r="BW747" s="219"/>
      <c r="BX747" s="219"/>
      <c r="BY747" s="219"/>
      <c r="BZ747" s="583" t="str">
        <f t="shared" si="1982"/>
        <v/>
      </c>
      <c r="CA747" s="583" t="str">
        <f t="shared" si="1983"/>
        <v/>
      </c>
      <c r="CB747" s="583" t="str">
        <f t="shared" si="1984"/>
        <v/>
      </c>
      <c r="CC747" s="675" t="str">
        <f t="shared" si="1985"/>
        <v/>
      </c>
      <c r="CD747" s="1324" t="str">
        <f t="shared" si="1986"/>
        <v/>
      </c>
      <c r="CE747" s="1325" t="str">
        <f t="shared" si="1986"/>
        <v/>
      </c>
      <c r="CF747" s="1326" t="str">
        <f t="shared" si="1986"/>
        <v/>
      </c>
      <c r="CG747" s="1326" t="str">
        <f t="shared" si="1986"/>
        <v/>
      </c>
      <c r="CH747" s="1326" t="str">
        <f t="shared" si="1986"/>
        <v/>
      </c>
      <c r="CI747" s="1326" t="str">
        <f t="shared" si="1986"/>
        <v/>
      </c>
      <c r="CJ747" s="1326" t="str">
        <f t="shared" si="1986"/>
        <v/>
      </c>
      <c r="CK747" s="1327" t="str">
        <f t="shared" si="1986"/>
        <v/>
      </c>
      <c r="CL747" s="1327" t="str">
        <f t="shared" si="1986"/>
        <v/>
      </c>
      <c r="CM747" s="1327" t="str">
        <f t="shared" si="1986"/>
        <v/>
      </c>
      <c r="CN747" s="1326" t="str">
        <f t="shared" si="1987"/>
        <v/>
      </c>
      <c r="CO747" s="1326" t="str">
        <f t="shared" si="1987"/>
        <v/>
      </c>
      <c r="CP747" s="1326" t="str">
        <f t="shared" si="1987"/>
        <v/>
      </c>
      <c r="CQ747" s="1326" t="str">
        <f t="shared" si="1987"/>
        <v/>
      </c>
      <c r="CR747" s="1326" t="str">
        <f t="shared" si="1987"/>
        <v/>
      </c>
      <c r="CS747" s="1325" t="str">
        <f t="shared" si="1987"/>
        <v/>
      </c>
      <c r="CT747" s="1328" t="str">
        <f t="shared" si="1987"/>
        <v/>
      </c>
      <c r="CU747" s="534" t="str">
        <f t="shared" si="1988"/>
        <v/>
      </c>
      <c r="CV747" s="535" t="str">
        <f t="shared" si="1988"/>
        <v/>
      </c>
      <c r="CW747" s="536" t="str">
        <f t="shared" si="1988"/>
        <v/>
      </c>
      <c r="CX747" s="536" t="str">
        <f t="shared" si="1988"/>
        <v/>
      </c>
      <c r="CY747" s="536" t="str">
        <f t="shared" si="1988"/>
        <v/>
      </c>
      <c r="CZ747" s="536" t="str">
        <f t="shared" si="1988"/>
        <v/>
      </c>
      <c r="DA747" s="536" t="str">
        <f t="shared" si="1988"/>
        <v/>
      </c>
      <c r="DB747" s="537" t="str">
        <f t="shared" si="1988"/>
        <v/>
      </c>
      <c r="DC747" s="537" t="str">
        <f t="shared" si="1988"/>
        <v/>
      </c>
      <c r="DD747" s="537" t="str">
        <f t="shared" si="1988"/>
        <v/>
      </c>
      <c r="DE747" s="536" t="str">
        <f t="shared" si="1989"/>
        <v/>
      </c>
      <c r="DF747" s="536" t="str">
        <f t="shared" si="1989"/>
        <v/>
      </c>
      <c r="DG747" s="536" t="str">
        <f t="shared" si="1989"/>
        <v/>
      </c>
      <c r="DH747" s="536" t="str">
        <f t="shared" si="1989"/>
        <v/>
      </c>
      <c r="DI747" s="536" t="str">
        <f t="shared" si="1989"/>
        <v/>
      </c>
      <c r="DJ747" s="535" t="str">
        <f t="shared" si="1989"/>
        <v/>
      </c>
      <c r="DK747" s="534" t="str">
        <f t="shared" si="198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982"/>
        <v>0</v>
      </c>
      <c r="CA748" s="583">
        <f t="shared" si="1983"/>
        <v>0</v>
      </c>
      <c r="CB748" s="583">
        <f t="shared" si="1984"/>
        <v>0</v>
      </c>
      <c r="CC748" s="675">
        <f t="shared" si="1985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19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1990"/>
        <v>0</v>
      </c>
      <c r="CG748" s="1326">
        <f t="shared" si="1990"/>
        <v>0</v>
      </c>
      <c r="CH748" s="1326">
        <f t="shared" si="1990"/>
        <v>0</v>
      </c>
      <c r="CI748" s="1326">
        <f t="shared" si="1990"/>
        <v>0</v>
      </c>
      <c r="CJ748" s="1326">
        <f t="shared" si="1990"/>
        <v>0</v>
      </c>
      <c r="CK748" s="1327">
        <f t="shared" si="1990"/>
        <v>0</v>
      </c>
      <c r="CL748" s="1327">
        <f t="shared" si="1990"/>
        <v>0</v>
      </c>
      <c r="CM748" s="1327">
        <f t="shared" si="1990"/>
        <v>0</v>
      </c>
      <c r="CN748" s="1326">
        <f t="shared" si="1990"/>
        <v>0</v>
      </c>
      <c r="CO748" s="1326">
        <f t="shared" si="1990"/>
        <v>0</v>
      </c>
      <c r="CP748" s="1326">
        <f t="shared" si="1990"/>
        <v>0</v>
      </c>
      <c r="CQ748" s="1326">
        <f t="shared" si="1990"/>
        <v>0</v>
      </c>
      <c r="CR748" s="1326">
        <f t="shared" si="1990"/>
        <v>0</v>
      </c>
      <c r="CS748" s="1325">
        <f t="shared" si="1990"/>
        <v>0</v>
      </c>
      <c r="CT748" s="1328">
        <f t="shared" si="1990"/>
        <v>0</v>
      </c>
      <c r="CU748" s="534">
        <f t="shared" si="1988"/>
        <v>0</v>
      </c>
      <c r="CV748" s="535">
        <f t="shared" si="1988"/>
        <v>0</v>
      </c>
      <c r="CW748" s="536">
        <f t="shared" si="1988"/>
        <v>0</v>
      </c>
      <c r="CX748" s="536">
        <f t="shared" si="1988"/>
        <v>0</v>
      </c>
      <c r="CY748" s="536">
        <f t="shared" si="1988"/>
        <v>0</v>
      </c>
      <c r="CZ748" s="536">
        <f t="shared" si="1988"/>
        <v>0</v>
      </c>
      <c r="DA748" s="536">
        <f t="shared" si="1988"/>
        <v>0</v>
      </c>
      <c r="DB748" s="537">
        <f t="shared" si="1988"/>
        <v>0</v>
      </c>
      <c r="DC748" s="537">
        <f t="shared" si="1988"/>
        <v>0</v>
      </c>
      <c r="DD748" s="537">
        <f t="shared" si="1988"/>
        <v>0</v>
      </c>
      <c r="DE748" s="536">
        <f t="shared" si="1989"/>
        <v>0</v>
      </c>
      <c r="DF748" s="536">
        <f t="shared" si="1989"/>
        <v>0</v>
      </c>
      <c r="DG748" s="536">
        <f t="shared" si="1989"/>
        <v>0</v>
      </c>
      <c r="DH748" s="536">
        <f t="shared" si="1989"/>
        <v>0</v>
      </c>
      <c r="DI748" s="536">
        <f t="shared" si="1989"/>
        <v>0</v>
      </c>
      <c r="DJ748" s="535">
        <f t="shared" si="1989"/>
        <v>0</v>
      </c>
      <c r="DK748" s="534">
        <f t="shared" si="198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1982"/>
        <v/>
      </c>
      <c r="CA749" s="575" t="str">
        <f t="shared" si="1983"/>
        <v/>
      </c>
      <c r="CB749" s="575" t="str">
        <f t="shared" si="1984"/>
        <v/>
      </c>
      <c r="CC749" s="673" t="str">
        <f t="shared" si="1985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9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9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9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9"/>
      <c r="BV750" s="269"/>
      <c r="BW750" s="269"/>
      <c r="BX750" s="269"/>
      <c r="BY750" s="269"/>
      <c r="BZ750" s="583" t="str">
        <f t="shared" si="1982"/>
        <v/>
      </c>
      <c r="CA750" s="583" t="str">
        <f t="shared" si="1983"/>
        <v/>
      </c>
      <c r="CB750" s="583" t="str">
        <f t="shared" si="1984"/>
        <v/>
      </c>
      <c r="CC750" s="675" t="str">
        <f t="shared" si="1985"/>
        <v/>
      </c>
      <c r="CD750" s="1324" t="str">
        <f t="shared" ref="CD750:CM753" si="19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1991"/>
        <v/>
      </c>
      <c r="CF750" s="1326" t="str">
        <f t="shared" si="1991"/>
        <v/>
      </c>
      <c r="CG750" s="1326" t="str">
        <f t="shared" si="1991"/>
        <v/>
      </c>
      <c r="CH750" s="1326" t="str">
        <f t="shared" si="1991"/>
        <v/>
      </c>
      <c r="CI750" s="1326" t="str">
        <f t="shared" si="1991"/>
        <v/>
      </c>
      <c r="CJ750" s="1326" t="str">
        <f t="shared" si="1991"/>
        <v/>
      </c>
      <c r="CK750" s="1327" t="str">
        <f t="shared" si="1991"/>
        <v/>
      </c>
      <c r="CL750" s="1327" t="str">
        <f t="shared" si="1991"/>
        <v/>
      </c>
      <c r="CM750" s="1327" t="str">
        <f t="shared" si="1991"/>
        <v/>
      </c>
      <c r="CN750" s="1326" t="str">
        <f t="shared" ref="CN750:CT753" si="19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1992"/>
        <v/>
      </c>
      <c r="CP750" s="1326" t="str">
        <f t="shared" si="1992"/>
        <v/>
      </c>
      <c r="CQ750" s="1326" t="str">
        <f t="shared" si="1992"/>
        <v/>
      </c>
      <c r="CR750" s="1326" t="str">
        <f t="shared" si="1992"/>
        <v/>
      </c>
      <c r="CS750" s="1325" t="str">
        <f t="shared" si="1992"/>
        <v/>
      </c>
      <c r="CT750" s="1328" t="str">
        <f t="shared" si="1992"/>
        <v/>
      </c>
      <c r="CU750" s="534" t="str">
        <f t="shared" ref="CU750:DD754" si="19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993"/>
        <v/>
      </c>
      <c r="CW750" s="536" t="str">
        <f t="shared" si="1993"/>
        <v/>
      </c>
      <c r="CX750" s="536" t="str">
        <f t="shared" si="1993"/>
        <v/>
      </c>
      <c r="CY750" s="536" t="str">
        <f t="shared" si="1993"/>
        <v/>
      </c>
      <c r="CZ750" s="536" t="str">
        <f t="shared" si="1993"/>
        <v/>
      </c>
      <c r="DA750" s="536" t="str">
        <f t="shared" si="1993"/>
        <v/>
      </c>
      <c r="DB750" s="537" t="str">
        <f t="shared" si="1993"/>
        <v/>
      </c>
      <c r="DC750" s="537" t="str">
        <f t="shared" si="1993"/>
        <v/>
      </c>
      <c r="DD750" s="537" t="str">
        <f t="shared" si="1993"/>
        <v/>
      </c>
      <c r="DE750" s="536" t="str">
        <f t="shared" ref="DE750:DK754" si="19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994"/>
        <v/>
      </c>
      <c r="DG750" s="536" t="str">
        <f t="shared" si="1994"/>
        <v/>
      </c>
      <c r="DH750" s="536" t="str">
        <f t="shared" si="1994"/>
        <v/>
      </c>
      <c r="DI750" s="536" t="str">
        <f t="shared" si="1994"/>
        <v/>
      </c>
      <c r="DJ750" s="535" t="str">
        <f t="shared" si="1994"/>
        <v/>
      </c>
      <c r="DK750" s="534" t="str">
        <f t="shared" si="199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9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9"/>
      <c r="BV751" s="219"/>
      <c r="BW751" s="219"/>
      <c r="BX751" s="219"/>
      <c r="BY751" s="219"/>
      <c r="BZ751" s="583" t="str">
        <f t="shared" si="1982"/>
        <v/>
      </c>
      <c r="CA751" s="583" t="str">
        <f t="shared" si="1983"/>
        <v/>
      </c>
      <c r="CB751" s="583" t="str">
        <f t="shared" si="1984"/>
        <v/>
      </c>
      <c r="CC751" s="675" t="str">
        <f t="shared" si="1985"/>
        <v/>
      </c>
      <c r="CD751" s="1324" t="str">
        <f t="shared" si="1991"/>
        <v/>
      </c>
      <c r="CE751" s="1325" t="str">
        <f t="shared" si="1991"/>
        <v/>
      </c>
      <c r="CF751" s="1326" t="str">
        <f t="shared" si="1991"/>
        <v/>
      </c>
      <c r="CG751" s="1326" t="str">
        <f t="shared" si="1991"/>
        <v/>
      </c>
      <c r="CH751" s="1326" t="str">
        <f t="shared" si="1991"/>
        <v/>
      </c>
      <c r="CI751" s="1326" t="str">
        <f t="shared" si="1991"/>
        <v/>
      </c>
      <c r="CJ751" s="1326" t="str">
        <f t="shared" si="1991"/>
        <v/>
      </c>
      <c r="CK751" s="1327" t="str">
        <f t="shared" si="1991"/>
        <v/>
      </c>
      <c r="CL751" s="1327" t="str">
        <f t="shared" si="1991"/>
        <v/>
      </c>
      <c r="CM751" s="1327" t="str">
        <f t="shared" si="1991"/>
        <v/>
      </c>
      <c r="CN751" s="1326" t="str">
        <f t="shared" si="1992"/>
        <v/>
      </c>
      <c r="CO751" s="1326" t="str">
        <f t="shared" si="1992"/>
        <v/>
      </c>
      <c r="CP751" s="1326" t="str">
        <f t="shared" si="1992"/>
        <v/>
      </c>
      <c r="CQ751" s="1326" t="str">
        <f t="shared" si="1992"/>
        <v/>
      </c>
      <c r="CR751" s="1326" t="str">
        <f t="shared" si="1992"/>
        <v/>
      </c>
      <c r="CS751" s="1325" t="str">
        <f t="shared" si="1992"/>
        <v/>
      </c>
      <c r="CT751" s="1328" t="str">
        <f t="shared" si="1992"/>
        <v/>
      </c>
      <c r="CU751" s="534" t="str">
        <f t="shared" si="1993"/>
        <v/>
      </c>
      <c r="CV751" s="535" t="str">
        <f t="shared" si="1993"/>
        <v/>
      </c>
      <c r="CW751" s="536" t="str">
        <f t="shared" si="1993"/>
        <v/>
      </c>
      <c r="CX751" s="536" t="str">
        <f t="shared" si="1993"/>
        <v/>
      </c>
      <c r="CY751" s="536" t="str">
        <f t="shared" si="1993"/>
        <v/>
      </c>
      <c r="CZ751" s="536" t="str">
        <f t="shared" si="1993"/>
        <v/>
      </c>
      <c r="DA751" s="536" t="str">
        <f t="shared" si="1993"/>
        <v/>
      </c>
      <c r="DB751" s="537" t="str">
        <f t="shared" si="1993"/>
        <v/>
      </c>
      <c r="DC751" s="537" t="str">
        <f t="shared" si="1993"/>
        <v/>
      </c>
      <c r="DD751" s="537" t="str">
        <f t="shared" si="1993"/>
        <v/>
      </c>
      <c r="DE751" s="536" t="str">
        <f t="shared" si="1994"/>
        <v/>
      </c>
      <c r="DF751" s="536" t="str">
        <f t="shared" si="1994"/>
        <v/>
      </c>
      <c r="DG751" s="536" t="str">
        <f t="shared" si="1994"/>
        <v/>
      </c>
      <c r="DH751" s="536" t="str">
        <f t="shared" si="1994"/>
        <v/>
      </c>
      <c r="DI751" s="536" t="str">
        <f t="shared" si="1994"/>
        <v/>
      </c>
      <c r="DJ751" s="535" t="str">
        <f t="shared" si="1994"/>
        <v/>
      </c>
      <c r="DK751" s="534" t="str">
        <f t="shared" si="199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9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9"/>
      <c r="BV752" s="219"/>
      <c r="BW752" s="219"/>
      <c r="BX752" s="219"/>
      <c r="BY752" s="219"/>
      <c r="BZ752" s="583" t="str">
        <f t="shared" si="1982"/>
        <v/>
      </c>
      <c r="CA752" s="583" t="str">
        <f t="shared" si="1983"/>
        <v/>
      </c>
      <c r="CB752" s="583" t="str">
        <f t="shared" si="1984"/>
        <v/>
      </c>
      <c r="CC752" s="675" t="str">
        <f t="shared" si="1985"/>
        <v/>
      </c>
      <c r="CD752" s="1324" t="str">
        <f t="shared" si="1991"/>
        <v/>
      </c>
      <c r="CE752" s="1325" t="str">
        <f t="shared" si="1991"/>
        <v/>
      </c>
      <c r="CF752" s="1326" t="str">
        <f t="shared" si="1991"/>
        <v/>
      </c>
      <c r="CG752" s="1326" t="str">
        <f t="shared" si="1991"/>
        <v/>
      </c>
      <c r="CH752" s="1326" t="str">
        <f t="shared" si="1991"/>
        <v/>
      </c>
      <c r="CI752" s="1326" t="str">
        <f t="shared" si="1991"/>
        <v/>
      </c>
      <c r="CJ752" s="1326" t="str">
        <f t="shared" si="1991"/>
        <v/>
      </c>
      <c r="CK752" s="1327" t="str">
        <f t="shared" si="1991"/>
        <v/>
      </c>
      <c r="CL752" s="1327" t="str">
        <f t="shared" si="1991"/>
        <v/>
      </c>
      <c r="CM752" s="1327" t="str">
        <f t="shared" si="1991"/>
        <v/>
      </c>
      <c r="CN752" s="1326" t="str">
        <f t="shared" si="1992"/>
        <v/>
      </c>
      <c r="CO752" s="1326" t="str">
        <f t="shared" si="1992"/>
        <v/>
      </c>
      <c r="CP752" s="1326" t="str">
        <f t="shared" si="1992"/>
        <v/>
      </c>
      <c r="CQ752" s="1326" t="str">
        <f t="shared" si="1992"/>
        <v/>
      </c>
      <c r="CR752" s="1326" t="str">
        <f t="shared" si="1992"/>
        <v/>
      </c>
      <c r="CS752" s="1325" t="str">
        <f t="shared" si="1992"/>
        <v/>
      </c>
      <c r="CT752" s="1328" t="str">
        <f t="shared" si="1992"/>
        <v/>
      </c>
      <c r="CU752" s="534" t="str">
        <f t="shared" si="1993"/>
        <v/>
      </c>
      <c r="CV752" s="535" t="str">
        <f t="shared" si="1993"/>
        <v/>
      </c>
      <c r="CW752" s="536" t="str">
        <f t="shared" si="1993"/>
        <v/>
      </c>
      <c r="CX752" s="536" t="str">
        <f t="shared" si="1993"/>
        <v/>
      </c>
      <c r="CY752" s="536" t="str">
        <f t="shared" si="1993"/>
        <v/>
      </c>
      <c r="CZ752" s="536" t="str">
        <f t="shared" si="1993"/>
        <v/>
      </c>
      <c r="DA752" s="536" t="str">
        <f t="shared" si="1993"/>
        <v/>
      </c>
      <c r="DB752" s="537" t="str">
        <f t="shared" si="1993"/>
        <v/>
      </c>
      <c r="DC752" s="537" t="str">
        <f t="shared" si="1993"/>
        <v/>
      </c>
      <c r="DD752" s="537" t="str">
        <f t="shared" si="1993"/>
        <v/>
      </c>
      <c r="DE752" s="536" t="str">
        <f t="shared" si="1994"/>
        <v/>
      </c>
      <c r="DF752" s="536" t="str">
        <f t="shared" si="1994"/>
        <v/>
      </c>
      <c r="DG752" s="536" t="str">
        <f t="shared" si="1994"/>
        <v/>
      </c>
      <c r="DH752" s="536" t="str">
        <f t="shared" si="1994"/>
        <v/>
      </c>
      <c r="DI752" s="536" t="str">
        <f t="shared" si="1994"/>
        <v/>
      </c>
      <c r="DJ752" s="535" t="str">
        <f t="shared" si="1994"/>
        <v/>
      </c>
      <c r="DK752" s="534" t="str">
        <f t="shared" si="199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9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9"/>
      <c r="BV753" s="219"/>
      <c r="BW753" s="219"/>
      <c r="BX753" s="219"/>
      <c r="BY753" s="219"/>
      <c r="BZ753" s="583" t="str">
        <f t="shared" si="1982"/>
        <v/>
      </c>
      <c r="CA753" s="583" t="str">
        <f t="shared" si="1983"/>
        <v/>
      </c>
      <c r="CB753" s="583" t="str">
        <f t="shared" si="1984"/>
        <v/>
      </c>
      <c r="CC753" s="675" t="str">
        <f t="shared" si="1985"/>
        <v/>
      </c>
      <c r="CD753" s="1324" t="str">
        <f t="shared" si="1991"/>
        <v/>
      </c>
      <c r="CE753" s="1325" t="str">
        <f t="shared" si="1991"/>
        <v/>
      </c>
      <c r="CF753" s="1326" t="str">
        <f t="shared" si="1991"/>
        <v/>
      </c>
      <c r="CG753" s="1326" t="str">
        <f t="shared" si="1991"/>
        <v/>
      </c>
      <c r="CH753" s="1326" t="str">
        <f t="shared" si="1991"/>
        <v/>
      </c>
      <c r="CI753" s="1326" t="str">
        <f t="shared" si="1991"/>
        <v/>
      </c>
      <c r="CJ753" s="1326" t="str">
        <f t="shared" si="1991"/>
        <v/>
      </c>
      <c r="CK753" s="1327" t="str">
        <f t="shared" si="1991"/>
        <v/>
      </c>
      <c r="CL753" s="1327" t="str">
        <f t="shared" si="1991"/>
        <v/>
      </c>
      <c r="CM753" s="1327" t="str">
        <f t="shared" si="1991"/>
        <v/>
      </c>
      <c r="CN753" s="1326" t="str">
        <f t="shared" si="1992"/>
        <v/>
      </c>
      <c r="CO753" s="1326" t="str">
        <f t="shared" si="1992"/>
        <v/>
      </c>
      <c r="CP753" s="1326" t="str">
        <f t="shared" si="1992"/>
        <v/>
      </c>
      <c r="CQ753" s="1326" t="str">
        <f t="shared" si="1992"/>
        <v/>
      </c>
      <c r="CR753" s="1326" t="str">
        <f t="shared" si="1992"/>
        <v/>
      </c>
      <c r="CS753" s="1325" t="str">
        <f t="shared" si="1992"/>
        <v/>
      </c>
      <c r="CT753" s="1328" t="str">
        <f t="shared" si="1992"/>
        <v/>
      </c>
      <c r="CU753" s="534" t="str">
        <f t="shared" si="1993"/>
        <v/>
      </c>
      <c r="CV753" s="535" t="str">
        <f t="shared" si="1993"/>
        <v/>
      </c>
      <c r="CW753" s="536" t="str">
        <f t="shared" si="1993"/>
        <v/>
      </c>
      <c r="CX753" s="536" t="str">
        <f t="shared" si="1993"/>
        <v/>
      </c>
      <c r="CY753" s="536" t="str">
        <f t="shared" si="1993"/>
        <v/>
      </c>
      <c r="CZ753" s="536" t="str">
        <f t="shared" si="1993"/>
        <v/>
      </c>
      <c r="DA753" s="536" t="str">
        <f t="shared" si="1993"/>
        <v/>
      </c>
      <c r="DB753" s="537" t="str">
        <f t="shared" si="1993"/>
        <v/>
      </c>
      <c r="DC753" s="537" t="str">
        <f t="shared" si="1993"/>
        <v/>
      </c>
      <c r="DD753" s="537" t="str">
        <f t="shared" si="1993"/>
        <v/>
      </c>
      <c r="DE753" s="536" t="str">
        <f t="shared" si="1994"/>
        <v/>
      </c>
      <c r="DF753" s="536" t="str">
        <f t="shared" si="1994"/>
        <v/>
      </c>
      <c r="DG753" s="536" t="str">
        <f t="shared" si="1994"/>
        <v/>
      </c>
      <c r="DH753" s="536" t="str">
        <f t="shared" si="1994"/>
        <v/>
      </c>
      <c r="DI753" s="536" t="str">
        <f t="shared" si="1994"/>
        <v/>
      </c>
      <c r="DJ753" s="535" t="str">
        <f t="shared" si="1994"/>
        <v/>
      </c>
      <c r="DK753" s="534" t="str">
        <f t="shared" si="199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982"/>
        <v>0</v>
      </c>
      <c r="CA754" s="583">
        <f t="shared" si="1983"/>
        <v>5.333333333333333</v>
      </c>
      <c r="CB754" s="583">
        <f t="shared" si="1984"/>
        <v>0</v>
      </c>
      <c r="CC754" s="675">
        <f t="shared" si="1985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19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1995"/>
        <v>0</v>
      </c>
      <c r="CG754" s="1326">
        <f t="shared" si="1995"/>
        <v>0</v>
      </c>
      <c r="CH754" s="1326">
        <f t="shared" si="1995"/>
        <v>0</v>
      </c>
      <c r="CI754" s="1326">
        <f t="shared" si="1995"/>
        <v>0</v>
      </c>
      <c r="CJ754" s="1326">
        <f t="shared" si="1995"/>
        <v>0</v>
      </c>
      <c r="CK754" s="1327">
        <f t="shared" si="1995"/>
        <v>0</v>
      </c>
      <c r="CL754" s="1327">
        <f t="shared" si="1995"/>
        <v>0</v>
      </c>
      <c r="CM754" s="1327">
        <f t="shared" si="1995"/>
        <v>0</v>
      </c>
      <c r="CN754" s="1326">
        <f t="shared" si="1995"/>
        <v>0</v>
      </c>
      <c r="CO754" s="1326">
        <f t="shared" si="1995"/>
        <v>0</v>
      </c>
      <c r="CP754" s="1326">
        <f t="shared" si="1995"/>
        <v>0</v>
      </c>
      <c r="CQ754" s="1326">
        <f t="shared" si="1995"/>
        <v>0</v>
      </c>
      <c r="CR754" s="1326">
        <f t="shared" si="1995"/>
        <v>0</v>
      </c>
      <c r="CS754" s="1325">
        <f t="shared" si="1995"/>
        <v>0</v>
      </c>
      <c r="CT754" s="1328">
        <f t="shared" si="1995"/>
        <v>0</v>
      </c>
      <c r="CU754" s="534">
        <f t="shared" si="1993"/>
        <v>0</v>
      </c>
      <c r="CV754" s="535">
        <f t="shared" si="1993"/>
        <v>0</v>
      </c>
      <c r="CW754" s="536">
        <f t="shared" si="1993"/>
        <v>0</v>
      </c>
      <c r="CX754" s="536">
        <f t="shared" si="1993"/>
        <v>0</v>
      </c>
      <c r="CY754" s="536">
        <f t="shared" si="1993"/>
        <v>0</v>
      </c>
      <c r="CZ754" s="536">
        <f t="shared" si="1993"/>
        <v>0</v>
      </c>
      <c r="DA754" s="536">
        <f t="shared" si="1993"/>
        <v>0</v>
      </c>
      <c r="DB754" s="537">
        <f t="shared" si="1993"/>
        <v>0</v>
      </c>
      <c r="DC754" s="537">
        <f t="shared" si="1993"/>
        <v>0</v>
      </c>
      <c r="DD754" s="537">
        <f t="shared" si="1993"/>
        <v>0</v>
      </c>
      <c r="DE754" s="536">
        <f t="shared" si="1994"/>
        <v>0</v>
      </c>
      <c r="DF754" s="536">
        <f t="shared" si="1994"/>
        <v>0</v>
      </c>
      <c r="DG754" s="536">
        <f t="shared" si="1994"/>
        <v>0</v>
      </c>
      <c r="DH754" s="536">
        <f t="shared" si="1994"/>
        <v>0</v>
      </c>
      <c r="DI754" s="536">
        <f t="shared" si="1994"/>
        <v>0</v>
      </c>
      <c r="DJ754" s="535">
        <f t="shared" si="1994"/>
        <v>0</v>
      </c>
      <c r="DK754" s="534">
        <f t="shared" si="199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1982"/>
        <v/>
      </c>
      <c r="CA755" s="575" t="str">
        <f t="shared" si="1983"/>
        <v/>
      </c>
      <c r="CB755" s="575" t="str">
        <f t="shared" si="1984"/>
        <v/>
      </c>
      <c r="CC755" s="673" t="str">
        <f t="shared" si="1985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8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8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8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8"/>
      <c r="BV756" s="219"/>
      <c r="BW756" s="219"/>
      <c r="BX756" s="219"/>
      <c r="BY756" s="219"/>
      <c r="BZ756" s="583" t="str">
        <f t="shared" si="1982"/>
        <v/>
      </c>
      <c r="CA756" s="583" t="str">
        <f t="shared" si="1983"/>
        <v/>
      </c>
      <c r="CB756" s="583" t="str">
        <f t="shared" si="1984"/>
        <v/>
      </c>
      <c r="CC756" s="675" t="str">
        <f t="shared" si="1985"/>
        <v/>
      </c>
      <c r="CD756" s="1324" t="str">
        <f t="shared" ref="CD756:CM758" si="19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1996"/>
        <v/>
      </c>
      <c r="CF756" s="1326" t="str">
        <f t="shared" si="1996"/>
        <v/>
      </c>
      <c r="CG756" s="1326" t="str">
        <f t="shared" si="1996"/>
        <v/>
      </c>
      <c r="CH756" s="1326" t="str">
        <f t="shared" si="1996"/>
        <v/>
      </c>
      <c r="CI756" s="1326" t="str">
        <f t="shared" si="1996"/>
        <v/>
      </c>
      <c r="CJ756" s="1326" t="str">
        <f t="shared" si="1996"/>
        <v/>
      </c>
      <c r="CK756" s="1327" t="str">
        <f t="shared" si="1996"/>
        <v/>
      </c>
      <c r="CL756" s="1327" t="str">
        <f t="shared" si="1996"/>
        <v/>
      </c>
      <c r="CM756" s="1327" t="str">
        <f t="shared" si="1996"/>
        <v/>
      </c>
      <c r="CN756" s="1326" t="str">
        <f t="shared" ref="CN756:CT758" si="19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1997"/>
        <v/>
      </c>
      <c r="CP756" s="1326" t="str">
        <f t="shared" si="1997"/>
        <v/>
      </c>
      <c r="CQ756" s="1326" t="str">
        <f t="shared" si="1997"/>
        <v/>
      </c>
      <c r="CR756" s="1326" t="str">
        <f t="shared" si="1997"/>
        <v/>
      </c>
      <c r="CS756" s="1325" t="str">
        <f t="shared" si="1997"/>
        <v/>
      </c>
      <c r="CT756" s="1328" t="str">
        <f t="shared" si="1997"/>
        <v/>
      </c>
      <c r="CU756" s="534" t="str">
        <f t="shared" ref="CU756:DD759" si="19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998"/>
        <v/>
      </c>
      <c r="CW756" s="536" t="str">
        <f t="shared" si="1998"/>
        <v/>
      </c>
      <c r="CX756" s="536" t="str">
        <f t="shared" si="1998"/>
        <v/>
      </c>
      <c r="CY756" s="536" t="str">
        <f t="shared" si="1998"/>
        <v/>
      </c>
      <c r="CZ756" s="536" t="str">
        <f t="shared" si="1998"/>
        <v/>
      </c>
      <c r="DA756" s="536" t="str">
        <f t="shared" si="1998"/>
        <v/>
      </c>
      <c r="DB756" s="537" t="str">
        <f t="shared" si="1998"/>
        <v/>
      </c>
      <c r="DC756" s="537" t="str">
        <f t="shared" si="1998"/>
        <v/>
      </c>
      <c r="DD756" s="537" t="str">
        <f t="shared" si="1998"/>
        <v/>
      </c>
      <c r="DE756" s="536" t="str">
        <f t="shared" ref="DE756:DK759" si="19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99"/>
        <v/>
      </c>
      <c r="DG756" s="536" t="str">
        <f t="shared" si="1999"/>
        <v/>
      </c>
      <c r="DH756" s="536" t="str">
        <f t="shared" si="1999"/>
        <v/>
      </c>
      <c r="DI756" s="536" t="str">
        <f t="shared" si="1999"/>
        <v/>
      </c>
      <c r="DJ756" s="535" t="str">
        <f t="shared" si="1999"/>
        <v/>
      </c>
      <c r="DK756" s="534" t="str">
        <f t="shared" si="199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8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8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8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8"/>
      <c r="BV757" s="219"/>
      <c r="BW757" s="219"/>
      <c r="BX757" s="219"/>
      <c r="BY757" s="219"/>
      <c r="BZ757" s="583" t="str">
        <f t="shared" si="1982"/>
        <v/>
      </c>
      <c r="CA757" s="583" t="str">
        <f t="shared" si="1983"/>
        <v/>
      </c>
      <c r="CB757" s="583" t="str">
        <f t="shared" si="1984"/>
        <v/>
      </c>
      <c r="CC757" s="675" t="str">
        <f t="shared" si="1985"/>
        <v/>
      </c>
      <c r="CD757" s="1324" t="str">
        <f t="shared" si="1996"/>
        <v/>
      </c>
      <c r="CE757" s="1325" t="str">
        <f t="shared" si="1996"/>
        <v/>
      </c>
      <c r="CF757" s="1326" t="str">
        <f t="shared" si="1996"/>
        <v/>
      </c>
      <c r="CG757" s="1326" t="str">
        <f t="shared" si="1996"/>
        <v/>
      </c>
      <c r="CH757" s="1326" t="str">
        <f t="shared" si="1996"/>
        <v/>
      </c>
      <c r="CI757" s="1326" t="str">
        <f t="shared" si="1996"/>
        <v/>
      </c>
      <c r="CJ757" s="1326" t="str">
        <f t="shared" si="1996"/>
        <v/>
      </c>
      <c r="CK757" s="1327" t="str">
        <f t="shared" si="1996"/>
        <v/>
      </c>
      <c r="CL757" s="1327" t="str">
        <f t="shared" si="1996"/>
        <v/>
      </c>
      <c r="CM757" s="1327" t="str">
        <f t="shared" si="1996"/>
        <v/>
      </c>
      <c r="CN757" s="1326" t="str">
        <f t="shared" si="1997"/>
        <v/>
      </c>
      <c r="CO757" s="1326" t="str">
        <f t="shared" si="1997"/>
        <v/>
      </c>
      <c r="CP757" s="1326" t="str">
        <f t="shared" si="1997"/>
        <v/>
      </c>
      <c r="CQ757" s="1326" t="str">
        <f t="shared" si="1997"/>
        <v/>
      </c>
      <c r="CR757" s="1326" t="str">
        <f t="shared" si="1997"/>
        <v/>
      </c>
      <c r="CS757" s="1325" t="str">
        <f t="shared" si="1997"/>
        <v/>
      </c>
      <c r="CT757" s="1328" t="str">
        <f t="shared" si="1997"/>
        <v/>
      </c>
      <c r="CU757" s="534" t="str">
        <f t="shared" si="1998"/>
        <v/>
      </c>
      <c r="CV757" s="535" t="str">
        <f t="shared" si="1998"/>
        <v/>
      </c>
      <c r="CW757" s="536" t="str">
        <f t="shared" si="1998"/>
        <v/>
      </c>
      <c r="CX757" s="536" t="str">
        <f t="shared" si="1998"/>
        <v/>
      </c>
      <c r="CY757" s="536" t="str">
        <f t="shared" si="1998"/>
        <v/>
      </c>
      <c r="CZ757" s="536" t="str">
        <f t="shared" si="1998"/>
        <v/>
      </c>
      <c r="DA757" s="536" t="str">
        <f t="shared" si="1998"/>
        <v/>
      </c>
      <c r="DB757" s="537" t="str">
        <f t="shared" si="1998"/>
        <v/>
      </c>
      <c r="DC757" s="537" t="str">
        <f t="shared" si="1998"/>
        <v/>
      </c>
      <c r="DD757" s="537" t="str">
        <f t="shared" si="1998"/>
        <v/>
      </c>
      <c r="DE757" s="536" t="str">
        <f t="shared" si="1999"/>
        <v/>
      </c>
      <c r="DF757" s="536" t="str">
        <f t="shared" si="1999"/>
        <v/>
      </c>
      <c r="DG757" s="536" t="str">
        <f t="shared" si="1999"/>
        <v/>
      </c>
      <c r="DH757" s="536" t="str">
        <f t="shared" si="1999"/>
        <v/>
      </c>
      <c r="DI757" s="536" t="str">
        <f t="shared" si="1999"/>
        <v/>
      </c>
      <c r="DJ757" s="535" t="str">
        <f t="shared" si="1999"/>
        <v/>
      </c>
      <c r="DK757" s="534" t="str">
        <f t="shared" si="199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8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8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8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8"/>
      <c r="BV758" s="219"/>
      <c r="BW758" s="219"/>
      <c r="BX758" s="219"/>
      <c r="BY758" s="219"/>
      <c r="BZ758" s="583" t="str">
        <f t="shared" si="1982"/>
        <v/>
      </c>
      <c r="CA758" s="583" t="str">
        <f t="shared" si="1983"/>
        <v/>
      </c>
      <c r="CB758" s="583" t="str">
        <f t="shared" si="1984"/>
        <v/>
      </c>
      <c r="CC758" s="675" t="str">
        <f t="shared" si="1985"/>
        <v/>
      </c>
      <c r="CD758" s="1324" t="str">
        <f t="shared" si="1996"/>
        <v/>
      </c>
      <c r="CE758" s="1325" t="str">
        <f t="shared" si="1996"/>
        <v/>
      </c>
      <c r="CF758" s="1326" t="str">
        <f t="shared" si="1996"/>
        <v/>
      </c>
      <c r="CG758" s="1326" t="str">
        <f t="shared" si="1996"/>
        <v/>
      </c>
      <c r="CH758" s="1326" t="str">
        <f t="shared" si="1996"/>
        <v/>
      </c>
      <c r="CI758" s="1326" t="str">
        <f t="shared" si="1996"/>
        <v/>
      </c>
      <c r="CJ758" s="1326" t="str">
        <f t="shared" si="1996"/>
        <v/>
      </c>
      <c r="CK758" s="1327" t="str">
        <f t="shared" si="1996"/>
        <v/>
      </c>
      <c r="CL758" s="1327" t="str">
        <f t="shared" si="1996"/>
        <v/>
      </c>
      <c r="CM758" s="1327" t="str">
        <f t="shared" si="1996"/>
        <v/>
      </c>
      <c r="CN758" s="1326" t="str">
        <f t="shared" si="1997"/>
        <v/>
      </c>
      <c r="CO758" s="1326" t="str">
        <f t="shared" si="1997"/>
        <v/>
      </c>
      <c r="CP758" s="1326" t="str">
        <f t="shared" si="1997"/>
        <v/>
      </c>
      <c r="CQ758" s="1326" t="str">
        <f t="shared" si="1997"/>
        <v/>
      </c>
      <c r="CR758" s="1326" t="str">
        <f t="shared" si="1997"/>
        <v/>
      </c>
      <c r="CS758" s="1325" t="str">
        <f t="shared" si="1997"/>
        <v/>
      </c>
      <c r="CT758" s="1328" t="str">
        <f t="shared" si="1997"/>
        <v/>
      </c>
      <c r="CU758" s="534" t="str">
        <f t="shared" si="1998"/>
        <v/>
      </c>
      <c r="CV758" s="535" t="str">
        <f t="shared" si="1998"/>
        <v/>
      </c>
      <c r="CW758" s="536" t="str">
        <f t="shared" si="1998"/>
        <v/>
      </c>
      <c r="CX758" s="536" t="str">
        <f t="shared" si="1998"/>
        <v/>
      </c>
      <c r="CY758" s="536" t="str">
        <f t="shared" si="1998"/>
        <v/>
      </c>
      <c r="CZ758" s="536" t="str">
        <f t="shared" si="1998"/>
        <v/>
      </c>
      <c r="DA758" s="536" t="str">
        <f t="shared" si="1998"/>
        <v/>
      </c>
      <c r="DB758" s="537" t="str">
        <f t="shared" si="1998"/>
        <v/>
      </c>
      <c r="DC758" s="537" t="str">
        <f t="shared" si="1998"/>
        <v/>
      </c>
      <c r="DD758" s="537" t="str">
        <f t="shared" si="1998"/>
        <v/>
      </c>
      <c r="DE758" s="536" t="str">
        <f t="shared" si="1999"/>
        <v/>
      </c>
      <c r="DF758" s="536" t="str">
        <f t="shared" si="1999"/>
        <v/>
      </c>
      <c r="DG758" s="536" t="str">
        <f t="shared" si="1999"/>
        <v/>
      </c>
      <c r="DH758" s="536" t="str">
        <f t="shared" si="1999"/>
        <v/>
      </c>
      <c r="DI758" s="536" t="str">
        <f t="shared" si="1999"/>
        <v/>
      </c>
      <c r="DJ758" s="535" t="str">
        <f t="shared" si="1999"/>
        <v/>
      </c>
      <c r="DK758" s="534" t="str">
        <f t="shared" si="199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982"/>
        <v>0</v>
      </c>
      <c r="CA759" s="583">
        <f t="shared" si="1983"/>
        <v>0</v>
      </c>
      <c r="CB759" s="583">
        <f t="shared" si="1984"/>
        <v>0</v>
      </c>
      <c r="CC759" s="675">
        <f t="shared" si="1985"/>
        <v>0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00"/>
        <v>0</v>
      </c>
      <c r="CG759" s="1326">
        <f t="shared" si="2000"/>
        <v>0</v>
      </c>
      <c r="CH759" s="1326">
        <f t="shared" si="2000"/>
        <v>0</v>
      </c>
      <c r="CI759" s="1326">
        <f t="shared" si="2000"/>
        <v>0</v>
      </c>
      <c r="CJ759" s="1326">
        <f t="shared" si="2000"/>
        <v>0</v>
      </c>
      <c r="CK759" s="1327">
        <f t="shared" si="2000"/>
        <v>0</v>
      </c>
      <c r="CL759" s="1327">
        <f t="shared" si="2000"/>
        <v>0</v>
      </c>
      <c r="CM759" s="1327">
        <f t="shared" si="2000"/>
        <v>0</v>
      </c>
      <c r="CN759" s="1326">
        <f t="shared" si="2000"/>
        <v>0</v>
      </c>
      <c r="CO759" s="1326">
        <f t="shared" si="2000"/>
        <v>0</v>
      </c>
      <c r="CP759" s="1326">
        <f t="shared" si="2000"/>
        <v>0</v>
      </c>
      <c r="CQ759" s="1326">
        <f t="shared" si="2000"/>
        <v>0</v>
      </c>
      <c r="CR759" s="1326">
        <f t="shared" si="2000"/>
        <v>0</v>
      </c>
      <c r="CS759" s="1325">
        <f t="shared" si="2000"/>
        <v>0</v>
      </c>
      <c r="CT759" s="1328">
        <f t="shared" si="2000"/>
        <v>0</v>
      </c>
      <c r="CU759" s="534">
        <f t="shared" si="1998"/>
        <v>0</v>
      </c>
      <c r="CV759" s="535">
        <f t="shared" si="1998"/>
        <v>0</v>
      </c>
      <c r="CW759" s="536">
        <f t="shared" si="1998"/>
        <v>0</v>
      </c>
      <c r="CX759" s="536">
        <f t="shared" si="1998"/>
        <v>0</v>
      </c>
      <c r="CY759" s="536">
        <f t="shared" si="1998"/>
        <v>0</v>
      </c>
      <c r="CZ759" s="536">
        <f t="shared" si="1998"/>
        <v>0</v>
      </c>
      <c r="DA759" s="536">
        <f t="shared" si="1998"/>
        <v>0</v>
      </c>
      <c r="DB759" s="537">
        <f t="shared" si="1998"/>
        <v>0</v>
      </c>
      <c r="DC759" s="537">
        <f t="shared" si="1998"/>
        <v>0</v>
      </c>
      <c r="DD759" s="537">
        <f t="shared" si="1998"/>
        <v>0</v>
      </c>
      <c r="DE759" s="536">
        <f t="shared" si="1999"/>
        <v>0</v>
      </c>
      <c r="DF759" s="536">
        <f t="shared" si="1999"/>
        <v>0</v>
      </c>
      <c r="DG759" s="536">
        <f t="shared" si="1999"/>
        <v>0</v>
      </c>
      <c r="DH759" s="536">
        <f t="shared" si="1999"/>
        <v>0</v>
      </c>
      <c r="DI759" s="536">
        <f t="shared" si="1999"/>
        <v>0</v>
      </c>
      <c r="DJ759" s="535">
        <f t="shared" si="1999"/>
        <v>0</v>
      </c>
      <c r="DK759" s="534">
        <f t="shared" si="1999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 t="s">
        <v>270</v>
      </c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8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8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8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8"/>
      <c r="BV761" s="269"/>
      <c r="BW761" s="269"/>
      <c r="BX761" s="269"/>
      <c r="BY761" s="269"/>
      <c r="BZ761" s="583" t="str">
        <f t="shared" ref="BZ761:BZ775" si="2001">IF(DL761&lt;3,"",(SUM(B761:R761)-MIN(B761:R761)-MAX(B761:R761))/(DL761-2))</f>
        <v/>
      </c>
      <c r="CA761" s="583" t="str">
        <f t="shared" ref="CA761:CA775" si="2002">IF(DM761&lt;3,"",(SUM(T761:AJ761)-MIN(T761:AJ761)-MAX(T761:AJ761))/(DM761-2))</f>
        <v/>
      </c>
      <c r="CB761" s="583" t="str">
        <f t="shared" ref="CB761:CB775" si="2003">IF(DN761&lt;3,"",(SUM(AL761:BB761)-MIN(AL761:BB761)-MAX(AL761:BB761))/(DN761-2))</f>
        <v/>
      </c>
      <c r="CC761" s="675" t="str">
        <f t="shared" ref="CC761:CC775" si="2004">IF(DO761&lt;3,"",(SUM(BD761:BT761)-MIN(BD761:BT761)-MAX(BD761:BT761))/(DO761-2))</f>
        <v/>
      </c>
      <c r="CD761" s="1324" t="str">
        <f t="shared" ref="CD761:CS761" si="20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05"/>
        <v/>
      </c>
      <c r="CF761" s="1326" t="str">
        <f t="shared" si="2005"/>
        <v/>
      </c>
      <c r="CG761" s="1326" t="str">
        <f t="shared" si="2005"/>
        <v/>
      </c>
      <c r="CH761" s="1326" t="str">
        <f t="shared" si="2005"/>
        <v/>
      </c>
      <c r="CI761" s="1326" t="str">
        <f t="shared" si="2005"/>
        <v/>
      </c>
      <c r="CJ761" s="1326" t="str">
        <f t="shared" si="2005"/>
        <v/>
      </c>
      <c r="CK761" s="1327" t="str">
        <f t="shared" si="2005"/>
        <v/>
      </c>
      <c r="CL761" s="1327" t="str">
        <f t="shared" si="2005"/>
        <v/>
      </c>
      <c r="CM761" s="1327" t="str">
        <f t="shared" si="2005"/>
        <v/>
      </c>
      <c r="CN761" s="1326" t="str">
        <f t="shared" si="2005"/>
        <v/>
      </c>
      <c r="CO761" s="1326" t="str">
        <f t="shared" si="2005"/>
        <v/>
      </c>
      <c r="CP761" s="1326" t="str">
        <f t="shared" si="2005"/>
        <v/>
      </c>
      <c r="CQ761" s="1326" t="str">
        <f t="shared" si="2005"/>
        <v/>
      </c>
      <c r="CR761" s="1326" t="str">
        <f t="shared" si="2005"/>
        <v/>
      </c>
      <c r="CS761" s="1325" t="str">
        <f t="shared" si="2005"/>
        <v/>
      </c>
      <c r="CT761" s="1328" t="str">
        <f t="shared" ref="CE761:CT764" si="20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07"/>
        <v/>
      </c>
      <c r="CW761" s="536" t="str">
        <f t="shared" si="2007"/>
        <v/>
      </c>
      <c r="CX761" s="536" t="str">
        <f t="shared" si="2007"/>
        <v/>
      </c>
      <c r="CY761" s="536" t="str">
        <f t="shared" si="2007"/>
        <v/>
      </c>
      <c r="CZ761" s="536" t="str">
        <f t="shared" si="2007"/>
        <v/>
      </c>
      <c r="DA761" s="536" t="str">
        <f t="shared" si="2007"/>
        <v/>
      </c>
      <c r="DB761" s="537" t="str">
        <f t="shared" si="2007"/>
        <v/>
      </c>
      <c r="DC761" s="537" t="str">
        <f t="shared" si="2007"/>
        <v/>
      </c>
      <c r="DD761" s="537" t="str">
        <f t="shared" si="2007"/>
        <v/>
      </c>
      <c r="DE761" s="536" t="str">
        <f t="shared" ref="DE761:DK764" si="20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08"/>
        <v/>
      </c>
      <c r="DG761" s="536" t="str">
        <f t="shared" si="2008"/>
        <v/>
      </c>
      <c r="DH761" s="536" t="str">
        <f t="shared" si="2008"/>
        <v/>
      </c>
      <c r="DI761" s="536" t="str">
        <f t="shared" si="2008"/>
        <v/>
      </c>
      <c r="DJ761" s="535" t="str">
        <f t="shared" si="2008"/>
        <v/>
      </c>
      <c r="DK761" s="534" t="str">
        <f t="shared" si="200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8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8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8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8"/>
      <c r="BV762" s="269"/>
      <c r="BW762" s="269"/>
      <c r="BX762" s="269"/>
      <c r="BY762" s="269"/>
      <c r="BZ762" s="583" t="str">
        <f t="shared" si="2001"/>
        <v/>
      </c>
      <c r="CA762" s="583" t="str">
        <f t="shared" si="2002"/>
        <v/>
      </c>
      <c r="CB762" s="583" t="str">
        <f t="shared" si="2003"/>
        <v/>
      </c>
      <c r="CC762" s="675" t="str">
        <f t="shared" si="2004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06"/>
        <v/>
      </c>
      <c r="CF762" s="1326" t="str">
        <f t="shared" si="2006"/>
        <v/>
      </c>
      <c r="CG762" s="1326" t="str">
        <f t="shared" si="2006"/>
        <v/>
      </c>
      <c r="CH762" s="1326" t="str">
        <f t="shared" si="2006"/>
        <v/>
      </c>
      <c r="CI762" s="1326" t="str">
        <f t="shared" si="2006"/>
        <v/>
      </c>
      <c r="CJ762" s="1326" t="str">
        <f t="shared" si="2006"/>
        <v/>
      </c>
      <c r="CK762" s="1327" t="str">
        <f t="shared" si="2006"/>
        <v/>
      </c>
      <c r="CL762" s="1327" t="str">
        <f t="shared" si="2006"/>
        <v/>
      </c>
      <c r="CM762" s="1327" t="str">
        <f t="shared" si="2006"/>
        <v/>
      </c>
      <c r="CN762" s="1326" t="str">
        <f t="shared" si="2006"/>
        <v/>
      </c>
      <c r="CO762" s="1326" t="str">
        <f t="shared" si="2006"/>
        <v/>
      </c>
      <c r="CP762" s="1326" t="str">
        <f t="shared" si="2006"/>
        <v/>
      </c>
      <c r="CQ762" s="1326" t="str">
        <f t="shared" si="2006"/>
        <v/>
      </c>
      <c r="CR762" s="1326" t="str">
        <f t="shared" si="2006"/>
        <v/>
      </c>
      <c r="CS762" s="1325" t="str">
        <f t="shared" si="2006"/>
        <v/>
      </c>
      <c r="CT762" s="1328" t="str">
        <f t="shared" si="2006"/>
        <v/>
      </c>
      <c r="CU762" s="534" t="str">
        <f t="shared" si="2007"/>
        <v/>
      </c>
      <c r="CV762" s="535" t="str">
        <f t="shared" si="2007"/>
        <v/>
      </c>
      <c r="CW762" s="536" t="str">
        <f t="shared" si="2007"/>
        <v/>
      </c>
      <c r="CX762" s="536" t="str">
        <f t="shared" si="2007"/>
        <v/>
      </c>
      <c r="CY762" s="536" t="str">
        <f t="shared" si="2007"/>
        <v/>
      </c>
      <c r="CZ762" s="536" t="str">
        <f t="shared" si="2007"/>
        <v/>
      </c>
      <c r="DA762" s="536" t="str">
        <f t="shared" si="2007"/>
        <v/>
      </c>
      <c r="DB762" s="537" t="str">
        <f t="shared" si="2007"/>
        <v/>
      </c>
      <c r="DC762" s="537" t="str">
        <f t="shared" si="2007"/>
        <v/>
      </c>
      <c r="DD762" s="537" t="str">
        <f t="shared" si="2007"/>
        <v/>
      </c>
      <c r="DE762" s="536" t="str">
        <f t="shared" si="2008"/>
        <v/>
      </c>
      <c r="DF762" s="536" t="str">
        <f t="shared" si="2008"/>
        <v/>
      </c>
      <c r="DG762" s="536" t="str">
        <f t="shared" si="2008"/>
        <v/>
      </c>
      <c r="DH762" s="536" t="str">
        <f t="shared" si="2008"/>
        <v/>
      </c>
      <c r="DI762" s="536" t="str">
        <f t="shared" si="2008"/>
        <v/>
      </c>
      <c r="DJ762" s="535" t="str">
        <f t="shared" si="2008"/>
        <v/>
      </c>
      <c r="DK762" s="534" t="str">
        <f t="shared" si="200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8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8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8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8"/>
      <c r="BV763" s="269"/>
      <c r="BW763" s="269"/>
      <c r="BX763" s="269"/>
      <c r="BY763" s="269"/>
      <c r="BZ763" s="583" t="str">
        <f t="shared" si="2001"/>
        <v/>
      </c>
      <c r="CA763" s="583" t="str">
        <f t="shared" si="2002"/>
        <v/>
      </c>
      <c r="CB763" s="583" t="str">
        <f t="shared" si="2003"/>
        <v/>
      </c>
      <c r="CC763" s="675" t="str">
        <f t="shared" si="2004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06"/>
        <v/>
      </c>
      <c r="CF763" s="1326" t="str">
        <f t="shared" si="2006"/>
        <v/>
      </c>
      <c r="CG763" s="1326" t="str">
        <f t="shared" si="2006"/>
        <v/>
      </c>
      <c r="CH763" s="1326" t="str">
        <f t="shared" si="2006"/>
        <v/>
      </c>
      <c r="CI763" s="1326" t="str">
        <f t="shared" si="2006"/>
        <v/>
      </c>
      <c r="CJ763" s="1326" t="str">
        <f t="shared" si="2006"/>
        <v/>
      </c>
      <c r="CK763" s="1327" t="str">
        <f t="shared" si="2006"/>
        <v/>
      </c>
      <c r="CL763" s="1327" t="str">
        <f t="shared" si="2006"/>
        <v/>
      </c>
      <c r="CM763" s="1327" t="str">
        <f t="shared" si="2006"/>
        <v/>
      </c>
      <c r="CN763" s="1326" t="str">
        <f t="shared" si="2006"/>
        <v/>
      </c>
      <c r="CO763" s="1326" t="str">
        <f t="shared" si="2006"/>
        <v/>
      </c>
      <c r="CP763" s="1326" t="str">
        <f t="shared" si="2006"/>
        <v/>
      </c>
      <c r="CQ763" s="1326" t="str">
        <f t="shared" si="2006"/>
        <v/>
      </c>
      <c r="CR763" s="1326" t="str">
        <f t="shared" si="2006"/>
        <v/>
      </c>
      <c r="CS763" s="1325" t="str">
        <f t="shared" si="2006"/>
        <v/>
      </c>
      <c r="CT763" s="1328" t="str">
        <f t="shared" si="2006"/>
        <v/>
      </c>
      <c r="CU763" s="534" t="str">
        <f t="shared" si="2007"/>
        <v/>
      </c>
      <c r="CV763" s="535" t="str">
        <f t="shared" si="2007"/>
        <v/>
      </c>
      <c r="CW763" s="536" t="str">
        <f t="shared" si="2007"/>
        <v/>
      </c>
      <c r="CX763" s="536" t="str">
        <f t="shared" si="2007"/>
        <v/>
      </c>
      <c r="CY763" s="536" t="str">
        <f t="shared" si="2007"/>
        <v/>
      </c>
      <c r="CZ763" s="536" t="str">
        <f t="shared" si="2007"/>
        <v/>
      </c>
      <c r="DA763" s="536" t="str">
        <f t="shared" si="2007"/>
        <v/>
      </c>
      <c r="DB763" s="537" t="str">
        <f t="shared" si="2007"/>
        <v/>
      </c>
      <c r="DC763" s="537" t="str">
        <f t="shared" si="2007"/>
        <v/>
      </c>
      <c r="DD763" s="537" t="str">
        <f t="shared" si="2007"/>
        <v/>
      </c>
      <c r="DE763" s="536" t="str">
        <f t="shared" si="2008"/>
        <v/>
      </c>
      <c r="DF763" s="536" t="str">
        <f t="shared" si="2008"/>
        <v/>
      </c>
      <c r="DG763" s="536" t="str">
        <f t="shared" si="2008"/>
        <v/>
      </c>
      <c r="DH763" s="536" t="str">
        <f t="shared" si="2008"/>
        <v/>
      </c>
      <c r="DI763" s="536" t="str">
        <f t="shared" si="2008"/>
        <v/>
      </c>
      <c r="DJ763" s="535" t="str">
        <f t="shared" si="2008"/>
        <v/>
      </c>
      <c r="DK763" s="534" t="str">
        <f t="shared" si="200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009">IF(B761="","",B761*B762*B763)</f>
        <v/>
      </c>
      <c r="C764" s="593" t="str">
        <f t="shared" si="2009"/>
        <v/>
      </c>
      <c r="D764" s="593" t="str">
        <f t="shared" si="2009"/>
        <v/>
      </c>
      <c r="E764" s="593" t="str">
        <f t="shared" si="2009"/>
        <v/>
      </c>
      <c r="F764" s="593" t="str">
        <f t="shared" si="2009"/>
        <v/>
      </c>
      <c r="G764" s="593" t="str">
        <f t="shared" si="2009"/>
        <v/>
      </c>
      <c r="H764" s="593" t="str">
        <f t="shared" si="2009"/>
        <v/>
      </c>
      <c r="I764" s="593" t="str">
        <f t="shared" si="2009"/>
        <v/>
      </c>
      <c r="J764" s="593" t="str">
        <f t="shared" si="2009"/>
        <v/>
      </c>
      <c r="K764" s="593" t="str">
        <f t="shared" si="2009"/>
        <v/>
      </c>
      <c r="L764" s="593" t="str">
        <f t="shared" si="2009"/>
        <v/>
      </c>
      <c r="M764" s="593" t="str">
        <f t="shared" si="2009"/>
        <v/>
      </c>
      <c r="N764" s="593" t="str">
        <f t="shared" si="2009"/>
        <v/>
      </c>
      <c r="O764" s="593" t="str">
        <f t="shared" si="2009"/>
        <v/>
      </c>
      <c r="P764" s="593" t="str">
        <f t="shared" si="2009"/>
        <v/>
      </c>
      <c r="Q764" s="593" t="str">
        <f t="shared" si="2009"/>
        <v/>
      </c>
      <c r="R764" s="593" t="str">
        <f t="shared" si="2009"/>
        <v/>
      </c>
      <c r="S764" s="633"/>
      <c r="T764" s="593" t="str">
        <f t="shared" ref="T764:AJ764" si="2010">IF(T761="","",T761*T762*T763)</f>
        <v/>
      </c>
      <c r="U764" s="593" t="str">
        <f t="shared" si="2010"/>
        <v/>
      </c>
      <c r="V764" s="593" t="str">
        <f t="shared" si="2010"/>
        <v/>
      </c>
      <c r="W764" s="593" t="str">
        <f t="shared" si="2010"/>
        <v/>
      </c>
      <c r="X764" s="593" t="str">
        <f t="shared" si="2010"/>
        <v/>
      </c>
      <c r="Y764" s="593" t="str">
        <f t="shared" si="2010"/>
        <v/>
      </c>
      <c r="Z764" s="593" t="str">
        <f t="shared" si="2010"/>
        <v/>
      </c>
      <c r="AA764" s="593" t="str">
        <f t="shared" si="2010"/>
        <v/>
      </c>
      <c r="AB764" s="593" t="str">
        <f t="shared" si="2010"/>
        <v/>
      </c>
      <c r="AC764" s="593" t="str">
        <f t="shared" si="2010"/>
        <v/>
      </c>
      <c r="AD764" s="593" t="str">
        <f t="shared" si="2010"/>
        <v/>
      </c>
      <c r="AE764" s="593" t="str">
        <f t="shared" si="2010"/>
        <v/>
      </c>
      <c r="AF764" s="593" t="str">
        <f t="shared" si="2010"/>
        <v/>
      </c>
      <c r="AG764" s="593" t="str">
        <f t="shared" si="2010"/>
        <v/>
      </c>
      <c r="AH764" s="593" t="str">
        <f t="shared" si="2010"/>
        <v/>
      </c>
      <c r="AI764" s="593" t="str">
        <f t="shared" si="2010"/>
        <v/>
      </c>
      <c r="AJ764" s="593" t="str">
        <f t="shared" si="2010"/>
        <v/>
      </c>
      <c r="AK764" s="633"/>
      <c r="AL764" s="593" t="str">
        <f t="shared" ref="AL764:BB764" si="2011">IF(AL761="","",AL761*AL762*AL763)</f>
        <v/>
      </c>
      <c r="AM764" s="593" t="str">
        <f t="shared" si="2011"/>
        <v/>
      </c>
      <c r="AN764" s="593" t="str">
        <f t="shared" si="2011"/>
        <v/>
      </c>
      <c r="AO764" s="593" t="str">
        <f t="shared" si="2011"/>
        <v/>
      </c>
      <c r="AP764" s="593" t="str">
        <f t="shared" si="2011"/>
        <v/>
      </c>
      <c r="AQ764" s="593" t="str">
        <f t="shared" si="2011"/>
        <v/>
      </c>
      <c r="AR764" s="593" t="str">
        <f t="shared" si="2011"/>
        <v/>
      </c>
      <c r="AS764" s="593" t="str">
        <f t="shared" si="2011"/>
        <v/>
      </c>
      <c r="AT764" s="593" t="str">
        <f t="shared" si="2011"/>
        <v/>
      </c>
      <c r="AU764" s="593" t="str">
        <f t="shared" si="2011"/>
        <v/>
      </c>
      <c r="AV764" s="593" t="str">
        <f t="shared" si="2011"/>
        <v/>
      </c>
      <c r="AW764" s="593" t="str">
        <f t="shared" si="2011"/>
        <v/>
      </c>
      <c r="AX764" s="593" t="str">
        <f t="shared" si="2011"/>
        <v/>
      </c>
      <c r="AY764" s="593" t="str">
        <f t="shared" si="2011"/>
        <v/>
      </c>
      <c r="AZ764" s="593" t="str">
        <f t="shared" si="2011"/>
        <v/>
      </c>
      <c r="BA764" s="593" t="str">
        <f t="shared" si="2011"/>
        <v/>
      </c>
      <c r="BB764" s="593" t="str">
        <f t="shared" si="2011"/>
        <v/>
      </c>
      <c r="BC764" s="633"/>
      <c r="BD764" s="593" t="str">
        <f t="shared" ref="BD764:BT764" si="2012">IF(BD761="","",BD761*BD762*BD763)</f>
        <v/>
      </c>
      <c r="BE764" s="593" t="str">
        <f t="shared" si="2012"/>
        <v/>
      </c>
      <c r="BF764" s="593" t="str">
        <f t="shared" si="2012"/>
        <v/>
      </c>
      <c r="BG764" s="593" t="str">
        <f t="shared" si="2012"/>
        <v/>
      </c>
      <c r="BH764" s="593" t="str">
        <f t="shared" si="2012"/>
        <v/>
      </c>
      <c r="BI764" s="593" t="str">
        <f t="shared" si="2012"/>
        <v/>
      </c>
      <c r="BJ764" s="593" t="str">
        <f t="shared" si="2012"/>
        <v/>
      </c>
      <c r="BK764" s="593" t="str">
        <f t="shared" si="2012"/>
        <v/>
      </c>
      <c r="BL764" s="593" t="str">
        <f t="shared" si="2012"/>
        <v/>
      </c>
      <c r="BM764" s="593" t="str">
        <f t="shared" si="2012"/>
        <v/>
      </c>
      <c r="BN764" s="593" t="str">
        <f t="shared" si="2012"/>
        <v/>
      </c>
      <c r="BO764" s="593" t="str">
        <f t="shared" si="2012"/>
        <v/>
      </c>
      <c r="BP764" s="593" t="str">
        <f t="shared" si="2012"/>
        <v/>
      </c>
      <c r="BQ764" s="593" t="str">
        <f t="shared" si="2012"/>
        <v/>
      </c>
      <c r="BR764" s="593" t="str">
        <f t="shared" si="2012"/>
        <v/>
      </c>
      <c r="BS764" s="593" t="str">
        <f t="shared" si="2012"/>
        <v/>
      </c>
      <c r="BT764" s="593" t="str">
        <f t="shared" si="201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01"/>
        <v/>
      </c>
      <c r="CA764" s="583" t="str">
        <f t="shared" si="2002"/>
        <v/>
      </c>
      <c r="CB764" s="583" t="str">
        <f t="shared" si="2003"/>
        <v/>
      </c>
      <c r="CC764" s="675" t="str">
        <f t="shared" si="2004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06"/>
        <v/>
      </c>
      <c r="CF764" s="1326" t="str">
        <f t="shared" si="2006"/>
        <v/>
      </c>
      <c r="CG764" s="1326" t="str">
        <f t="shared" si="2006"/>
        <v/>
      </c>
      <c r="CH764" s="1326" t="str">
        <f t="shared" si="2006"/>
        <v/>
      </c>
      <c r="CI764" s="1326" t="str">
        <f t="shared" si="2006"/>
        <v/>
      </c>
      <c r="CJ764" s="1326" t="str">
        <f t="shared" si="2006"/>
        <v/>
      </c>
      <c r="CK764" s="1327" t="str">
        <f t="shared" si="2006"/>
        <v/>
      </c>
      <c r="CL764" s="1327" t="str">
        <f t="shared" si="2006"/>
        <v/>
      </c>
      <c r="CM764" s="1327" t="str">
        <f t="shared" si="2006"/>
        <v/>
      </c>
      <c r="CN764" s="1326" t="str">
        <f t="shared" si="2006"/>
        <v/>
      </c>
      <c r="CO764" s="1326" t="str">
        <f t="shared" si="2006"/>
        <v/>
      </c>
      <c r="CP764" s="1326" t="str">
        <f t="shared" si="2006"/>
        <v/>
      </c>
      <c r="CQ764" s="1326" t="str">
        <f t="shared" si="2006"/>
        <v/>
      </c>
      <c r="CR764" s="1326" t="str">
        <f t="shared" si="2006"/>
        <v/>
      </c>
      <c r="CS764" s="1325" t="str">
        <f t="shared" si="2006"/>
        <v/>
      </c>
      <c r="CT764" s="1328" t="str">
        <f t="shared" si="2006"/>
        <v/>
      </c>
      <c r="CU764" s="534" t="str">
        <f t="shared" si="2007"/>
        <v/>
      </c>
      <c r="CV764" s="535" t="str">
        <f t="shared" si="2007"/>
        <v/>
      </c>
      <c r="CW764" s="536" t="str">
        <f t="shared" si="2007"/>
        <v/>
      </c>
      <c r="CX764" s="536" t="str">
        <f t="shared" si="2007"/>
        <v/>
      </c>
      <c r="CY764" s="536" t="str">
        <f t="shared" si="2007"/>
        <v/>
      </c>
      <c r="CZ764" s="536" t="str">
        <f t="shared" si="2007"/>
        <v/>
      </c>
      <c r="DA764" s="536" t="str">
        <f t="shared" si="2007"/>
        <v/>
      </c>
      <c r="DB764" s="537" t="str">
        <f t="shared" si="2007"/>
        <v/>
      </c>
      <c r="DC764" s="537" t="str">
        <f t="shared" si="2007"/>
        <v/>
      </c>
      <c r="DD764" s="537" t="str">
        <f t="shared" si="2007"/>
        <v/>
      </c>
      <c r="DE764" s="536" t="str">
        <f t="shared" si="2008"/>
        <v/>
      </c>
      <c r="DF764" s="536" t="str">
        <f t="shared" si="2008"/>
        <v/>
      </c>
      <c r="DG764" s="536" t="str">
        <f t="shared" si="2008"/>
        <v/>
      </c>
      <c r="DH764" s="536" t="str">
        <f t="shared" si="2008"/>
        <v/>
      </c>
      <c r="DI764" s="536" t="str">
        <f t="shared" si="2008"/>
        <v/>
      </c>
      <c r="DJ764" s="535" t="str">
        <f t="shared" si="2008"/>
        <v/>
      </c>
      <c r="DK764" s="534" t="str">
        <f t="shared" si="200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8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8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8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8"/>
      <c r="BV765" s="269"/>
      <c r="BW765" s="269"/>
      <c r="BX765" s="269"/>
      <c r="BY765" s="269"/>
      <c r="BZ765" s="575" t="str">
        <f t="shared" si="2001"/>
        <v/>
      </c>
      <c r="CA765" s="575" t="str">
        <f t="shared" si="2002"/>
        <v/>
      </c>
      <c r="CB765" s="575" t="str">
        <f t="shared" si="2003"/>
        <v/>
      </c>
      <c r="CC765" s="673" t="str">
        <f t="shared" si="2004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8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8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8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8"/>
      <c r="BV766" s="269"/>
      <c r="BW766" s="269"/>
      <c r="BX766" s="269"/>
      <c r="BY766" s="269"/>
      <c r="BZ766" s="583" t="str">
        <f t="shared" si="2001"/>
        <v/>
      </c>
      <c r="CA766" s="583" t="str">
        <f t="shared" si="2002"/>
        <v/>
      </c>
      <c r="CB766" s="583" t="str">
        <f t="shared" si="2003"/>
        <v/>
      </c>
      <c r="CC766" s="675" t="str">
        <f t="shared" si="2004"/>
        <v/>
      </c>
      <c r="CD766" s="1324" t="str">
        <f t="shared" ref="CD766:CS766" si="20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13"/>
        <v/>
      </c>
      <c r="CF766" s="1326" t="str">
        <f t="shared" si="2013"/>
        <v/>
      </c>
      <c r="CG766" s="1326" t="str">
        <f t="shared" si="2013"/>
        <v/>
      </c>
      <c r="CH766" s="1326" t="str">
        <f t="shared" si="2013"/>
        <v/>
      </c>
      <c r="CI766" s="1326" t="str">
        <f t="shared" si="2013"/>
        <v/>
      </c>
      <c r="CJ766" s="1326" t="str">
        <f t="shared" si="2013"/>
        <v/>
      </c>
      <c r="CK766" s="1327" t="str">
        <f t="shared" si="2013"/>
        <v/>
      </c>
      <c r="CL766" s="1327" t="str">
        <f t="shared" si="2013"/>
        <v/>
      </c>
      <c r="CM766" s="1327" t="str">
        <f t="shared" si="2013"/>
        <v/>
      </c>
      <c r="CN766" s="1326" t="str">
        <f t="shared" si="2013"/>
        <v/>
      </c>
      <c r="CO766" s="1326" t="str">
        <f t="shared" si="2013"/>
        <v/>
      </c>
      <c r="CP766" s="1326" t="str">
        <f t="shared" si="2013"/>
        <v/>
      </c>
      <c r="CQ766" s="1326" t="str">
        <f t="shared" si="2013"/>
        <v/>
      </c>
      <c r="CR766" s="1326" t="str">
        <f t="shared" si="2013"/>
        <v/>
      </c>
      <c r="CS766" s="1325" t="str">
        <f t="shared" si="2013"/>
        <v/>
      </c>
      <c r="CT766" s="1328" t="str">
        <f t="shared" ref="CE766:CT769" si="20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15"/>
        <v/>
      </c>
      <c r="CW766" s="536" t="str">
        <f t="shared" si="2015"/>
        <v/>
      </c>
      <c r="CX766" s="536" t="str">
        <f t="shared" si="2015"/>
        <v/>
      </c>
      <c r="CY766" s="536" t="str">
        <f t="shared" si="2015"/>
        <v/>
      </c>
      <c r="CZ766" s="536" t="str">
        <f t="shared" si="2015"/>
        <v/>
      </c>
      <c r="DA766" s="536" t="str">
        <f t="shared" si="2015"/>
        <v/>
      </c>
      <c r="DB766" s="537" t="str">
        <f t="shared" si="2015"/>
        <v/>
      </c>
      <c r="DC766" s="537" t="str">
        <f t="shared" si="2015"/>
        <v/>
      </c>
      <c r="DD766" s="537" t="str">
        <f t="shared" si="2015"/>
        <v/>
      </c>
      <c r="DE766" s="536" t="str">
        <f t="shared" ref="DE766:DK769" si="20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16"/>
        <v/>
      </c>
      <c r="DG766" s="536" t="str">
        <f t="shared" si="2016"/>
        <v/>
      </c>
      <c r="DH766" s="536" t="str">
        <f t="shared" si="2016"/>
        <v/>
      </c>
      <c r="DI766" s="536" t="str">
        <f t="shared" si="2016"/>
        <v/>
      </c>
      <c r="DJ766" s="535" t="str">
        <f t="shared" si="2016"/>
        <v/>
      </c>
      <c r="DK766" s="534" t="str">
        <f t="shared" si="201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8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8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8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8"/>
      <c r="BV767" s="269"/>
      <c r="BW767" s="269"/>
      <c r="BX767" s="269"/>
      <c r="BY767" s="269"/>
      <c r="BZ767" s="583" t="str">
        <f t="shared" si="2001"/>
        <v/>
      </c>
      <c r="CA767" s="583" t="str">
        <f t="shared" si="2002"/>
        <v/>
      </c>
      <c r="CB767" s="583" t="str">
        <f t="shared" si="2003"/>
        <v/>
      </c>
      <c r="CC767" s="675" t="str">
        <f t="shared" si="2004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14"/>
        <v/>
      </c>
      <c r="CF767" s="1326" t="str">
        <f t="shared" si="2014"/>
        <v/>
      </c>
      <c r="CG767" s="1326" t="str">
        <f t="shared" si="2014"/>
        <v/>
      </c>
      <c r="CH767" s="1326" t="str">
        <f t="shared" si="2014"/>
        <v/>
      </c>
      <c r="CI767" s="1326" t="str">
        <f t="shared" si="2014"/>
        <v/>
      </c>
      <c r="CJ767" s="1326" t="str">
        <f t="shared" si="2014"/>
        <v/>
      </c>
      <c r="CK767" s="1327" t="str">
        <f t="shared" si="2014"/>
        <v/>
      </c>
      <c r="CL767" s="1327" t="str">
        <f t="shared" si="2014"/>
        <v/>
      </c>
      <c r="CM767" s="1327" t="str">
        <f t="shared" si="2014"/>
        <v/>
      </c>
      <c r="CN767" s="1326" t="str">
        <f t="shared" si="2014"/>
        <v/>
      </c>
      <c r="CO767" s="1326" t="str">
        <f t="shared" si="2014"/>
        <v/>
      </c>
      <c r="CP767" s="1326" t="str">
        <f t="shared" si="2014"/>
        <v/>
      </c>
      <c r="CQ767" s="1326" t="str">
        <f t="shared" si="2014"/>
        <v/>
      </c>
      <c r="CR767" s="1326" t="str">
        <f t="shared" si="2014"/>
        <v/>
      </c>
      <c r="CS767" s="1325" t="str">
        <f t="shared" si="2014"/>
        <v/>
      </c>
      <c r="CT767" s="1328" t="str">
        <f t="shared" si="2014"/>
        <v/>
      </c>
      <c r="CU767" s="534" t="str">
        <f t="shared" si="2015"/>
        <v/>
      </c>
      <c r="CV767" s="535" t="str">
        <f t="shared" si="2015"/>
        <v/>
      </c>
      <c r="CW767" s="536" t="str">
        <f t="shared" si="2015"/>
        <v/>
      </c>
      <c r="CX767" s="536" t="str">
        <f t="shared" si="2015"/>
        <v/>
      </c>
      <c r="CY767" s="536" t="str">
        <f t="shared" si="2015"/>
        <v/>
      </c>
      <c r="CZ767" s="536" t="str">
        <f t="shared" si="2015"/>
        <v/>
      </c>
      <c r="DA767" s="536" t="str">
        <f t="shared" si="2015"/>
        <v/>
      </c>
      <c r="DB767" s="537" t="str">
        <f t="shared" si="2015"/>
        <v/>
      </c>
      <c r="DC767" s="537" t="str">
        <f t="shared" si="2015"/>
        <v/>
      </c>
      <c r="DD767" s="537" t="str">
        <f t="shared" si="2015"/>
        <v/>
      </c>
      <c r="DE767" s="536" t="str">
        <f t="shared" si="2016"/>
        <v/>
      </c>
      <c r="DF767" s="536" t="str">
        <f t="shared" si="2016"/>
        <v/>
      </c>
      <c r="DG767" s="536" t="str">
        <f t="shared" si="2016"/>
        <v/>
      </c>
      <c r="DH767" s="536" t="str">
        <f t="shared" si="2016"/>
        <v/>
      </c>
      <c r="DI767" s="536" t="str">
        <f t="shared" si="2016"/>
        <v/>
      </c>
      <c r="DJ767" s="535" t="str">
        <f t="shared" si="2016"/>
        <v/>
      </c>
      <c r="DK767" s="534" t="str">
        <f t="shared" si="201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8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8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8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8"/>
      <c r="BV768" s="269"/>
      <c r="BW768" s="269"/>
      <c r="BX768" s="269"/>
      <c r="BY768" s="269"/>
      <c r="BZ768" s="583" t="str">
        <f t="shared" si="2001"/>
        <v/>
      </c>
      <c r="CA768" s="583" t="str">
        <f t="shared" si="2002"/>
        <v/>
      </c>
      <c r="CB768" s="583" t="str">
        <f t="shared" si="2003"/>
        <v/>
      </c>
      <c r="CC768" s="675" t="str">
        <f t="shared" si="2004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14"/>
        <v/>
      </c>
      <c r="CF768" s="1326" t="str">
        <f t="shared" si="2014"/>
        <v/>
      </c>
      <c r="CG768" s="1326" t="str">
        <f t="shared" si="2014"/>
        <v/>
      </c>
      <c r="CH768" s="1326" t="str">
        <f t="shared" si="2014"/>
        <v/>
      </c>
      <c r="CI768" s="1326" t="str">
        <f t="shared" si="2014"/>
        <v/>
      </c>
      <c r="CJ768" s="1326" t="str">
        <f t="shared" si="2014"/>
        <v/>
      </c>
      <c r="CK768" s="1327" t="str">
        <f t="shared" si="2014"/>
        <v/>
      </c>
      <c r="CL768" s="1327" t="str">
        <f t="shared" si="2014"/>
        <v/>
      </c>
      <c r="CM768" s="1327" t="str">
        <f t="shared" si="2014"/>
        <v/>
      </c>
      <c r="CN768" s="1326" t="str">
        <f t="shared" si="2014"/>
        <v/>
      </c>
      <c r="CO768" s="1326" t="str">
        <f t="shared" si="2014"/>
        <v/>
      </c>
      <c r="CP768" s="1326" t="str">
        <f t="shared" si="2014"/>
        <v/>
      </c>
      <c r="CQ768" s="1326" t="str">
        <f t="shared" si="2014"/>
        <v/>
      </c>
      <c r="CR768" s="1326" t="str">
        <f t="shared" si="2014"/>
        <v/>
      </c>
      <c r="CS768" s="1325" t="str">
        <f t="shared" si="2014"/>
        <v/>
      </c>
      <c r="CT768" s="1328" t="str">
        <f t="shared" si="2014"/>
        <v/>
      </c>
      <c r="CU768" s="534" t="str">
        <f t="shared" si="2015"/>
        <v/>
      </c>
      <c r="CV768" s="535" t="str">
        <f t="shared" si="2015"/>
        <v/>
      </c>
      <c r="CW768" s="536" t="str">
        <f t="shared" si="2015"/>
        <v/>
      </c>
      <c r="CX768" s="536" t="str">
        <f t="shared" si="2015"/>
        <v/>
      </c>
      <c r="CY768" s="536" t="str">
        <f t="shared" si="2015"/>
        <v/>
      </c>
      <c r="CZ768" s="536" t="str">
        <f t="shared" si="2015"/>
        <v/>
      </c>
      <c r="DA768" s="536" t="str">
        <f t="shared" si="2015"/>
        <v/>
      </c>
      <c r="DB768" s="537" t="str">
        <f t="shared" si="2015"/>
        <v/>
      </c>
      <c r="DC768" s="537" t="str">
        <f t="shared" si="2015"/>
        <v/>
      </c>
      <c r="DD768" s="537" t="str">
        <f t="shared" si="2015"/>
        <v/>
      </c>
      <c r="DE768" s="536" t="str">
        <f t="shared" si="2016"/>
        <v/>
      </c>
      <c r="DF768" s="536" t="str">
        <f t="shared" si="2016"/>
        <v/>
      </c>
      <c r="DG768" s="536" t="str">
        <f t="shared" si="2016"/>
        <v/>
      </c>
      <c r="DH768" s="536" t="str">
        <f t="shared" si="2016"/>
        <v/>
      </c>
      <c r="DI768" s="536" t="str">
        <f t="shared" si="2016"/>
        <v/>
      </c>
      <c r="DJ768" s="535" t="str">
        <f t="shared" si="2016"/>
        <v/>
      </c>
      <c r="DK768" s="534" t="str">
        <f t="shared" si="201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017">IF(B766="","",B766*B767*B768)</f>
        <v/>
      </c>
      <c r="C769" s="593" t="str">
        <f t="shared" si="2017"/>
        <v/>
      </c>
      <c r="D769" s="593" t="str">
        <f t="shared" si="2017"/>
        <v/>
      </c>
      <c r="E769" s="593" t="str">
        <f t="shared" si="2017"/>
        <v/>
      </c>
      <c r="F769" s="593" t="str">
        <f t="shared" si="2017"/>
        <v/>
      </c>
      <c r="G769" s="593" t="str">
        <f t="shared" si="2017"/>
        <v/>
      </c>
      <c r="H769" s="593" t="str">
        <f t="shared" si="2017"/>
        <v/>
      </c>
      <c r="I769" s="593" t="str">
        <f t="shared" si="2017"/>
        <v/>
      </c>
      <c r="J769" s="593" t="str">
        <f t="shared" si="2017"/>
        <v/>
      </c>
      <c r="K769" s="593" t="str">
        <f t="shared" si="2017"/>
        <v/>
      </c>
      <c r="L769" s="593" t="str">
        <f t="shared" si="2017"/>
        <v/>
      </c>
      <c r="M769" s="593" t="str">
        <f t="shared" si="2017"/>
        <v/>
      </c>
      <c r="N769" s="593" t="str">
        <f t="shared" si="2017"/>
        <v/>
      </c>
      <c r="O769" s="593" t="str">
        <f t="shared" si="2017"/>
        <v/>
      </c>
      <c r="P769" s="593" t="str">
        <f t="shared" si="2017"/>
        <v/>
      </c>
      <c r="Q769" s="593" t="str">
        <f t="shared" si="2017"/>
        <v/>
      </c>
      <c r="R769" s="593" t="str">
        <f t="shared" si="2017"/>
        <v/>
      </c>
      <c r="S769" s="633"/>
      <c r="T769" s="593" t="str">
        <f t="shared" ref="T769:AJ769" si="2018">IF(T766="","",T766*T767*T768)</f>
        <v/>
      </c>
      <c r="U769" s="593" t="str">
        <f t="shared" si="2018"/>
        <v/>
      </c>
      <c r="V769" s="593" t="str">
        <f t="shared" si="2018"/>
        <v/>
      </c>
      <c r="W769" s="593" t="str">
        <f t="shared" si="2018"/>
        <v/>
      </c>
      <c r="X769" s="593" t="str">
        <f t="shared" si="2018"/>
        <v/>
      </c>
      <c r="Y769" s="593" t="str">
        <f t="shared" si="2018"/>
        <v/>
      </c>
      <c r="Z769" s="593" t="str">
        <f t="shared" si="2018"/>
        <v/>
      </c>
      <c r="AA769" s="593" t="str">
        <f t="shared" si="2018"/>
        <v/>
      </c>
      <c r="AB769" s="593" t="str">
        <f t="shared" si="2018"/>
        <v/>
      </c>
      <c r="AC769" s="593" t="str">
        <f t="shared" si="2018"/>
        <v/>
      </c>
      <c r="AD769" s="593" t="str">
        <f t="shared" si="2018"/>
        <v/>
      </c>
      <c r="AE769" s="593" t="str">
        <f t="shared" si="2018"/>
        <v/>
      </c>
      <c r="AF769" s="593" t="str">
        <f t="shared" si="2018"/>
        <v/>
      </c>
      <c r="AG769" s="593" t="str">
        <f t="shared" si="2018"/>
        <v/>
      </c>
      <c r="AH769" s="593" t="str">
        <f t="shared" si="2018"/>
        <v/>
      </c>
      <c r="AI769" s="593" t="str">
        <f t="shared" si="2018"/>
        <v/>
      </c>
      <c r="AJ769" s="593" t="str">
        <f t="shared" si="2018"/>
        <v/>
      </c>
      <c r="AK769" s="633"/>
      <c r="AL769" s="593" t="str">
        <f t="shared" ref="AL769:BB769" si="2019">IF(AL766="","",AL766*AL767*AL768)</f>
        <v/>
      </c>
      <c r="AM769" s="593" t="str">
        <f t="shared" si="2019"/>
        <v/>
      </c>
      <c r="AN769" s="593" t="str">
        <f t="shared" si="2019"/>
        <v/>
      </c>
      <c r="AO769" s="593" t="str">
        <f t="shared" si="2019"/>
        <v/>
      </c>
      <c r="AP769" s="593" t="str">
        <f t="shared" si="2019"/>
        <v/>
      </c>
      <c r="AQ769" s="593" t="str">
        <f t="shared" si="2019"/>
        <v/>
      </c>
      <c r="AR769" s="593" t="str">
        <f t="shared" si="2019"/>
        <v/>
      </c>
      <c r="AS769" s="593" t="str">
        <f t="shared" si="2019"/>
        <v/>
      </c>
      <c r="AT769" s="593" t="str">
        <f t="shared" si="2019"/>
        <v/>
      </c>
      <c r="AU769" s="593" t="str">
        <f t="shared" si="2019"/>
        <v/>
      </c>
      <c r="AV769" s="593" t="str">
        <f t="shared" si="2019"/>
        <v/>
      </c>
      <c r="AW769" s="593" t="str">
        <f t="shared" si="2019"/>
        <v/>
      </c>
      <c r="AX769" s="593" t="str">
        <f t="shared" si="2019"/>
        <v/>
      </c>
      <c r="AY769" s="593" t="str">
        <f t="shared" si="2019"/>
        <v/>
      </c>
      <c r="AZ769" s="593" t="str">
        <f t="shared" si="2019"/>
        <v/>
      </c>
      <c r="BA769" s="593" t="str">
        <f t="shared" si="2019"/>
        <v/>
      </c>
      <c r="BB769" s="593" t="str">
        <f t="shared" si="2019"/>
        <v/>
      </c>
      <c r="BC769" s="633"/>
      <c r="BD769" s="593" t="str">
        <f t="shared" ref="BD769:BT769" si="2020">IF(BD766="","",BD766*BD767*BD768)</f>
        <v/>
      </c>
      <c r="BE769" s="593" t="str">
        <f t="shared" si="2020"/>
        <v/>
      </c>
      <c r="BF769" s="593" t="str">
        <f t="shared" si="2020"/>
        <v/>
      </c>
      <c r="BG769" s="593" t="str">
        <f t="shared" si="2020"/>
        <v/>
      </c>
      <c r="BH769" s="593" t="str">
        <f t="shared" si="2020"/>
        <v/>
      </c>
      <c r="BI769" s="593" t="str">
        <f t="shared" si="2020"/>
        <v/>
      </c>
      <c r="BJ769" s="593" t="str">
        <f t="shared" si="2020"/>
        <v/>
      </c>
      <c r="BK769" s="593" t="str">
        <f t="shared" si="2020"/>
        <v/>
      </c>
      <c r="BL769" s="593" t="str">
        <f t="shared" si="2020"/>
        <v/>
      </c>
      <c r="BM769" s="593" t="str">
        <f t="shared" si="2020"/>
        <v/>
      </c>
      <c r="BN769" s="593" t="str">
        <f t="shared" si="2020"/>
        <v/>
      </c>
      <c r="BO769" s="593" t="str">
        <f t="shared" si="2020"/>
        <v/>
      </c>
      <c r="BP769" s="593" t="str">
        <f t="shared" si="2020"/>
        <v/>
      </c>
      <c r="BQ769" s="593" t="str">
        <f t="shared" si="2020"/>
        <v/>
      </c>
      <c r="BR769" s="593" t="str">
        <f t="shared" si="2020"/>
        <v/>
      </c>
      <c r="BS769" s="593" t="str">
        <f t="shared" si="2020"/>
        <v/>
      </c>
      <c r="BT769" s="593" t="str">
        <f t="shared" si="202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01"/>
        <v/>
      </c>
      <c r="CA769" s="583" t="str">
        <f t="shared" si="2002"/>
        <v/>
      </c>
      <c r="CB769" s="583" t="str">
        <f t="shared" si="2003"/>
        <v/>
      </c>
      <c r="CC769" s="675" t="str">
        <f t="shared" si="2004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14"/>
        <v/>
      </c>
      <c r="CF769" s="1326" t="str">
        <f t="shared" si="2014"/>
        <v/>
      </c>
      <c r="CG769" s="1326" t="str">
        <f t="shared" si="2014"/>
        <v/>
      </c>
      <c r="CH769" s="1326" t="str">
        <f t="shared" si="2014"/>
        <v/>
      </c>
      <c r="CI769" s="1326" t="str">
        <f t="shared" si="2014"/>
        <v/>
      </c>
      <c r="CJ769" s="1326" t="str">
        <f t="shared" si="2014"/>
        <v/>
      </c>
      <c r="CK769" s="1327" t="str">
        <f t="shared" si="2014"/>
        <v/>
      </c>
      <c r="CL769" s="1327" t="str">
        <f t="shared" si="2014"/>
        <v/>
      </c>
      <c r="CM769" s="1327" t="str">
        <f t="shared" si="2014"/>
        <v/>
      </c>
      <c r="CN769" s="1326" t="str">
        <f t="shared" si="2014"/>
        <v/>
      </c>
      <c r="CO769" s="1326" t="str">
        <f t="shared" si="2014"/>
        <v/>
      </c>
      <c r="CP769" s="1326" t="str">
        <f t="shared" si="2014"/>
        <v/>
      </c>
      <c r="CQ769" s="1326" t="str">
        <f t="shared" si="2014"/>
        <v/>
      </c>
      <c r="CR769" s="1326" t="str">
        <f t="shared" si="2014"/>
        <v/>
      </c>
      <c r="CS769" s="1325" t="str">
        <f t="shared" si="2014"/>
        <v/>
      </c>
      <c r="CT769" s="1328" t="str">
        <f t="shared" si="2014"/>
        <v/>
      </c>
      <c r="CU769" s="534" t="str">
        <f t="shared" si="2015"/>
        <v/>
      </c>
      <c r="CV769" s="535" t="str">
        <f t="shared" si="2015"/>
        <v/>
      </c>
      <c r="CW769" s="536" t="str">
        <f t="shared" si="2015"/>
        <v/>
      </c>
      <c r="CX769" s="536" t="str">
        <f t="shared" si="2015"/>
        <v/>
      </c>
      <c r="CY769" s="536" t="str">
        <f t="shared" si="2015"/>
        <v/>
      </c>
      <c r="CZ769" s="536" t="str">
        <f t="shared" si="2015"/>
        <v/>
      </c>
      <c r="DA769" s="536" t="str">
        <f t="shared" si="2015"/>
        <v/>
      </c>
      <c r="DB769" s="537" t="str">
        <f t="shared" si="2015"/>
        <v/>
      </c>
      <c r="DC769" s="537" t="str">
        <f t="shared" si="2015"/>
        <v/>
      </c>
      <c r="DD769" s="537" t="str">
        <f t="shared" si="2015"/>
        <v/>
      </c>
      <c r="DE769" s="536" t="str">
        <f t="shared" si="2016"/>
        <v/>
      </c>
      <c r="DF769" s="536" t="str">
        <f t="shared" si="2016"/>
        <v/>
      </c>
      <c r="DG769" s="536" t="str">
        <f t="shared" si="2016"/>
        <v/>
      </c>
      <c r="DH769" s="536" t="str">
        <f t="shared" si="2016"/>
        <v/>
      </c>
      <c r="DI769" s="536" t="str">
        <f t="shared" si="2016"/>
        <v/>
      </c>
      <c r="DJ769" s="535" t="str">
        <f t="shared" si="2016"/>
        <v/>
      </c>
      <c r="DK769" s="534" t="str">
        <f t="shared" si="201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 t="s">
        <v>270</v>
      </c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70"/>
      <c r="BE770" s="770"/>
      <c r="BF770" s="770"/>
      <c r="BG770" s="770"/>
      <c r="BH770" s="770"/>
      <c r="BI770" s="770"/>
      <c r="BJ770" s="770"/>
      <c r="BK770" s="770"/>
      <c r="BL770" s="770"/>
      <c r="BM770" s="770"/>
      <c r="BN770" s="770"/>
      <c r="BO770" s="770"/>
      <c r="BP770" s="770"/>
      <c r="BQ770" s="770"/>
      <c r="BR770" s="770"/>
      <c r="BS770" s="770"/>
      <c r="BT770" s="770"/>
      <c r="BU770" s="768"/>
      <c r="BV770" s="744"/>
      <c r="BW770" s="744"/>
      <c r="BX770" s="744"/>
      <c r="BY770" s="744"/>
      <c r="BZ770" s="575" t="str">
        <f t="shared" si="2001"/>
        <v/>
      </c>
      <c r="CA770" s="575" t="str">
        <f t="shared" si="2002"/>
        <v/>
      </c>
      <c r="CB770" s="575" t="str">
        <f t="shared" si="2003"/>
        <v/>
      </c>
      <c r="CC770" s="673" t="str">
        <f t="shared" si="2004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2"/>
      <c r="P771" s="772"/>
      <c r="Q771" s="772"/>
      <c r="R771" s="772"/>
      <c r="S771" s="768"/>
      <c r="T771" s="747"/>
      <c r="U771" s="747"/>
      <c r="V771" s="747"/>
      <c r="W771" s="747"/>
      <c r="X771" s="747"/>
      <c r="Y771" s="747"/>
      <c r="Z771" s="747"/>
      <c r="AA771" s="747">
        <v>36</v>
      </c>
      <c r="AB771" s="747">
        <v>36</v>
      </c>
      <c r="AC771" s="747"/>
      <c r="AD771" s="747"/>
      <c r="AE771" s="772"/>
      <c r="AF771" s="772"/>
      <c r="AG771" s="772"/>
      <c r="AH771" s="772"/>
      <c r="AI771" s="747"/>
      <c r="AJ771" s="772"/>
      <c r="AK771" s="768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72"/>
      <c r="AX771" s="772"/>
      <c r="AY771" s="772"/>
      <c r="AZ771" s="772"/>
      <c r="BA771" s="772"/>
      <c r="BB771" s="772"/>
      <c r="BC771" s="768"/>
      <c r="BD771" s="747">
        <v>200</v>
      </c>
      <c r="BE771" s="747">
        <v>1920</v>
      </c>
      <c r="BF771" s="747"/>
      <c r="BG771" s="747"/>
      <c r="BH771" s="747"/>
      <c r="BI771" s="747"/>
      <c r="BJ771" s="747"/>
      <c r="BK771" s="747"/>
      <c r="BL771" s="747"/>
      <c r="BM771" s="747"/>
      <c r="BN771" s="747"/>
      <c r="BO771" s="772"/>
      <c r="BP771" s="772"/>
      <c r="BQ771" s="772"/>
      <c r="BR771" s="772"/>
      <c r="BS771" s="772"/>
      <c r="BT771" s="772"/>
      <c r="BU771" s="768"/>
      <c r="BV771" s="747"/>
      <c r="BW771" s="747"/>
      <c r="BX771" s="747"/>
      <c r="BY771" s="747"/>
      <c r="BZ771" s="583" t="str">
        <f t="shared" si="2001"/>
        <v/>
      </c>
      <c r="CA771" s="583" t="str">
        <f t="shared" si="2002"/>
        <v/>
      </c>
      <c r="CB771" s="583" t="str">
        <f t="shared" si="2003"/>
        <v/>
      </c>
      <c r="CC771" s="675" t="str">
        <f t="shared" si="2004"/>
        <v/>
      </c>
      <c r="CD771" s="1324" t="str">
        <f t="shared" ref="CD771:CS771" si="20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21"/>
        <v/>
      </c>
      <c r="CF771" s="1326" t="str">
        <f t="shared" si="2021"/>
        <v/>
      </c>
      <c r="CG771" s="1326" t="str">
        <f t="shared" si="2021"/>
        <v/>
      </c>
      <c r="CH771" s="1326" t="str">
        <f t="shared" si="2021"/>
        <v/>
      </c>
      <c r="CI771" s="1326" t="str">
        <f t="shared" si="2021"/>
        <v/>
      </c>
      <c r="CJ771" s="1326" t="str">
        <f t="shared" si="2021"/>
        <v/>
      </c>
      <c r="CK771" s="1327" t="str">
        <f t="shared" si="2021"/>
        <v/>
      </c>
      <c r="CL771" s="1327">
        <f t="shared" si="2021"/>
        <v>200</v>
      </c>
      <c r="CM771" s="1327">
        <f t="shared" si="2021"/>
        <v>1920</v>
      </c>
      <c r="CN771" s="1326" t="str">
        <f t="shared" si="2021"/>
        <v/>
      </c>
      <c r="CO771" s="1326" t="str">
        <f t="shared" si="2021"/>
        <v/>
      </c>
      <c r="CP771" s="1326" t="str">
        <f t="shared" si="2021"/>
        <v/>
      </c>
      <c r="CQ771" s="1326" t="str">
        <f t="shared" si="2021"/>
        <v/>
      </c>
      <c r="CR771" s="1326" t="str">
        <f t="shared" si="2021"/>
        <v/>
      </c>
      <c r="CS771" s="1325" t="str">
        <f t="shared" si="2021"/>
        <v/>
      </c>
      <c r="CT771" s="1328" t="str">
        <f t="shared" ref="CE771:CT775" si="20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23"/>
        <v/>
      </c>
      <c r="CW771" s="536" t="str">
        <f t="shared" si="2023"/>
        <v/>
      </c>
      <c r="CX771" s="536" t="str">
        <f t="shared" si="2023"/>
        <v/>
      </c>
      <c r="CY771" s="536" t="str">
        <f t="shared" si="2023"/>
        <v/>
      </c>
      <c r="CZ771" s="536" t="str">
        <f t="shared" si="2023"/>
        <v/>
      </c>
      <c r="DA771" s="536" t="str">
        <f t="shared" si="2023"/>
        <v/>
      </c>
      <c r="DB771" s="537" t="str">
        <f t="shared" si="2023"/>
        <v/>
      </c>
      <c r="DC771" s="537">
        <f t="shared" si="2023"/>
        <v>200</v>
      </c>
      <c r="DD771" s="537">
        <f t="shared" si="2023"/>
        <v>1920</v>
      </c>
      <c r="DE771" s="536" t="str">
        <f t="shared" ref="DE771:DK775" si="20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24"/>
        <v/>
      </c>
      <c r="DG771" s="536" t="str">
        <f t="shared" si="2024"/>
        <v/>
      </c>
      <c r="DH771" s="536" t="str">
        <f t="shared" si="2024"/>
        <v/>
      </c>
      <c r="DI771" s="536" t="str">
        <f t="shared" si="2024"/>
        <v/>
      </c>
      <c r="DJ771" s="535" t="str">
        <f t="shared" si="2024"/>
        <v/>
      </c>
      <c r="DK771" s="534" t="str">
        <f t="shared" si="2024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316</v>
      </c>
      <c r="B772" s="747"/>
      <c r="C772" s="747"/>
      <c r="D772" s="747"/>
      <c r="E772" s="747"/>
      <c r="F772" s="747"/>
      <c r="G772" s="747"/>
      <c r="H772" s="747"/>
      <c r="I772" s="747"/>
      <c r="J772" s="747"/>
      <c r="K772" s="747"/>
      <c r="L772" s="747"/>
      <c r="M772" s="747"/>
      <c r="N772" s="747"/>
      <c r="O772" s="772"/>
      <c r="P772" s="772"/>
      <c r="Q772" s="772"/>
      <c r="R772" s="772"/>
      <c r="S772" s="768"/>
      <c r="T772" s="747">
        <v>48</v>
      </c>
      <c r="U772" s="747">
        <v>5</v>
      </c>
      <c r="V772" s="747">
        <v>24</v>
      </c>
      <c r="W772" s="747">
        <v>24</v>
      </c>
      <c r="X772" s="747">
        <v>24</v>
      </c>
      <c r="Y772" s="747">
        <v>72</v>
      </c>
      <c r="Z772" s="747">
        <v>36</v>
      </c>
      <c r="AA772" s="747">
        <v>36</v>
      </c>
      <c r="AB772" s="747">
        <v>36</v>
      </c>
      <c r="AC772" s="747"/>
      <c r="AD772" s="747"/>
      <c r="AE772" s="772"/>
      <c r="AF772" s="772"/>
      <c r="AG772" s="772"/>
      <c r="AH772" s="772"/>
      <c r="AI772" s="747"/>
      <c r="AJ772" s="772"/>
      <c r="AK772" s="768"/>
      <c r="AL772" s="747"/>
      <c r="AM772" s="747"/>
      <c r="AN772" s="747"/>
      <c r="AO772" s="747"/>
      <c r="AP772" s="747"/>
      <c r="AQ772" s="747"/>
      <c r="AR772" s="747"/>
      <c r="AS772" s="747"/>
      <c r="AT772" s="747"/>
      <c r="AU772" s="747"/>
      <c r="AV772" s="747"/>
      <c r="AW772" s="772"/>
      <c r="AX772" s="772"/>
      <c r="AY772" s="772"/>
      <c r="AZ772" s="772"/>
      <c r="BA772" s="772"/>
      <c r="BB772" s="772"/>
      <c r="BC772" s="768"/>
      <c r="BD772" s="747">
        <v>0</v>
      </c>
      <c r="BE772" s="747">
        <v>240</v>
      </c>
      <c r="BF772" s="747"/>
      <c r="BG772" s="747"/>
      <c r="BH772" s="747"/>
      <c r="BI772" s="747"/>
      <c r="BJ772" s="747"/>
      <c r="BK772" s="747"/>
      <c r="BL772" s="747"/>
      <c r="BM772" s="747"/>
      <c r="BN772" s="747"/>
      <c r="BO772" s="772"/>
      <c r="BP772" s="772"/>
      <c r="BQ772" s="772"/>
      <c r="BR772" s="772"/>
      <c r="BS772" s="772"/>
      <c r="BT772" s="772"/>
      <c r="BU772" s="768"/>
      <c r="BV772" s="747"/>
      <c r="BW772" s="747"/>
      <c r="BX772" s="747"/>
      <c r="BY772" s="747"/>
      <c r="BZ772" s="583" t="str">
        <f t="shared" si="2001"/>
        <v/>
      </c>
      <c r="CA772" s="583">
        <f t="shared" si="2002"/>
        <v>32.571428571428569</v>
      </c>
      <c r="CB772" s="583" t="str">
        <f t="shared" si="2003"/>
        <v/>
      </c>
      <c r="CC772" s="675" t="str">
        <f t="shared" si="2004"/>
        <v/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22"/>
        <v/>
      </c>
      <c r="CF772" s="1326" t="str">
        <f t="shared" si="2022"/>
        <v/>
      </c>
      <c r="CG772" s="1326" t="str">
        <f t="shared" si="2022"/>
        <v/>
      </c>
      <c r="CH772" s="1326" t="str">
        <f t="shared" si="2022"/>
        <v/>
      </c>
      <c r="CI772" s="1326" t="str">
        <f t="shared" si="2022"/>
        <v/>
      </c>
      <c r="CJ772" s="1326" t="str">
        <f t="shared" si="2022"/>
        <v/>
      </c>
      <c r="CK772" s="1327" t="str">
        <f t="shared" si="2022"/>
        <v/>
      </c>
      <c r="CL772" s="1327">
        <f t="shared" si="2022"/>
        <v>0</v>
      </c>
      <c r="CM772" s="1327">
        <f t="shared" si="2022"/>
        <v>240</v>
      </c>
      <c r="CN772" s="1326" t="str">
        <f t="shared" si="2022"/>
        <v/>
      </c>
      <c r="CO772" s="1326" t="str">
        <f t="shared" si="2022"/>
        <v/>
      </c>
      <c r="CP772" s="1326" t="str">
        <f t="shared" si="2022"/>
        <v/>
      </c>
      <c r="CQ772" s="1326" t="str">
        <f t="shared" si="2022"/>
        <v/>
      </c>
      <c r="CR772" s="1326" t="str">
        <f t="shared" si="2022"/>
        <v/>
      </c>
      <c r="CS772" s="1325" t="str">
        <f t="shared" si="2022"/>
        <v/>
      </c>
      <c r="CT772" s="1328" t="str">
        <f t="shared" si="2022"/>
        <v/>
      </c>
      <c r="CU772" s="534" t="str">
        <f t="shared" si="2023"/>
        <v/>
      </c>
      <c r="CV772" s="535" t="str">
        <f t="shared" si="2023"/>
        <v/>
      </c>
      <c r="CW772" s="536" t="str">
        <f t="shared" si="2023"/>
        <v/>
      </c>
      <c r="CX772" s="536" t="str">
        <f t="shared" si="2023"/>
        <v/>
      </c>
      <c r="CY772" s="536" t="str">
        <f t="shared" si="2023"/>
        <v/>
      </c>
      <c r="CZ772" s="536" t="str">
        <f t="shared" si="2023"/>
        <v/>
      </c>
      <c r="DA772" s="536" t="str">
        <f t="shared" si="2023"/>
        <v/>
      </c>
      <c r="DB772" s="537" t="str">
        <f t="shared" si="2023"/>
        <v/>
      </c>
      <c r="DC772" s="537">
        <f t="shared" si="2023"/>
        <v>0</v>
      </c>
      <c r="DD772" s="537">
        <f t="shared" si="2023"/>
        <v>240</v>
      </c>
      <c r="DE772" s="536" t="str">
        <f t="shared" si="2024"/>
        <v/>
      </c>
      <c r="DF772" s="536" t="str">
        <f t="shared" si="2024"/>
        <v/>
      </c>
      <c r="DG772" s="536" t="str">
        <f t="shared" si="2024"/>
        <v/>
      </c>
      <c r="DH772" s="536" t="str">
        <f t="shared" si="2024"/>
        <v/>
      </c>
      <c r="DI772" s="536" t="str">
        <f t="shared" si="2024"/>
        <v/>
      </c>
      <c r="DJ772" s="535" t="str">
        <f t="shared" si="2024"/>
        <v/>
      </c>
      <c r="DK772" s="534" t="str">
        <f t="shared" si="2024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317</v>
      </c>
      <c r="B773" s="747"/>
      <c r="C773" s="747"/>
      <c r="D773" s="747"/>
      <c r="E773" s="747"/>
      <c r="F773" s="747"/>
      <c r="G773" s="747"/>
      <c r="H773" s="747"/>
      <c r="I773" s="747"/>
      <c r="J773" s="747"/>
      <c r="K773" s="747"/>
      <c r="L773" s="747"/>
      <c r="M773" s="747"/>
      <c r="N773" s="747"/>
      <c r="O773" s="772"/>
      <c r="P773" s="772"/>
      <c r="Q773" s="772"/>
      <c r="R773" s="772"/>
      <c r="S773" s="768"/>
      <c r="T773" s="747">
        <v>360</v>
      </c>
      <c r="U773" s="747">
        <v>360</v>
      </c>
      <c r="V773" s="747">
        <v>180</v>
      </c>
      <c r="W773" s="747">
        <v>576</v>
      </c>
      <c r="X773" s="747">
        <v>216</v>
      </c>
      <c r="Y773" s="747">
        <v>210</v>
      </c>
      <c r="Z773" s="747">
        <v>150</v>
      </c>
      <c r="AA773" s="747">
        <v>150</v>
      </c>
      <c r="AB773" s="747">
        <v>150</v>
      </c>
      <c r="AC773" s="747"/>
      <c r="AD773" s="747"/>
      <c r="AE773" s="772"/>
      <c r="AF773" s="772"/>
      <c r="AG773" s="772"/>
      <c r="AH773" s="772"/>
      <c r="AI773" s="747"/>
      <c r="AJ773" s="772"/>
      <c r="AK773" s="768"/>
      <c r="AL773" s="747"/>
      <c r="AM773" s="747"/>
      <c r="AN773" s="747"/>
      <c r="AO773" s="747"/>
      <c r="AP773" s="747"/>
      <c r="AQ773" s="747"/>
      <c r="AR773" s="747"/>
      <c r="AS773" s="747"/>
      <c r="AT773" s="747"/>
      <c r="AU773" s="747"/>
      <c r="AV773" s="747"/>
      <c r="AW773" s="772"/>
      <c r="AX773" s="772"/>
      <c r="AY773" s="772"/>
      <c r="AZ773" s="772"/>
      <c r="BA773" s="772"/>
      <c r="BB773" s="772"/>
      <c r="BC773" s="768"/>
      <c r="BD773" s="747">
        <v>100</v>
      </c>
      <c r="BE773" s="747">
        <v>240</v>
      </c>
      <c r="BF773" s="747"/>
      <c r="BG773" s="747"/>
      <c r="BH773" s="747"/>
      <c r="BI773" s="747"/>
      <c r="BJ773" s="747"/>
      <c r="BK773" s="747"/>
      <c r="BL773" s="747"/>
      <c r="BM773" s="747"/>
      <c r="BN773" s="747"/>
      <c r="BO773" s="772"/>
      <c r="BP773" s="772"/>
      <c r="BQ773" s="772"/>
      <c r="BR773" s="772"/>
      <c r="BS773" s="772"/>
      <c r="BT773" s="772"/>
      <c r="BU773" s="768"/>
      <c r="BV773" s="747"/>
      <c r="BW773" s="747"/>
      <c r="BX773" s="747"/>
      <c r="BY773" s="747"/>
      <c r="BZ773" s="583" t="str">
        <f t="shared" si="2001"/>
        <v/>
      </c>
      <c r="CA773" s="583">
        <f t="shared" si="2002"/>
        <v>232.28571428571428</v>
      </c>
      <c r="CB773" s="583" t="str">
        <f t="shared" si="2003"/>
        <v/>
      </c>
      <c r="CC773" s="675" t="str">
        <f t="shared" si="2004"/>
        <v/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22"/>
        <v/>
      </c>
      <c r="CF773" s="1326" t="str">
        <f t="shared" si="2022"/>
        <v/>
      </c>
      <c r="CG773" s="1326" t="str">
        <f t="shared" si="2022"/>
        <v/>
      </c>
      <c r="CH773" s="1326" t="str">
        <f t="shared" si="2022"/>
        <v/>
      </c>
      <c r="CI773" s="1326" t="str">
        <f t="shared" si="2022"/>
        <v/>
      </c>
      <c r="CJ773" s="1326" t="str">
        <f t="shared" si="2022"/>
        <v/>
      </c>
      <c r="CK773" s="1327" t="str">
        <f t="shared" si="2022"/>
        <v/>
      </c>
      <c r="CL773" s="1327">
        <f t="shared" si="2022"/>
        <v>100</v>
      </c>
      <c r="CM773" s="1327">
        <f t="shared" si="2022"/>
        <v>240</v>
      </c>
      <c r="CN773" s="1326" t="str">
        <f t="shared" si="2022"/>
        <v/>
      </c>
      <c r="CO773" s="1326" t="str">
        <f t="shared" si="2022"/>
        <v/>
      </c>
      <c r="CP773" s="1326" t="str">
        <f t="shared" si="2022"/>
        <v/>
      </c>
      <c r="CQ773" s="1326" t="str">
        <f t="shared" si="2022"/>
        <v/>
      </c>
      <c r="CR773" s="1326" t="str">
        <f t="shared" si="2022"/>
        <v/>
      </c>
      <c r="CS773" s="1325" t="str">
        <f t="shared" si="2022"/>
        <v/>
      </c>
      <c r="CT773" s="1328" t="str">
        <f t="shared" si="2022"/>
        <v/>
      </c>
      <c r="CU773" s="534" t="str">
        <f t="shared" si="2023"/>
        <v/>
      </c>
      <c r="CV773" s="535" t="str">
        <f t="shared" si="2023"/>
        <v/>
      </c>
      <c r="CW773" s="536" t="str">
        <f t="shared" si="2023"/>
        <v/>
      </c>
      <c r="CX773" s="536" t="str">
        <f t="shared" si="2023"/>
        <v/>
      </c>
      <c r="CY773" s="536" t="str">
        <f t="shared" si="2023"/>
        <v/>
      </c>
      <c r="CZ773" s="536" t="str">
        <f t="shared" si="2023"/>
        <v/>
      </c>
      <c r="DA773" s="536" t="str">
        <f t="shared" si="2023"/>
        <v/>
      </c>
      <c r="DB773" s="537" t="str">
        <f t="shared" si="2023"/>
        <v/>
      </c>
      <c r="DC773" s="537">
        <f t="shared" si="2023"/>
        <v>100</v>
      </c>
      <c r="DD773" s="537">
        <f t="shared" si="2023"/>
        <v>240</v>
      </c>
      <c r="DE773" s="536" t="str">
        <f t="shared" si="2024"/>
        <v/>
      </c>
      <c r="DF773" s="536" t="str">
        <f t="shared" si="2024"/>
        <v/>
      </c>
      <c r="DG773" s="536" t="str">
        <f t="shared" si="2024"/>
        <v/>
      </c>
      <c r="DH773" s="536" t="str">
        <f t="shared" si="2024"/>
        <v/>
      </c>
      <c r="DI773" s="536" t="str">
        <f t="shared" si="2024"/>
        <v/>
      </c>
      <c r="DJ773" s="535" t="str">
        <f t="shared" si="2024"/>
        <v/>
      </c>
      <c r="DK773" s="534" t="str">
        <f t="shared" si="2024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2"/>
      <c r="P774" s="772"/>
      <c r="Q774" s="772"/>
      <c r="R774" s="772"/>
      <c r="S774" s="768"/>
      <c r="T774" s="747"/>
      <c r="U774" s="747"/>
      <c r="V774" s="747"/>
      <c r="W774" s="747"/>
      <c r="X774" s="747"/>
      <c r="Y774" s="747"/>
      <c r="Z774" s="747"/>
      <c r="AA774" s="747">
        <v>150</v>
      </c>
      <c r="AB774" s="747">
        <v>150</v>
      </c>
      <c r="AC774" s="747"/>
      <c r="AD774" s="747"/>
      <c r="AE774" s="772"/>
      <c r="AF774" s="772"/>
      <c r="AG774" s="772"/>
      <c r="AH774" s="772"/>
      <c r="AI774" s="747"/>
      <c r="AJ774" s="772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2"/>
      <c r="AX774" s="772"/>
      <c r="AY774" s="772"/>
      <c r="AZ774" s="772"/>
      <c r="BA774" s="772"/>
      <c r="BB774" s="772"/>
      <c r="BC774" s="768"/>
      <c r="BD774" s="747">
        <v>150</v>
      </c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2"/>
      <c r="BP774" s="772"/>
      <c r="BQ774" s="772"/>
      <c r="BR774" s="772"/>
      <c r="BS774" s="772"/>
      <c r="BT774" s="772"/>
      <c r="BU774" s="768"/>
      <c r="BV774" s="747"/>
      <c r="BW774" s="747"/>
      <c r="BX774" s="747"/>
      <c r="BY774" s="747"/>
      <c r="BZ774" s="583" t="str">
        <f t="shared" si="2001"/>
        <v/>
      </c>
      <c r="CA774" s="583" t="str">
        <f t="shared" si="2002"/>
        <v/>
      </c>
      <c r="CB774" s="583" t="str">
        <f t="shared" si="2003"/>
        <v/>
      </c>
      <c r="CC774" s="675" t="str">
        <f t="shared" si="2004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22"/>
        <v/>
      </c>
      <c r="CF774" s="1326" t="str">
        <f t="shared" si="2022"/>
        <v/>
      </c>
      <c r="CG774" s="1326" t="str">
        <f t="shared" si="2022"/>
        <v/>
      </c>
      <c r="CH774" s="1326" t="str">
        <f t="shared" si="2022"/>
        <v/>
      </c>
      <c r="CI774" s="1326" t="str">
        <f t="shared" si="2022"/>
        <v/>
      </c>
      <c r="CJ774" s="1326" t="str">
        <f t="shared" si="2022"/>
        <v/>
      </c>
      <c r="CK774" s="1327" t="str">
        <f t="shared" si="2022"/>
        <v/>
      </c>
      <c r="CL774" s="1327">
        <f t="shared" si="2022"/>
        <v>150</v>
      </c>
      <c r="CM774" s="1327" t="str">
        <f t="shared" si="2022"/>
        <v/>
      </c>
      <c r="CN774" s="1326" t="str">
        <f t="shared" si="2022"/>
        <v/>
      </c>
      <c r="CO774" s="1326" t="str">
        <f t="shared" si="2022"/>
        <v/>
      </c>
      <c r="CP774" s="1326" t="str">
        <f t="shared" si="2022"/>
        <v/>
      </c>
      <c r="CQ774" s="1326" t="str">
        <f t="shared" si="2022"/>
        <v/>
      </c>
      <c r="CR774" s="1326" t="str">
        <f t="shared" si="2022"/>
        <v/>
      </c>
      <c r="CS774" s="1325" t="str">
        <f t="shared" si="2022"/>
        <v/>
      </c>
      <c r="CT774" s="1328" t="str">
        <f t="shared" si="2022"/>
        <v/>
      </c>
      <c r="CU774" s="534" t="str">
        <f t="shared" si="2023"/>
        <v/>
      </c>
      <c r="CV774" s="535" t="str">
        <f t="shared" si="2023"/>
        <v/>
      </c>
      <c r="CW774" s="536" t="str">
        <f t="shared" si="2023"/>
        <v/>
      </c>
      <c r="CX774" s="536" t="str">
        <f t="shared" si="2023"/>
        <v/>
      </c>
      <c r="CY774" s="536" t="str">
        <f t="shared" si="2023"/>
        <v/>
      </c>
      <c r="CZ774" s="536" t="str">
        <f t="shared" si="2023"/>
        <v/>
      </c>
      <c r="DA774" s="536" t="str">
        <f t="shared" si="2023"/>
        <v/>
      </c>
      <c r="DB774" s="537" t="str">
        <f t="shared" si="2023"/>
        <v/>
      </c>
      <c r="DC774" s="537">
        <f t="shared" si="2023"/>
        <v>150</v>
      </c>
      <c r="DD774" s="537" t="str">
        <f t="shared" si="2023"/>
        <v/>
      </c>
      <c r="DE774" s="536" t="str">
        <f t="shared" si="2024"/>
        <v/>
      </c>
      <c r="DF774" s="536" t="str">
        <f t="shared" si="2024"/>
        <v/>
      </c>
      <c r="DG774" s="536" t="str">
        <f t="shared" si="2024"/>
        <v/>
      </c>
      <c r="DH774" s="536" t="str">
        <f t="shared" si="2024"/>
        <v/>
      </c>
      <c r="DI774" s="536" t="str">
        <f t="shared" si="2024"/>
        <v/>
      </c>
      <c r="DJ774" s="535" t="str">
        <f t="shared" si="2024"/>
        <v/>
      </c>
      <c r="DK774" s="534" t="str">
        <f t="shared" si="2024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319</v>
      </c>
      <c r="B775" s="747"/>
      <c r="C775" s="747"/>
      <c r="D775" s="747"/>
      <c r="E775" s="747"/>
      <c r="F775" s="747"/>
      <c r="G775" s="747"/>
      <c r="H775" s="747"/>
      <c r="I775" s="747"/>
      <c r="J775" s="747"/>
      <c r="K775" s="747"/>
      <c r="L775" s="747"/>
      <c r="M775" s="747"/>
      <c r="N775" s="747"/>
      <c r="O775" s="772"/>
      <c r="P775" s="772"/>
      <c r="Q775" s="772"/>
      <c r="R775" s="772"/>
      <c r="S775" s="768"/>
      <c r="T775" s="747">
        <v>144</v>
      </c>
      <c r="U775" s="747">
        <v>144</v>
      </c>
      <c r="V775" s="747">
        <v>96</v>
      </c>
      <c r="W775" s="747">
        <v>192</v>
      </c>
      <c r="X775" s="747">
        <v>216</v>
      </c>
      <c r="Y775" s="747">
        <v>54</v>
      </c>
      <c r="Z775" s="747">
        <v>192</v>
      </c>
      <c r="AA775" s="747">
        <v>72</v>
      </c>
      <c r="AB775" s="747">
        <v>36</v>
      </c>
      <c r="AC775" s="747"/>
      <c r="AD775" s="747"/>
      <c r="AE775" s="772"/>
      <c r="AF775" s="772"/>
      <c r="AG775" s="772"/>
      <c r="AH775" s="772"/>
      <c r="AI775" s="747"/>
      <c r="AJ775" s="772"/>
      <c r="AK775" s="768"/>
      <c r="AL775" s="747"/>
      <c r="AM775" s="747"/>
      <c r="AN775" s="747"/>
      <c r="AO775" s="747"/>
      <c r="AP775" s="747"/>
      <c r="AQ775" s="747"/>
      <c r="AR775" s="747"/>
      <c r="AS775" s="747"/>
      <c r="AT775" s="747"/>
      <c r="AU775" s="747"/>
      <c r="AV775" s="747"/>
      <c r="AW775" s="772"/>
      <c r="AX775" s="772"/>
      <c r="AY775" s="772"/>
      <c r="AZ775" s="772"/>
      <c r="BA775" s="772"/>
      <c r="BB775" s="772"/>
      <c r="BC775" s="768"/>
      <c r="BD775" s="747"/>
      <c r="BE775" s="747"/>
      <c r="BF775" s="747"/>
      <c r="BG775" s="747"/>
      <c r="BH775" s="747"/>
      <c r="BI775" s="747"/>
      <c r="BJ775" s="747"/>
      <c r="BK775" s="747"/>
      <c r="BL775" s="747"/>
      <c r="BM775" s="747"/>
      <c r="BN775" s="747"/>
      <c r="BO775" s="772"/>
      <c r="BP775" s="772"/>
      <c r="BQ775" s="772"/>
      <c r="BR775" s="772"/>
      <c r="BS775" s="772"/>
      <c r="BT775" s="772"/>
      <c r="BU775" s="768"/>
      <c r="BV775" s="747"/>
      <c r="BW775" s="747"/>
      <c r="BX775" s="747"/>
      <c r="BY775" s="747"/>
      <c r="BZ775" s="583" t="str">
        <f t="shared" si="2001"/>
        <v/>
      </c>
      <c r="CA775" s="583">
        <f t="shared" si="2002"/>
        <v>127.71428571428571</v>
      </c>
      <c r="CB775" s="583" t="str">
        <f t="shared" si="2003"/>
        <v/>
      </c>
      <c r="CC775" s="675" t="str">
        <f t="shared" si="2004"/>
        <v/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22"/>
        <v/>
      </c>
      <c r="CF775" s="1326" t="str">
        <f t="shared" si="2022"/>
        <v/>
      </c>
      <c r="CG775" s="1326" t="str">
        <f t="shared" si="2022"/>
        <v/>
      </c>
      <c r="CH775" s="1326" t="str">
        <f t="shared" si="2022"/>
        <v/>
      </c>
      <c r="CI775" s="1326" t="str">
        <f t="shared" si="2022"/>
        <v/>
      </c>
      <c r="CJ775" s="1326" t="str">
        <f t="shared" si="2022"/>
        <v/>
      </c>
      <c r="CK775" s="1327" t="str">
        <f t="shared" si="2022"/>
        <v/>
      </c>
      <c r="CL775" s="1327" t="str">
        <f t="shared" si="2022"/>
        <v/>
      </c>
      <c r="CM775" s="1327" t="str">
        <f t="shared" si="2022"/>
        <v/>
      </c>
      <c r="CN775" s="1326" t="str">
        <f t="shared" si="2022"/>
        <v/>
      </c>
      <c r="CO775" s="1326" t="str">
        <f t="shared" si="2022"/>
        <v/>
      </c>
      <c r="CP775" s="1326" t="str">
        <f t="shared" si="2022"/>
        <v/>
      </c>
      <c r="CQ775" s="1326" t="str">
        <f t="shared" si="2022"/>
        <v/>
      </c>
      <c r="CR775" s="1326" t="str">
        <f t="shared" si="2022"/>
        <v/>
      </c>
      <c r="CS775" s="1325" t="str">
        <f t="shared" si="2022"/>
        <v/>
      </c>
      <c r="CT775" s="1328" t="str">
        <f t="shared" si="2022"/>
        <v/>
      </c>
      <c r="CU775" s="534" t="str">
        <f t="shared" si="2023"/>
        <v/>
      </c>
      <c r="CV775" s="535" t="str">
        <f t="shared" si="2023"/>
        <v/>
      </c>
      <c r="CW775" s="536" t="str">
        <f t="shared" si="2023"/>
        <v/>
      </c>
      <c r="CX775" s="536" t="str">
        <f t="shared" si="2023"/>
        <v/>
      </c>
      <c r="CY775" s="536" t="str">
        <f t="shared" si="2023"/>
        <v/>
      </c>
      <c r="CZ775" s="536" t="str">
        <f t="shared" si="2023"/>
        <v/>
      </c>
      <c r="DA775" s="536" t="str">
        <f t="shared" si="2023"/>
        <v/>
      </c>
      <c r="DB775" s="537" t="str">
        <f t="shared" si="2023"/>
        <v/>
      </c>
      <c r="DC775" s="537" t="str">
        <f t="shared" si="2023"/>
        <v/>
      </c>
      <c r="DD775" s="537" t="str">
        <f t="shared" si="2023"/>
        <v/>
      </c>
      <c r="DE775" s="536" t="str">
        <f t="shared" si="2024"/>
        <v/>
      </c>
      <c r="DF775" s="536" t="str">
        <f t="shared" si="2024"/>
        <v/>
      </c>
      <c r="DG775" s="536" t="str">
        <f t="shared" si="2024"/>
        <v/>
      </c>
      <c r="DH775" s="536" t="str">
        <f t="shared" si="2024"/>
        <v/>
      </c>
      <c r="DI775" s="536" t="str">
        <f t="shared" si="2024"/>
        <v/>
      </c>
      <c r="DJ775" s="535" t="str">
        <f t="shared" si="2024"/>
        <v/>
      </c>
      <c r="DK775" s="534" t="str">
        <f t="shared" si="2024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68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68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68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68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8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8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8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8"/>
      <c r="BV777" s="219"/>
      <c r="BW777" s="219"/>
      <c r="BX777" s="219"/>
      <c r="BY777" s="219"/>
      <c r="BZ777" s="583" t="str">
        <f t="shared" ref="BZ777:BZ784" si="2025">IF(DL777&lt;3,"",(SUM(B777:R777)-MIN(B777:R777)-MAX(B777:R777))/(DL777-2))</f>
        <v/>
      </c>
      <c r="CA777" s="583">
        <f t="shared" ref="CA777:CA784" si="2026">IF(DM777&lt;3,"",(SUM(T777:AJ777)-MIN(T777:AJ777)-MAX(T777:AJ777))/(DM777-2))</f>
        <v>820</v>
      </c>
      <c r="CB777" s="583" t="str">
        <f t="shared" ref="CB777:CB784" si="2027">IF(DN777&lt;3,"",(SUM(AL777:BB777)-MIN(AL777:BB777)-MAX(AL777:BB777))/(DN777-2))</f>
        <v/>
      </c>
      <c r="CC777" s="675" t="str">
        <f t="shared" ref="CC777:CC784" si="2028">IF(DO777&lt;3,"",(SUM(BD777:BT777)-MIN(BD777:BT777)-MAX(BD777:BT777))/(DO777-2))</f>
        <v/>
      </c>
      <c r="CD777" s="1324" t="str">
        <f t="shared" ref="CD777:CS777" si="20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29"/>
        <v/>
      </c>
      <c r="CF777" s="1326" t="str">
        <f t="shared" si="2029"/>
        <v/>
      </c>
      <c r="CG777" s="1326" t="str">
        <f t="shared" si="2029"/>
        <v/>
      </c>
      <c r="CH777" s="1326" t="str">
        <f t="shared" si="2029"/>
        <v/>
      </c>
      <c r="CI777" s="1326" t="str">
        <f t="shared" si="2029"/>
        <v/>
      </c>
      <c r="CJ777" s="1326" t="str">
        <f t="shared" si="2029"/>
        <v/>
      </c>
      <c r="CK777" s="1327" t="str">
        <f t="shared" si="2029"/>
        <v/>
      </c>
      <c r="CL777" s="1327">
        <f t="shared" si="2029"/>
        <v>60</v>
      </c>
      <c r="CM777" s="1327" t="str">
        <f t="shared" si="2029"/>
        <v/>
      </c>
      <c r="CN777" s="1326" t="str">
        <f t="shared" si="2029"/>
        <v/>
      </c>
      <c r="CO777" s="1326" t="str">
        <f t="shared" si="2029"/>
        <v/>
      </c>
      <c r="CP777" s="1326" t="str">
        <f t="shared" si="2029"/>
        <v/>
      </c>
      <c r="CQ777" s="1326" t="str">
        <f t="shared" si="2029"/>
        <v/>
      </c>
      <c r="CR777" s="1326" t="str">
        <f t="shared" si="2029"/>
        <v/>
      </c>
      <c r="CS777" s="1325" t="str">
        <f t="shared" si="2029"/>
        <v/>
      </c>
      <c r="CT777" s="1328" t="str">
        <f t="shared" ref="CE777:CT784" si="20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48">COUNT(B777:R777)</f>
        <v>0</v>
      </c>
      <c r="DM777" s="106">
        <f t="shared" ref="DM777:DM784" si="2049">COUNT(T777:AJ777)</f>
        <v>9</v>
      </c>
      <c r="DN777" s="106">
        <f t="shared" ref="DN777:DN784" si="2050">COUNT(AL777:BB777)</f>
        <v>0</v>
      </c>
      <c r="DO777" s="106">
        <f t="shared" ref="DO777:DO784" si="2051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8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8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8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8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2025"/>
        <v/>
      </c>
      <c r="CA778" s="583">
        <f t="shared" si="2026"/>
        <v>12</v>
      </c>
      <c r="CB778" s="583" t="str">
        <f t="shared" si="2027"/>
        <v/>
      </c>
      <c r="CC778" s="675" t="str">
        <f t="shared" si="2028"/>
        <v/>
      </c>
      <c r="CD778" s="1324" t="str">
        <f t="shared" ref="CD778:CD784" si="20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30"/>
        <v/>
      </c>
      <c r="CF778" s="1326" t="str">
        <f t="shared" si="2030"/>
        <v/>
      </c>
      <c r="CG778" s="1326" t="str">
        <f t="shared" si="2030"/>
        <v/>
      </c>
      <c r="CH778" s="1326" t="str">
        <f t="shared" si="2030"/>
        <v/>
      </c>
      <c r="CI778" s="1326" t="str">
        <f t="shared" si="2030"/>
        <v/>
      </c>
      <c r="CJ778" s="1326" t="str">
        <f t="shared" si="2030"/>
        <v/>
      </c>
      <c r="CK778" s="1327" t="str">
        <f t="shared" si="2030"/>
        <v/>
      </c>
      <c r="CL778" s="1327">
        <f t="shared" si="2030"/>
        <v>12</v>
      </c>
      <c r="CM778" s="1327" t="str">
        <f t="shared" si="2030"/>
        <v/>
      </c>
      <c r="CN778" s="1326" t="str">
        <f t="shared" si="2030"/>
        <v/>
      </c>
      <c r="CO778" s="1326" t="str">
        <f t="shared" si="2030"/>
        <v/>
      </c>
      <c r="CP778" s="1326" t="str">
        <f t="shared" si="2030"/>
        <v/>
      </c>
      <c r="CQ778" s="1326" t="str">
        <f t="shared" si="2030"/>
        <v/>
      </c>
      <c r="CR778" s="1326" t="str">
        <f t="shared" si="2030"/>
        <v/>
      </c>
      <c r="CS778" s="1325" t="str">
        <f t="shared" si="2030"/>
        <v/>
      </c>
      <c r="CT778" s="1328" t="str">
        <f t="shared" si="2030"/>
        <v/>
      </c>
      <c r="CU778" s="534" t="str">
        <f t="shared" si="2031"/>
        <v/>
      </c>
      <c r="CV778" s="535" t="str">
        <f t="shared" si="2032"/>
        <v/>
      </c>
      <c r="CW778" s="536" t="str">
        <f t="shared" si="2033"/>
        <v/>
      </c>
      <c r="CX778" s="536" t="str">
        <f t="shared" si="2034"/>
        <v/>
      </c>
      <c r="CY778" s="536" t="str">
        <f t="shared" si="2035"/>
        <v/>
      </c>
      <c r="CZ778" s="536" t="str">
        <f t="shared" si="2036"/>
        <v/>
      </c>
      <c r="DA778" s="536" t="str">
        <f t="shared" si="2037"/>
        <v/>
      </c>
      <c r="DB778" s="537" t="str">
        <f t="shared" si="2038"/>
        <v/>
      </c>
      <c r="DC778" s="537">
        <f t="shared" si="2039"/>
        <v>12</v>
      </c>
      <c r="DD778" s="537" t="str">
        <f t="shared" si="2040"/>
        <v/>
      </c>
      <c r="DE778" s="536" t="str">
        <f t="shared" si="2041"/>
        <v/>
      </c>
      <c r="DF778" s="536" t="str">
        <f t="shared" si="2042"/>
        <v/>
      </c>
      <c r="DG778" s="536" t="str">
        <f t="shared" si="2043"/>
        <v/>
      </c>
      <c r="DH778" s="536" t="str">
        <f t="shared" si="2044"/>
        <v/>
      </c>
      <c r="DI778" s="536" t="str">
        <f t="shared" si="2045"/>
        <v/>
      </c>
      <c r="DJ778" s="535" t="str">
        <f t="shared" si="2046"/>
        <v/>
      </c>
      <c r="DK778" s="534" t="str">
        <f t="shared" si="2047"/>
        <v/>
      </c>
      <c r="DL778" s="639">
        <f t="shared" si="2048"/>
        <v>0</v>
      </c>
      <c r="DM778" s="106">
        <f t="shared" si="2049"/>
        <v>9</v>
      </c>
      <c r="DN778" s="106">
        <f t="shared" si="2050"/>
        <v>0</v>
      </c>
      <c r="DO778" s="106">
        <f t="shared" si="2051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8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8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8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8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2025"/>
        <v/>
      </c>
      <c r="CA779" s="583" t="str">
        <f t="shared" si="2026"/>
        <v/>
      </c>
      <c r="CB779" s="583" t="str">
        <f t="shared" si="2027"/>
        <v/>
      </c>
      <c r="CC779" s="675" t="str">
        <f t="shared" si="2028"/>
        <v/>
      </c>
      <c r="CD779" s="1324" t="str">
        <f t="shared" si="2052"/>
        <v/>
      </c>
      <c r="CE779" s="1325" t="str">
        <f t="shared" si="2030"/>
        <v/>
      </c>
      <c r="CF779" s="1326" t="str">
        <f t="shared" si="2030"/>
        <v/>
      </c>
      <c r="CG779" s="1326" t="str">
        <f t="shared" si="2030"/>
        <v/>
      </c>
      <c r="CH779" s="1326" t="str">
        <f t="shared" si="2030"/>
        <v/>
      </c>
      <c r="CI779" s="1326" t="str">
        <f t="shared" si="2030"/>
        <v/>
      </c>
      <c r="CJ779" s="1326" t="str">
        <f t="shared" si="2030"/>
        <v/>
      </c>
      <c r="CK779" s="1327" t="str">
        <f t="shared" si="2030"/>
        <v/>
      </c>
      <c r="CL779" s="1327">
        <f t="shared" si="2030"/>
        <v>0.5</v>
      </c>
      <c r="CM779" s="1327" t="str">
        <f t="shared" si="2030"/>
        <v/>
      </c>
      <c r="CN779" s="1326" t="str">
        <f t="shared" si="2030"/>
        <v/>
      </c>
      <c r="CO779" s="1326" t="str">
        <f t="shared" si="2030"/>
        <v/>
      </c>
      <c r="CP779" s="1326" t="str">
        <f t="shared" si="2030"/>
        <v/>
      </c>
      <c r="CQ779" s="1326" t="str">
        <f t="shared" si="2030"/>
        <v/>
      </c>
      <c r="CR779" s="1326" t="str">
        <f t="shared" si="2030"/>
        <v/>
      </c>
      <c r="CS779" s="1325" t="str">
        <f t="shared" si="2030"/>
        <v/>
      </c>
      <c r="CT779" s="1328" t="str">
        <f t="shared" si="2030"/>
        <v/>
      </c>
      <c r="CU779" s="534" t="str">
        <f t="shared" si="2031"/>
        <v/>
      </c>
      <c r="CV779" s="535" t="str">
        <f t="shared" si="2032"/>
        <v/>
      </c>
      <c r="CW779" s="536" t="str">
        <f t="shared" si="2033"/>
        <v/>
      </c>
      <c r="CX779" s="536" t="str">
        <f t="shared" si="2034"/>
        <v/>
      </c>
      <c r="CY779" s="536" t="str">
        <f t="shared" si="2035"/>
        <v/>
      </c>
      <c r="CZ779" s="536" t="str">
        <f t="shared" si="2036"/>
        <v/>
      </c>
      <c r="DA779" s="536" t="str">
        <f t="shared" si="2037"/>
        <v/>
      </c>
      <c r="DB779" s="537" t="str">
        <f t="shared" si="2038"/>
        <v/>
      </c>
      <c r="DC779" s="537">
        <f t="shared" si="2039"/>
        <v>0.5</v>
      </c>
      <c r="DD779" s="537" t="str">
        <f t="shared" si="2040"/>
        <v/>
      </c>
      <c r="DE779" s="536" t="str">
        <f t="shared" si="2041"/>
        <v/>
      </c>
      <c r="DF779" s="536" t="str">
        <f t="shared" si="2042"/>
        <v/>
      </c>
      <c r="DG779" s="536" t="str">
        <f t="shared" si="2043"/>
        <v/>
      </c>
      <c r="DH779" s="536" t="str">
        <f t="shared" si="2044"/>
        <v/>
      </c>
      <c r="DI779" s="536" t="str">
        <f t="shared" si="2045"/>
        <v/>
      </c>
      <c r="DJ779" s="535" t="str">
        <f t="shared" si="2046"/>
        <v/>
      </c>
      <c r="DK779" s="534" t="str">
        <f t="shared" si="2047"/>
        <v/>
      </c>
      <c r="DL779" s="639">
        <f t="shared" si="2048"/>
        <v>0</v>
      </c>
      <c r="DM779" s="106">
        <f t="shared" si="2049"/>
        <v>0</v>
      </c>
      <c r="DN779" s="106">
        <f t="shared" si="2050"/>
        <v>0</v>
      </c>
      <c r="DO779" s="106">
        <f t="shared" si="2051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2053">IF(B777="","",B777*B778*B779)</f>
        <v/>
      </c>
      <c r="C780" s="593" t="str">
        <f t="shared" si="2053"/>
        <v/>
      </c>
      <c r="D780" s="593" t="str">
        <f t="shared" si="2053"/>
        <v/>
      </c>
      <c r="E780" s="593" t="str">
        <f t="shared" si="2053"/>
        <v/>
      </c>
      <c r="F780" s="593" t="str">
        <f t="shared" si="2053"/>
        <v/>
      </c>
      <c r="G780" s="593" t="str">
        <f t="shared" si="2053"/>
        <v/>
      </c>
      <c r="H780" s="593" t="str">
        <f t="shared" si="2053"/>
        <v/>
      </c>
      <c r="I780" s="593" t="str">
        <f t="shared" si="2053"/>
        <v/>
      </c>
      <c r="J780" s="593" t="str">
        <f t="shared" si="2053"/>
        <v/>
      </c>
      <c r="K780" s="593" t="str">
        <f t="shared" si="2053"/>
        <v/>
      </c>
      <c r="L780" s="593" t="str">
        <f t="shared" si="2053"/>
        <v/>
      </c>
      <c r="M780" s="593" t="str">
        <f t="shared" si="2053"/>
        <v/>
      </c>
      <c r="N780" s="593" t="str">
        <f t="shared" si="2053"/>
        <v/>
      </c>
      <c r="O780" s="593" t="str">
        <f t="shared" si="2053"/>
        <v/>
      </c>
      <c r="P780" s="593" t="str">
        <f t="shared" si="2053"/>
        <v/>
      </c>
      <c r="Q780" s="593" t="str">
        <f t="shared" si="2053"/>
        <v/>
      </c>
      <c r="R780" s="593" t="str">
        <f t="shared" si="2053"/>
        <v/>
      </c>
      <c r="S780" s="633"/>
      <c r="T780" s="593">
        <f t="shared" ref="T780:AJ780" si="2054">IF(T777="","",T777*T778*T779)</f>
        <v>0</v>
      </c>
      <c r="U780" s="593">
        <f t="shared" si="2054"/>
        <v>0</v>
      </c>
      <c r="V780" s="593">
        <f t="shared" si="2054"/>
        <v>0</v>
      </c>
      <c r="W780" s="593">
        <f t="shared" si="2054"/>
        <v>0</v>
      </c>
      <c r="X780" s="593">
        <f t="shared" si="2054"/>
        <v>0</v>
      </c>
      <c r="Y780" s="593">
        <f t="shared" si="2054"/>
        <v>0</v>
      </c>
      <c r="Z780" s="593">
        <f t="shared" si="2054"/>
        <v>0</v>
      </c>
      <c r="AA780" s="593">
        <f t="shared" si="2054"/>
        <v>0</v>
      </c>
      <c r="AB780" s="593">
        <f t="shared" si="2054"/>
        <v>0</v>
      </c>
      <c r="AC780" s="593" t="str">
        <f t="shared" si="2054"/>
        <v/>
      </c>
      <c r="AD780" s="593" t="str">
        <f t="shared" si="2054"/>
        <v/>
      </c>
      <c r="AE780" s="773" t="str">
        <f t="shared" si="2054"/>
        <v/>
      </c>
      <c r="AF780" s="773" t="str">
        <f t="shared" si="2054"/>
        <v/>
      </c>
      <c r="AG780" s="773" t="str">
        <f t="shared" si="2054"/>
        <v/>
      </c>
      <c r="AH780" s="773" t="str">
        <f t="shared" si="2054"/>
        <v/>
      </c>
      <c r="AI780" s="593" t="str">
        <f t="shared" si="2054"/>
        <v/>
      </c>
      <c r="AJ780" s="773" t="str">
        <f t="shared" si="2054"/>
        <v/>
      </c>
      <c r="AK780" s="633"/>
      <c r="AL780" s="593" t="str">
        <f t="shared" ref="AL780:BB780" si="2055">IF(AL777="","",AL777*AL778*AL779)</f>
        <v/>
      </c>
      <c r="AM780" s="593" t="str">
        <f t="shared" si="2055"/>
        <v/>
      </c>
      <c r="AN780" s="593" t="str">
        <f t="shared" si="2055"/>
        <v/>
      </c>
      <c r="AO780" s="593" t="str">
        <f t="shared" si="2055"/>
        <v/>
      </c>
      <c r="AP780" s="593" t="str">
        <f t="shared" si="2055"/>
        <v/>
      </c>
      <c r="AQ780" s="593" t="str">
        <f t="shared" si="2055"/>
        <v/>
      </c>
      <c r="AR780" s="593" t="str">
        <f t="shared" si="2055"/>
        <v/>
      </c>
      <c r="AS780" s="593" t="str">
        <f t="shared" si="2055"/>
        <v/>
      </c>
      <c r="AT780" s="593" t="str">
        <f t="shared" si="2055"/>
        <v/>
      </c>
      <c r="AU780" s="593" t="str">
        <f t="shared" si="2055"/>
        <v/>
      </c>
      <c r="AV780" s="593" t="str">
        <f t="shared" si="2055"/>
        <v/>
      </c>
      <c r="AW780" s="593" t="str">
        <f t="shared" si="2055"/>
        <v/>
      </c>
      <c r="AX780" s="593" t="str">
        <f t="shared" si="2055"/>
        <v/>
      </c>
      <c r="AY780" s="593" t="str">
        <f t="shared" si="2055"/>
        <v/>
      </c>
      <c r="AZ780" s="593" t="str">
        <f t="shared" si="2055"/>
        <v/>
      </c>
      <c r="BA780" s="593" t="str">
        <f t="shared" si="2055"/>
        <v/>
      </c>
      <c r="BB780" s="593" t="str">
        <f t="shared" si="2055"/>
        <v/>
      </c>
      <c r="BC780" s="633"/>
      <c r="BD780" s="593" t="str">
        <f t="shared" ref="BD780:BT780" si="2056">IF(BD777="","",BD777*BD778*BD779)</f>
        <v/>
      </c>
      <c r="BE780" s="593">
        <f t="shared" si="2056"/>
        <v>360</v>
      </c>
      <c r="BF780" s="593" t="str">
        <f t="shared" si="2056"/>
        <v/>
      </c>
      <c r="BG780" s="593" t="str">
        <f t="shared" si="2056"/>
        <v/>
      </c>
      <c r="BH780" s="593" t="str">
        <f t="shared" si="2056"/>
        <v/>
      </c>
      <c r="BI780" s="593" t="str">
        <f t="shared" si="2056"/>
        <v/>
      </c>
      <c r="BJ780" s="593" t="str">
        <f t="shared" si="2056"/>
        <v/>
      </c>
      <c r="BK780" s="593" t="str">
        <f t="shared" si="2056"/>
        <v/>
      </c>
      <c r="BL780" s="593" t="str">
        <f t="shared" si="2056"/>
        <v/>
      </c>
      <c r="BM780" s="593" t="str">
        <f t="shared" si="2056"/>
        <v/>
      </c>
      <c r="BN780" s="593" t="str">
        <f t="shared" si="2056"/>
        <v/>
      </c>
      <c r="BO780" s="593" t="str">
        <f t="shared" si="2056"/>
        <v/>
      </c>
      <c r="BP780" s="593" t="str">
        <f t="shared" si="2056"/>
        <v/>
      </c>
      <c r="BQ780" s="593" t="str">
        <f t="shared" si="2056"/>
        <v/>
      </c>
      <c r="BR780" s="593" t="str">
        <f t="shared" si="2056"/>
        <v/>
      </c>
      <c r="BS780" s="593" t="str">
        <f t="shared" si="2056"/>
        <v/>
      </c>
      <c r="BT780" s="593" t="str">
        <f t="shared" si="205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25"/>
        <v/>
      </c>
      <c r="CA780" s="583">
        <f t="shared" si="2026"/>
        <v>0</v>
      </c>
      <c r="CB780" s="583" t="str">
        <f t="shared" si="2027"/>
        <v/>
      </c>
      <c r="CC780" s="675" t="str">
        <f t="shared" si="2028"/>
        <v/>
      </c>
      <c r="CD780" s="1324" t="str">
        <f t="shared" si="2052"/>
        <v/>
      </c>
      <c r="CE780" s="1325" t="str">
        <f t="shared" si="2030"/>
        <v/>
      </c>
      <c r="CF780" s="1326" t="str">
        <f t="shared" si="2030"/>
        <v/>
      </c>
      <c r="CG780" s="1326" t="str">
        <f t="shared" si="2030"/>
        <v/>
      </c>
      <c r="CH780" s="1326" t="str">
        <f t="shared" si="2030"/>
        <v/>
      </c>
      <c r="CI780" s="1326" t="str">
        <f t="shared" si="2030"/>
        <v/>
      </c>
      <c r="CJ780" s="1326" t="str">
        <f t="shared" si="2030"/>
        <v/>
      </c>
      <c r="CK780" s="1327" t="str">
        <f t="shared" si="2030"/>
        <v/>
      </c>
      <c r="CL780" s="1327">
        <f t="shared" si="2030"/>
        <v>360</v>
      </c>
      <c r="CM780" s="1327" t="str">
        <f t="shared" si="2030"/>
        <v/>
      </c>
      <c r="CN780" s="1326" t="str">
        <f t="shared" si="2030"/>
        <v/>
      </c>
      <c r="CO780" s="1326" t="str">
        <f t="shared" si="2030"/>
        <v/>
      </c>
      <c r="CP780" s="1326" t="str">
        <f t="shared" si="2030"/>
        <v/>
      </c>
      <c r="CQ780" s="1326" t="str">
        <f t="shared" si="2030"/>
        <v/>
      </c>
      <c r="CR780" s="1326" t="str">
        <f t="shared" si="2030"/>
        <v/>
      </c>
      <c r="CS780" s="1325" t="str">
        <f t="shared" si="2030"/>
        <v/>
      </c>
      <c r="CT780" s="1328" t="str">
        <f t="shared" si="2030"/>
        <v/>
      </c>
      <c r="CU780" s="534" t="str">
        <f t="shared" si="2031"/>
        <v/>
      </c>
      <c r="CV780" s="535" t="str">
        <f t="shared" si="2032"/>
        <v/>
      </c>
      <c r="CW780" s="536" t="str">
        <f t="shared" si="2033"/>
        <v/>
      </c>
      <c r="CX780" s="536" t="str">
        <f t="shared" si="2034"/>
        <v/>
      </c>
      <c r="CY780" s="536" t="str">
        <f t="shared" si="2035"/>
        <v/>
      </c>
      <c r="CZ780" s="536" t="str">
        <f t="shared" si="2036"/>
        <v/>
      </c>
      <c r="DA780" s="536" t="str">
        <f t="shared" si="2037"/>
        <v/>
      </c>
      <c r="DB780" s="537" t="str">
        <f t="shared" si="2038"/>
        <v/>
      </c>
      <c r="DC780" s="537">
        <f t="shared" si="2039"/>
        <v>360</v>
      </c>
      <c r="DD780" s="537" t="str">
        <f t="shared" si="2040"/>
        <v/>
      </c>
      <c r="DE780" s="536" t="str">
        <f t="shared" si="2041"/>
        <v/>
      </c>
      <c r="DF780" s="536" t="str">
        <f t="shared" si="2042"/>
        <v/>
      </c>
      <c r="DG780" s="536" t="str">
        <f t="shared" si="2043"/>
        <v/>
      </c>
      <c r="DH780" s="536" t="str">
        <f t="shared" si="2044"/>
        <v/>
      </c>
      <c r="DI780" s="536" t="str">
        <f t="shared" si="2045"/>
        <v/>
      </c>
      <c r="DJ780" s="535" t="str">
        <f t="shared" si="2046"/>
        <v/>
      </c>
      <c r="DK780" s="534" t="str">
        <f t="shared" si="2047"/>
        <v/>
      </c>
      <c r="DL780" s="639">
        <f t="shared" si="2048"/>
        <v>0</v>
      </c>
      <c r="DM780" s="106">
        <f t="shared" si="2049"/>
        <v>9</v>
      </c>
      <c r="DN780" s="106">
        <f t="shared" si="2050"/>
        <v>0</v>
      </c>
      <c r="DO780" s="106">
        <f t="shared" si="2051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8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8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8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8"/>
      <c r="BV781" s="219"/>
      <c r="BW781" s="219"/>
      <c r="BX781" s="219"/>
      <c r="BY781" s="219"/>
      <c r="BZ781" s="583" t="str">
        <f t="shared" si="2025"/>
        <v/>
      </c>
      <c r="CA781" s="583">
        <f t="shared" si="2026"/>
        <v>282.85714285714283</v>
      </c>
      <c r="CB781" s="583" t="str">
        <f t="shared" si="2027"/>
        <v/>
      </c>
      <c r="CC781" s="675" t="str">
        <f t="shared" si="2028"/>
        <v/>
      </c>
      <c r="CD781" s="1324" t="str">
        <f t="shared" si="2052"/>
        <v/>
      </c>
      <c r="CE781" s="1325" t="str">
        <f t="shared" si="2030"/>
        <v/>
      </c>
      <c r="CF781" s="1326" t="str">
        <f t="shared" si="2030"/>
        <v/>
      </c>
      <c r="CG781" s="1326" t="str">
        <f t="shared" si="2030"/>
        <v/>
      </c>
      <c r="CH781" s="1326" t="str">
        <f t="shared" si="2030"/>
        <v/>
      </c>
      <c r="CI781" s="1326" t="str">
        <f t="shared" si="2030"/>
        <v/>
      </c>
      <c r="CJ781" s="1326" t="str">
        <f t="shared" si="2030"/>
        <v/>
      </c>
      <c r="CK781" s="1327" t="str">
        <f t="shared" si="2030"/>
        <v/>
      </c>
      <c r="CL781" s="1327">
        <f t="shared" si="2030"/>
        <v>1500000</v>
      </c>
      <c r="CM781" s="1327" t="str">
        <f t="shared" si="2030"/>
        <v/>
      </c>
      <c r="CN781" s="1326" t="str">
        <f t="shared" si="2030"/>
        <v/>
      </c>
      <c r="CO781" s="1326" t="str">
        <f t="shared" si="2030"/>
        <v/>
      </c>
      <c r="CP781" s="1326" t="str">
        <f t="shared" si="2030"/>
        <v/>
      </c>
      <c r="CQ781" s="1326" t="str">
        <f t="shared" si="2030"/>
        <v/>
      </c>
      <c r="CR781" s="1326" t="str">
        <f t="shared" si="2030"/>
        <v/>
      </c>
      <c r="CS781" s="1325" t="str">
        <f t="shared" si="2030"/>
        <v/>
      </c>
      <c r="CT781" s="1328" t="str">
        <f t="shared" si="2030"/>
        <v/>
      </c>
      <c r="CU781" s="534" t="str">
        <f t="shared" si="2031"/>
        <v/>
      </c>
      <c r="CV781" s="535" t="str">
        <f t="shared" si="2032"/>
        <v/>
      </c>
      <c r="CW781" s="536" t="str">
        <f t="shared" si="2033"/>
        <v/>
      </c>
      <c r="CX781" s="536" t="str">
        <f t="shared" si="2034"/>
        <v/>
      </c>
      <c r="CY781" s="536" t="str">
        <f t="shared" si="2035"/>
        <v/>
      </c>
      <c r="CZ781" s="536" t="str">
        <f t="shared" si="2036"/>
        <v/>
      </c>
      <c r="DA781" s="536" t="str">
        <f t="shared" si="2037"/>
        <v/>
      </c>
      <c r="DB781" s="537" t="str">
        <f t="shared" si="2038"/>
        <v/>
      </c>
      <c r="DC781" s="537">
        <f t="shared" si="2039"/>
        <v>1500000</v>
      </c>
      <c r="DD781" s="537" t="str">
        <f t="shared" si="2040"/>
        <v/>
      </c>
      <c r="DE781" s="536" t="str">
        <f t="shared" si="2041"/>
        <v/>
      </c>
      <c r="DF781" s="536" t="str">
        <f t="shared" si="2042"/>
        <v/>
      </c>
      <c r="DG781" s="536" t="str">
        <f t="shared" si="2043"/>
        <v/>
      </c>
      <c r="DH781" s="536" t="str">
        <f t="shared" si="2044"/>
        <v/>
      </c>
      <c r="DI781" s="536" t="str">
        <f t="shared" si="2045"/>
        <v/>
      </c>
      <c r="DJ781" s="535" t="str">
        <f t="shared" si="2046"/>
        <v/>
      </c>
      <c r="DK781" s="534" t="str">
        <f t="shared" si="2047"/>
        <v/>
      </c>
      <c r="DL781" s="639">
        <f t="shared" si="2048"/>
        <v>0</v>
      </c>
      <c r="DM781" s="106">
        <f t="shared" si="2049"/>
        <v>9</v>
      </c>
      <c r="DN781" s="106">
        <f t="shared" si="2050"/>
        <v>0</v>
      </c>
      <c r="DO781" s="106">
        <f t="shared" si="2051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8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8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8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8"/>
      <c r="BV782" s="219"/>
      <c r="BW782" s="219"/>
      <c r="BX782" s="219"/>
      <c r="BY782" s="219"/>
      <c r="BZ782" s="583" t="str">
        <f t="shared" si="2025"/>
        <v/>
      </c>
      <c r="CA782" s="583">
        <f t="shared" si="2026"/>
        <v>81.428571428571431</v>
      </c>
      <c r="CB782" s="583" t="str">
        <f t="shared" si="2027"/>
        <v/>
      </c>
      <c r="CC782" s="675" t="str">
        <f t="shared" si="2028"/>
        <v/>
      </c>
      <c r="CD782" s="1324" t="str">
        <f t="shared" si="2052"/>
        <v/>
      </c>
      <c r="CE782" s="1325" t="str">
        <f t="shared" si="2030"/>
        <v/>
      </c>
      <c r="CF782" s="1326" t="str">
        <f t="shared" si="2030"/>
        <v/>
      </c>
      <c r="CG782" s="1326" t="str">
        <f t="shared" si="2030"/>
        <v/>
      </c>
      <c r="CH782" s="1326" t="str">
        <f t="shared" si="2030"/>
        <v/>
      </c>
      <c r="CI782" s="1326" t="str">
        <f t="shared" si="2030"/>
        <v/>
      </c>
      <c r="CJ782" s="1326" t="str">
        <f t="shared" si="2030"/>
        <v/>
      </c>
      <c r="CK782" s="1327" t="str">
        <f t="shared" si="2030"/>
        <v/>
      </c>
      <c r="CL782" s="1327">
        <f t="shared" si="2030"/>
        <v>1</v>
      </c>
      <c r="CM782" s="1327" t="str">
        <f t="shared" si="2030"/>
        <v/>
      </c>
      <c r="CN782" s="1326" t="str">
        <f t="shared" si="2030"/>
        <v/>
      </c>
      <c r="CO782" s="1326" t="str">
        <f t="shared" si="2030"/>
        <v/>
      </c>
      <c r="CP782" s="1326" t="str">
        <f t="shared" si="2030"/>
        <v/>
      </c>
      <c r="CQ782" s="1326" t="str">
        <f t="shared" si="2030"/>
        <v/>
      </c>
      <c r="CR782" s="1326" t="str">
        <f t="shared" si="2030"/>
        <v/>
      </c>
      <c r="CS782" s="1325" t="str">
        <f t="shared" si="2030"/>
        <v/>
      </c>
      <c r="CT782" s="1328" t="str">
        <f t="shared" si="2030"/>
        <v/>
      </c>
      <c r="CU782" s="534" t="str">
        <f t="shared" si="2031"/>
        <v/>
      </c>
      <c r="CV782" s="535" t="str">
        <f t="shared" si="2032"/>
        <v/>
      </c>
      <c r="CW782" s="536" t="str">
        <f t="shared" si="2033"/>
        <v/>
      </c>
      <c r="CX782" s="536" t="str">
        <f t="shared" si="2034"/>
        <v/>
      </c>
      <c r="CY782" s="536" t="str">
        <f t="shared" si="2035"/>
        <v/>
      </c>
      <c r="CZ782" s="536" t="str">
        <f t="shared" si="2036"/>
        <v/>
      </c>
      <c r="DA782" s="536" t="str">
        <f t="shared" si="2037"/>
        <v/>
      </c>
      <c r="DB782" s="537" t="str">
        <f t="shared" si="2038"/>
        <v/>
      </c>
      <c r="DC782" s="537">
        <f t="shared" si="2039"/>
        <v>1</v>
      </c>
      <c r="DD782" s="537" t="str">
        <f t="shared" si="2040"/>
        <v/>
      </c>
      <c r="DE782" s="536" t="str">
        <f t="shared" si="2041"/>
        <v/>
      </c>
      <c r="DF782" s="536" t="str">
        <f t="shared" si="2042"/>
        <v/>
      </c>
      <c r="DG782" s="536" t="str">
        <f t="shared" si="2043"/>
        <v/>
      </c>
      <c r="DH782" s="536" t="str">
        <f t="shared" si="2044"/>
        <v/>
      </c>
      <c r="DI782" s="536" t="str">
        <f t="shared" si="2045"/>
        <v/>
      </c>
      <c r="DJ782" s="535" t="str">
        <f t="shared" si="2046"/>
        <v/>
      </c>
      <c r="DK782" s="534" t="str">
        <f t="shared" si="2047"/>
        <v/>
      </c>
      <c r="DL782" s="639">
        <f t="shared" si="2048"/>
        <v>0</v>
      </c>
      <c r="DM782" s="106">
        <f t="shared" si="2049"/>
        <v>9</v>
      </c>
      <c r="DN782" s="106">
        <f t="shared" si="2050"/>
        <v>0</v>
      </c>
      <c r="DO782" s="106">
        <f t="shared" si="2051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8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8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8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8"/>
      <c r="BV783" s="219"/>
      <c r="BW783" s="219"/>
      <c r="BX783" s="219"/>
      <c r="BY783" s="219"/>
      <c r="BZ783" s="583" t="str">
        <f t="shared" si="2025"/>
        <v/>
      </c>
      <c r="CA783" s="583">
        <f t="shared" si="2026"/>
        <v>475</v>
      </c>
      <c r="CB783" s="583" t="str">
        <f t="shared" si="2027"/>
        <v/>
      </c>
      <c r="CC783" s="675" t="str">
        <f t="shared" si="2028"/>
        <v/>
      </c>
      <c r="CD783" s="1324" t="str">
        <f t="shared" si="2052"/>
        <v/>
      </c>
      <c r="CE783" s="1325" t="str">
        <f t="shared" si="2030"/>
        <v/>
      </c>
      <c r="CF783" s="1326" t="str">
        <f t="shared" si="2030"/>
        <v/>
      </c>
      <c r="CG783" s="1326" t="str">
        <f t="shared" si="2030"/>
        <v/>
      </c>
      <c r="CH783" s="1326" t="str">
        <f t="shared" si="2030"/>
        <v/>
      </c>
      <c r="CI783" s="1326" t="str">
        <f t="shared" si="2030"/>
        <v/>
      </c>
      <c r="CJ783" s="1326" t="str">
        <f t="shared" si="2030"/>
        <v/>
      </c>
      <c r="CK783" s="1327" t="str">
        <f t="shared" si="2030"/>
        <v/>
      </c>
      <c r="CL783" s="1327">
        <f t="shared" si="2030"/>
        <v>42000</v>
      </c>
      <c r="CM783" s="1327">
        <f t="shared" si="2030"/>
        <v>4800000</v>
      </c>
      <c r="CN783" s="1326" t="str">
        <f t="shared" si="2030"/>
        <v/>
      </c>
      <c r="CO783" s="1326" t="str">
        <f t="shared" si="2030"/>
        <v/>
      </c>
      <c r="CP783" s="1326" t="str">
        <f t="shared" si="2030"/>
        <v/>
      </c>
      <c r="CQ783" s="1326" t="str">
        <f t="shared" si="2030"/>
        <v/>
      </c>
      <c r="CR783" s="1326" t="str">
        <f t="shared" si="2030"/>
        <v/>
      </c>
      <c r="CS783" s="1325" t="str">
        <f t="shared" si="2030"/>
        <v/>
      </c>
      <c r="CT783" s="1328" t="str">
        <f t="shared" si="2030"/>
        <v/>
      </c>
      <c r="CU783" s="534" t="str">
        <f t="shared" si="2031"/>
        <v/>
      </c>
      <c r="CV783" s="535" t="str">
        <f t="shared" si="2032"/>
        <v/>
      </c>
      <c r="CW783" s="536" t="str">
        <f t="shared" si="2033"/>
        <v/>
      </c>
      <c r="CX783" s="536" t="str">
        <f t="shared" si="2034"/>
        <v/>
      </c>
      <c r="CY783" s="536" t="str">
        <f t="shared" si="2035"/>
        <v/>
      </c>
      <c r="CZ783" s="536" t="str">
        <f t="shared" si="2036"/>
        <v/>
      </c>
      <c r="DA783" s="536" t="str">
        <f t="shared" si="2037"/>
        <v/>
      </c>
      <c r="DB783" s="537" t="str">
        <f t="shared" si="2038"/>
        <v/>
      </c>
      <c r="DC783" s="537">
        <f t="shared" si="2039"/>
        <v>42000</v>
      </c>
      <c r="DD783" s="537">
        <f t="shared" si="2040"/>
        <v>4800000</v>
      </c>
      <c r="DE783" s="536" t="str">
        <f t="shared" si="2041"/>
        <v/>
      </c>
      <c r="DF783" s="536" t="str">
        <f t="shared" si="2042"/>
        <v/>
      </c>
      <c r="DG783" s="536" t="str">
        <f t="shared" si="2043"/>
        <v/>
      </c>
      <c r="DH783" s="536" t="str">
        <f t="shared" si="2044"/>
        <v/>
      </c>
      <c r="DI783" s="536" t="str">
        <f t="shared" si="2045"/>
        <v/>
      </c>
      <c r="DJ783" s="535" t="str">
        <f t="shared" si="2046"/>
        <v/>
      </c>
      <c r="DK783" s="534" t="str">
        <f t="shared" si="2047"/>
        <v/>
      </c>
      <c r="DL783" s="639">
        <f t="shared" si="2048"/>
        <v>0</v>
      </c>
      <c r="DM783" s="106">
        <f t="shared" si="2049"/>
        <v>5</v>
      </c>
      <c r="DN783" s="106">
        <f t="shared" si="2050"/>
        <v>0</v>
      </c>
      <c r="DO783" s="106">
        <f t="shared" si="2051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8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8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8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8"/>
      <c r="BV784" s="219"/>
      <c r="BW784" s="219"/>
      <c r="BX784" s="219"/>
      <c r="BY784" s="219"/>
      <c r="BZ784" s="583" t="str">
        <f t="shared" si="2025"/>
        <v/>
      </c>
      <c r="CA784" s="583" t="str">
        <f t="shared" si="2026"/>
        <v/>
      </c>
      <c r="CB784" s="583" t="str">
        <f t="shared" si="2027"/>
        <v/>
      </c>
      <c r="CC784" s="675" t="str">
        <f t="shared" si="2028"/>
        <v/>
      </c>
      <c r="CD784" s="1324" t="str">
        <f t="shared" si="2052"/>
        <v/>
      </c>
      <c r="CE784" s="1325" t="str">
        <f t="shared" si="2030"/>
        <v/>
      </c>
      <c r="CF784" s="1326" t="str">
        <f t="shared" si="2030"/>
        <v/>
      </c>
      <c r="CG784" s="1326" t="str">
        <f t="shared" si="2030"/>
        <v/>
      </c>
      <c r="CH784" s="1326" t="str">
        <f t="shared" si="2030"/>
        <v/>
      </c>
      <c r="CI784" s="1326" t="str">
        <f t="shared" si="2030"/>
        <v/>
      </c>
      <c r="CJ784" s="1326" t="str">
        <f t="shared" si="2030"/>
        <v/>
      </c>
      <c r="CK784" s="1327" t="str">
        <f t="shared" si="2030"/>
        <v/>
      </c>
      <c r="CL784" s="1327">
        <f t="shared" si="2030"/>
        <v>1000000</v>
      </c>
      <c r="CM784" s="1327" t="str">
        <f t="shared" si="2030"/>
        <v/>
      </c>
      <c r="CN784" s="1326" t="str">
        <f t="shared" si="2030"/>
        <v/>
      </c>
      <c r="CO784" s="1326" t="str">
        <f t="shared" si="2030"/>
        <v/>
      </c>
      <c r="CP784" s="1326" t="str">
        <f t="shared" si="2030"/>
        <v/>
      </c>
      <c r="CQ784" s="1326" t="str">
        <f t="shared" si="2030"/>
        <v/>
      </c>
      <c r="CR784" s="1326" t="str">
        <f t="shared" si="2030"/>
        <v/>
      </c>
      <c r="CS784" s="1325" t="str">
        <f t="shared" si="2030"/>
        <v/>
      </c>
      <c r="CT784" s="1328" t="str">
        <f t="shared" si="2030"/>
        <v/>
      </c>
      <c r="CU784" s="534" t="str">
        <f t="shared" si="2031"/>
        <v/>
      </c>
      <c r="CV784" s="535" t="str">
        <f t="shared" si="2032"/>
        <v/>
      </c>
      <c r="CW784" s="536" t="str">
        <f t="shared" si="2033"/>
        <v/>
      </c>
      <c r="CX784" s="536" t="str">
        <f t="shared" si="2034"/>
        <v/>
      </c>
      <c r="CY784" s="536" t="str">
        <f t="shared" si="2035"/>
        <v/>
      </c>
      <c r="CZ784" s="536" t="str">
        <f t="shared" si="2036"/>
        <v/>
      </c>
      <c r="DA784" s="536" t="str">
        <f t="shared" si="2037"/>
        <v/>
      </c>
      <c r="DB784" s="537" t="str">
        <f t="shared" si="2038"/>
        <v/>
      </c>
      <c r="DC784" s="537">
        <f t="shared" si="2039"/>
        <v>1000000</v>
      </c>
      <c r="DD784" s="537" t="str">
        <f t="shared" si="2040"/>
        <v/>
      </c>
      <c r="DE784" s="536" t="str">
        <f t="shared" si="2041"/>
        <v/>
      </c>
      <c r="DF784" s="536" t="str">
        <f t="shared" si="2042"/>
        <v/>
      </c>
      <c r="DG784" s="536" t="str">
        <f t="shared" si="2043"/>
        <v/>
      </c>
      <c r="DH784" s="536" t="str">
        <f t="shared" si="2044"/>
        <v/>
      </c>
      <c r="DI784" s="536" t="str">
        <f t="shared" si="2045"/>
        <v/>
      </c>
      <c r="DJ784" s="535" t="str">
        <f t="shared" si="2046"/>
        <v/>
      </c>
      <c r="DK784" s="534" t="str">
        <f t="shared" si="2047"/>
        <v/>
      </c>
      <c r="DL784" s="639">
        <f t="shared" si="2048"/>
        <v>0</v>
      </c>
      <c r="DM784" s="106">
        <f t="shared" si="2049"/>
        <v>0</v>
      </c>
      <c r="DN784" s="106">
        <f t="shared" si="2050"/>
        <v>0</v>
      </c>
      <c r="DO784" s="106">
        <f t="shared" si="2051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68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68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68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68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8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68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8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8"/>
      <c r="BV786" s="219"/>
      <c r="BW786" s="219"/>
      <c r="BX786" s="219"/>
      <c r="BY786" s="219"/>
      <c r="BZ786" s="583" t="str">
        <f t="shared" ref="BZ786:BZ800" si="2057">IF(DL786&lt;3,"",(SUM(B786:R786)-MIN(B786:R786)-MAX(B786:R786))/(DL786-2))</f>
        <v/>
      </c>
      <c r="CA786" s="583" t="str">
        <f t="shared" ref="CA786:CA800" si="2058">IF(DM786&lt;3,"",(SUM(T786:AJ786)-MIN(T786:AJ786)-MAX(T786:AJ786))/(DM786-2))</f>
        <v/>
      </c>
      <c r="CB786" s="583" t="str">
        <f t="shared" ref="CB786:CB800" si="2059">IF(DN786&lt;3,"",(SUM(AL786:BB786)-MIN(AL786:BB786)-MAX(AL786:BB786))/(DN786-2))</f>
        <v/>
      </c>
      <c r="CC786" s="675" t="str">
        <f t="shared" ref="CC786:CC800" si="2060">IF(DO786&lt;3,"",(SUM(BD786:BT786)-MIN(BD786:BT786)-MAX(BD786:BT786))/(DO786-2))</f>
        <v/>
      </c>
      <c r="CD786" s="1324" t="str">
        <f t="shared" ref="CD786:CS786" si="20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061"/>
        <v/>
      </c>
      <c r="CF786" s="1326" t="str">
        <f t="shared" si="2061"/>
        <v/>
      </c>
      <c r="CG786" s="1326" t="str">
        <f t="shared" si="2061"/>
        <v/>
      </c>
      <c r="CH786" s="1326" t="str">
        <f t="shared" si="2061"/>
        <v/>
      </c>
      <c r="CI786" s="1326" t="str">
        <f t="shared" si="2061"/>
        <v/>
      </c>
      <c r="CJ786" s="1326" t="str">
        <f t="shared" si="2061"/>
        <v/>
      </c>
      <c r="CK786" s="1327" t="str">
        <f t="shared" si="2061"/>
        <v/>
      </c>
      <c r="CL786" s="1327">
        <f t="shared" si="2061"/>
        <v>1674</v>
      </c>
      <c r="CM786" s="1327">
        <f t="shared" si="2061"/>
        <v>500000</v>
      </c>
      <c r="CN786" s="1326" t="str">
        <f t="shared" si="2061"/>
        <v/>
      </c>
      <c r="CO786" s="1326" t="str">
        <f t="shared" si="2061"/>
        <v/>
      </c>
      <c r="CP786" s="1326" t="str">
        <f t="shared" si="2061"/>
        <v/>
      </c>
      <c r="CQ786" s="1326" t="str">
        <f t="shared" si="2061"/>
        <v/>
      </c>
      <c r="CR786" s="1326" t="str">
        <f t="shared" si="2061"/>
        <v/>
      </c>
      <c r="CS786" s="1325" t="str">
        <f t="shared" si="2061"/>
        <v/>
      </c>
      <c r="CT786" s="1328" t="str">
        <f t="shared" ref="CE786:CT802" si="20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080">COUNT(B786:R786)</f>
        <v>0</v>
      </c>
      <c r="DM786" s="106">
        <f t="shared" ref="DM786:DM800" si="2081">COUNT(T786:AJ786)</f>
        <v>0</v>
      </c>
      <c r="DN786" s="106">
        <f t="shared" ref="DN786:DN800" si="2082">COUNT(AL786:BB786)</f>
        <v>0</v>
      </c>
      <c r="DO786" s="106">
        <f t="shared" ref="DO786:DO800" si="2083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8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68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8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8"/>
      <c r="BV787" s="219"/>
      <c r="BW787" s="219"/>
      <c r="BX787" s="219"/>
      <c r="BY787" s="219"/>
      <c r="BZ787" s="583" t="str">
        <f t="shared" si="2057"/>
        <v/>
      </c>
      <c r="CA787" s="583" t="str">
        <f t="shared" si="2058"/>
        <v/>
      </c>
      <c r="CB787" s="583" t="str">
        <f t="shared" si="2059"/>
        <v/>
      </c>
      <c r="CC787" s="675" t="str">
        <f t="shared" si="2060"/>
        <v/>
      </c>
      <c r="CD787" s="1324" t="str">
        <f t="shared" ref="CD787:CD809" si="20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062"/>
        <v/>
      </c>
      <c r="CF787" s="1326" t="str">
        <f t="shared" si="2062"/>
        <v/>
      </c>
      <c r="CG787" s="1326" t="str">
        <f t="shared" si="2062"/>
        <v/>
      </c>
      <c r="CH787" s="1326" t="str">
        <f t="shared" si="2062"/>
        <v/>
      </c>
      <c r="CI787" s="1326" t="str">
        <f t="shared" si="2062"/>
        <v/>
      </c>
      <c r="CJ787" s="1326" t="str">
        <f t="shared" si="2062"/>
        <v/>
      </c>
      <c r="CK787" s="1327" t="str">
        <f t="shared" si="2062"/>
        <v/>
      </c>
      <c r="CL787" s="1327">
        <f t="shared" si="2062"/>
        <v>12</v>
      </c>
      <c r="CM787" s="1327">
        <f t="shared" si="2062"/>
        <v>12</v>
      </c>
      <c r="CN787" s="1326" t="str">
        <f t="shared" si="2062"/>
        <v/>
      </c>
      <c r="CO787" s="1326" t="str">
        <f t="shared" si="2062"/>
        <v/>
      </c>
      <c r="CP787" s="1326" t="str">
        <f t="shared" si="2062"/>
        <v/>
      </c>
      <c r="CQ787" s="1326" t="str">
        <f t="shared" si="2062"/>
        <v/>
      </c>
      <c r="CR787" s="1326" t="str">
        <f t="shared" si="2062"/>
        <v/>
      </c>
      <c r="CS787" s="1325" t="str">
        <f t="shared" si="2062"/>
        <v/>
      </c>
      <c r="CT787" s="1328" t="str">
        <f t="shared" si="2062"/>
        <v/>
      </c>
      <c r="CU787" s="534" t="str">
        <f t="shared" si="2063"/>
        <v/>
      </c>
      <c r="CV787" s="535" t="str">
        <f t="shared" si="2064"/>
        <v/>
      </c>
      <c r="CW787" s="536" t="str">
        <f t="shared" si="2065"/>
        <v/>
      </c>
      <c r="CX787" s="536" t="str">
        <f t="shared" si="2066"/>
        <v/>
      </c>
      <c r="CY787" s="536" t="str">
        <f t="shared" si="2067"/>
        <v/>
      </c>
      <c r="CZ787" s="536" t="str">
        <f t="shared" si="2068"/>
        <v/>
      </c>
      <c r="DA787" s="536" t="str">
        <f t="shared" si="2069"/>
        <v/>
      </c>
      <c r="DB787" s="537" t="str">
        <f t="shared" si="2070"/>
        <v/>
      </c>
      <c r="DC787" s="537">
        <f t="shared" si="2071"/>
        <v>12</v>
      </c>
      <c r="DD787" s="537">
        <f t="shared" si="2072"/>
        <v>12</v>
      </c>
      <c r="DE787" s="536" t="str">
        <f t="shared" si="2073"/>
        <v/>
      </c>
      <c r="DF787" s="536" t="str">
        <f t="shared" si="2074"/>
        <v/>
      </c>
      <c r="DG787" s="536" t="str">
        <f t="shared" si="2075"/>
        <v/>
      </c>
      <c r="DH787" s="536" t="str">
        <f t="shared" si="2076"/>
        <v/>
      </c>
      <c r="DI787" s="536" t="str">
        <f t="shared" si="2077"/>
        <v/>
      </c>
      <c r="DJ787" s="535" t="str">
        <f t="shared" si="2078"/>
        <v/>
      </c>
      <c r="DK787" s="534" t="str">
        <f t="shared" si="2079"/>
        <v/>
      </c>
      <c r="DL787" s="639">
        <f t="shared" si="2080"/>
        <v>0</v>
      </c>
      <c r="DM787" s="106">
        <f t="shared" si="2081"/>
        <v>0</v>
      </c>
      <c r="DN787" s="106">
        <f t="shared" si="2082"/>
        <v>0</v>
      </c>
      <c r="DO787" s="106">
        <f t="shared" si="2083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8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68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8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8"/>
      <c r="BV788" s="219"/>
      <c r="BW788" s="219"/>
      <c r="BX788" s="219"/>
      <c r="BY788" s="219"/>
      <c r="BZ788" s="583" t="str">
        <f t="shared" si="2057"/>
        <v/>
      </c>
      <c r="CA788" s="583" t="str">
        <f t="shared" si="2058"/>
        <v/>
      </c>
      <c r="CB788" s="583" t="str">
        <f t="shared" si="2059"/>
        <v/>
      </c>
      <c r="CC788" s="675" t="str">
        <f t="shared" si="2060"/>
        <v/>
      </c>
      <c r="CD788" s="1324" t="str">
        <f t="shared" si="2084"/>
        <v/>
      </c>
      <c r="CE788" s="1325" t="str">
        <f t="shared" si="2062"/>
        <v/>
      </c>
      <c r="CF788" s="1326" t="str">
        <f t="shared" si="2062"/>
        <v/>
      </c>
      <c r="CG788" s="1326" t="str">
        <f t="shared" si="2062"/>
        <v/>
      </c>
      <c r="CH788" s="1326" t="str">
        <f t="shared" si="2062"/>
        <v/>
      </c>
      <c r="CI788" s="1326" t="str">
        <f t="shared" si="2062"/>
        <v/>
      </c>
      <c r="CJ788" s="1326" t="str">
        <f t="shared" si="2062"/>
        <v/>
      </c>
      <c r="CK788" s="1327" t="str">
        <f t="shared" si="2062"/>
        <v/>
      </c>
      <c r="CL788" s="1327">
        <f t="shared" si="2062"/>
        <v>1</v>
      </c>
      <c r="CM788" s="1327">
        <f t="shared" si="2062"/>
        <v>1</v>
      </c>
      <c r="CN788" s="1326" t="str">
        <f t="shared" si="2062"/>
        <v/>
      </c>
      <c r="CO788" s="1326" t="str">
        <f t="shared" si="2062"/>
        <v/>
      </c>
      <c r="CP788" s="1326" t="str">
        <f t="shared" si="2062"/>
        <v/>
      </c>
      <c r="CQ788" s="1326" t="str">
        <f t="shared" si="2062"/>
        <v/>
      </c>
      <c r="CR788" s="1326" t="str">
        <f t="shared" si="2062"/>
        <v/>
      </c>
      <c r="CS788" s="1325" t="str">
        <f t="shared" si="2062"/>
        <v/>
      </c>
      <c r="CT788" s="1328" t="str">
        <f t="shared" si="2062"/>
        <v/>
      </c>
      <c r="CU788" s="534" t="str">
        <f t="shared" si="2063"/>
        <v/>
      </c>
      <c r="CV788" s="535" t="str">
        <f t="shared" si="2064"/>
        <v/>
      </c>
      <c r="CW788" s="536" t="str">
        <f t="shared" si="2065"/>
        <v/>
      </c>
      <c r="CX788" s="536" t="str">
        <f t="shared" si="2066"/>
        <v/>
      </c>
      <c r="CY788" s="536" t="str">
        <f t="shared" si="2067"/>
        <v/>
      </c>
      <c r="CZ788" s="536" t="str">
        <f t="shared" si="2068"/>
        <v/>
      </c>
      <c r="DA788" s="536" t="str">
        <f t="shared" si="2069"/>
        <v/>
      </c>
      <c r="DB788" s="537" t="str">
        <f t="shared" si="2070"/>
        <v/>
      </c>
      <c r="DC788" s="537">
        <f t="shared" si="2071"/>
        <v>1</v>
      </c>
      <c r="DD788" s="537">
        <f t="shared" si="2072"/>
        <v>1</v>
      </c>
      <c r="DE788" s="536" t="str">
        <f t="shared" si="2073"/>
        <v/>
      </c>
      <c r="DF788" s="536" t="str">
        <f t="shared" si="2074"/>
        <v/>
      </c>
      <c r="DG788" s="536" t="str">
        <f t="shared" si="2075"/>
        <v/>
      </c>
      <c r="DH788" s="536" t="str">
        <f t="shared" si="2076"/>
        <v/>
      </c>
      <c r="DI788" s="536" t="str">
        <f t="shared" si="2077"/>
        <v/>
      </c>
      <c r="DJ788" s="535" t="str">
        <f t="shared" si="2078"/>
        <v/>
      </c>
      <c r="DK788" s="534" t="str">
        <f t="shared" si="2079"/>
        <v/>
      </c>
      <c r="DL788" s="639">
        <f t="shared" si="2080"/>
        <v>0</v>
      </c>
      <c r="DM788" s="106">
        <f t="shared" si="2081"/>
        <v>0</v>
      </c>
      <c r="DN788" s="106">
        <f t="shared" si="2082"/>
        <v>0</v>
      </c>
      <c r="DO788" s="106">
        <f t="shared" si="2083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2085">IF(B786="","",B786*B787*B788)</f>
        <v/>
      </c>
      <c r="C789" s="593" t="str">
        <f t="shared" si="2085"/>
        <v/>
      </c>
      <c r="D789" s="593" t="str">
        <f t="shared" si="2085"/>
        <v/>
      </c>
      <c r="E789" s="593" t="str">
        <f t="shared" si="2085"/>
        <v/>
      </c>
      <c r="F789" s="593" t="str">
        <f t="shared" si="2085"/>
        <v/>
      </c>
      <c r="G789" s="593" t="str">
        <f t="shared" si="2085"/>
        <v/>
      </c>
      <c r="H789" s="593" t="str">
        <f t="shared" si="2085"/>
        <v/>
      </c>
      <c r="I789" s="593" t="str">
        <f t="shared" si="2085"/>
        <v/>
      </c>
      <c r="J789" s="593" t="str">
        <f t="shared" si="2085"/>
        <v/>
      </c>
      <c r="K789" s="593" t="str">
        <f t="shared" si="2085"/>
        <v/>
      </c>
      <c r="L789" s="593" t="str">
        <f t="shared" si="2085"/>
        <v/>
      </c>
      <c r="M789" s="593" t="str">
        <f t="shared" si="2085"/>
        <v/>
      </c>
      <c r="N789" s="593" t="str">
        <f t="shared" si="2085"/>
        <v/>
      </c>
      <c r="O789" s="593" t="str">
        <f t="shared" si="2085"/>
        <v/>
      </c>
      <c r="P789" s="593" t="str">
        <f t="shared" si="2085"/>
        <v/>
      </c>
      <c r="Q789" s="593" t="str">
        <f t="shared" si="2085"/>
        <v/>
      </c>
      <c r="R789" s="593" t="str">
        <f t="shared" si="2085"/>
        <v/>
      </c>
      <c r="S789" s="633"/>
      <c r="T789" s="593" t="str">
        <f t="shared" ref="T789:AJ789" si="2086">IF(T786="","",T786*T787*T788)</f>
        <v/>
      </c>
      <c r="U789" s="593" t="str">
        <f t="shared" si="2086"/>
        <v/>
      </c>
      <c r="V789" s="593" t="str">
        <f t="shared" si="2086"/>
        <v/>
      </c>
      <c r="W789" s="593" t="str">
        <f t="shared" si="2086"/>
        <v/>
      </c>
      <c r="X789" s="593" t="str">
        <f t="shared" si="2086"/>
        <v/>
      </c>
      <c r="Y789" s="593" t="str">
        <f t="shared" si="2086"/>
        <v/>
      </c>
      <c r="Z789" s="593" t="str">
        <f t="shared" si="2086"/>
        <v/>
      </c>
      <c r="AA789" s="593" t="str">
        <f t="shared" si="2086"/>
        <v/>
      </c>
      <c r="AB789" s="593" t="str">
        <f t="shared" si="2086"/>
        <v/>
      </c>
      <c r="AC789" s="593" t="str">
        <f t="shared" si="2086"/>
        <v/>
      </c>
      <c r="AD789" s="593" t="str">
        <f t="shared" si="2086"/>
        <v/>
      </c>
      <c r="AE789" s="593" t="str">
        <f t="shared" si="2086"/>
        <v/>
      </c>
      <c r="AF789" s="593" t="str">
        <f t="shared" si="2086"/>
        <v/>
      </c>
      <c r="AG789" s="593" t="str">
        <f t="shared" si="2086"/>
        <v/>
      </c>
      <c r="AH789" s="593" t="str">
        <f t="shared" si="2086"/>
        <v/>
      </c>
      <c r="AI789" s="593" t="str">
        <f t="shared" si="2086"/>
        <v/>
      </c>
      <c r="AJ789" s="593" t="str">
        <f t="shared" si="2086"/>
        <v/>
      </c>
      <c r="AK789" s="633"/>
      <c r="AL789" s="593" t="str">
        <f t="shared" ref="AL789:BB789" si="2087">IF(AL786="","",AL786*AL787*AL788)</f>
        <v/>
      </c>
      <c r="AM789" s="593" t="str">
        <f t="shared" si="2087"/>
        <v/>
      </c>
      <c r="AN789" s="593" t="str">
        <f t="shared" si="2087"/>
        <v/>
      </c>
      <c r="AO789" s="593" t="str">
        <f t="shared" si="2087"/>
        <v/>
      </c>
      <c r="AP789" s="593" t="str">
        <f t="shared" si="2087"/>
        <v/>
      </c>
      <c r="AQ789" s="593" t="str">
        <f t="shared" si="2087"/>
        <v/>
      </c>
      <c r="AR789" s="593" t="str">
        <f t="shared" si="2087"/>
        <v/>
      </c>
      <c r="AS789" s="593" t="str">
        <f t="shared" si="2087"/>
        <v/>
      </c>
      <c r="AT789" s="593" t="str">
        <f t="shared" si="2087"/>
        <v/>
      </c>
      <c r="AU789" s="593" t="str">
        <f t="shared" si="2087"/>
        <v/>
      </c>
      <c r="AV789" s="593" t="str">
        <f t="shared" si="2087"/>
        <v/>
      </c>
      <c r="AW789" s="593" t="str">
        <f t="shared" si="2087"/>
        <v/>
      </c>
      <c r="AX789" s="593" t="str">
        <f t="shared" si="2087"/>
        <v/>
      </c>
      <c r="AY789" s="593" t="str">
        <f t="shared" si="2087"/>
        <v/>
      </c>
      <c r="AZ789" s="593" t="str">
        <f t="shared" si="2087"/>
        <v/>
      </c>
      <c r="BA789" s="593" t="str">
        <f t="shared" si="2087"/>
        <v/>
      </c>
      <c r="BB789" s="593" t="str">
        <f t="shared" si="2087"/>
        <v/>
      </c>
      <c r="BC789" s="633"/>
      <c r="BD789" s="593">
        <f t="shared" ref="BD789:BT789" si="2088">IF(BD786="","",BD786*BD787*BD788)</f>
        <v>6000000</v>
      </c>
      <c r="BE789" s="593">
        <f t="shared" si="2088"/>
        <v>20088</v>
      </c>
      <c r="BF789" s="593" t="str">
        <f t="shared" si="2088"/>
        <v/>
      </c>
      <c r="BG789" s="593" t="str">
        <f t="shared" si="2088"/>
        <v/>
      </c>
      <c r="BH789" s="593" t="str">
        <f t="shared" si="2088"/>
        <v/>
      </c>
      <c r="BI789" s="593" t="str">
        <f t="shared" si="2088"/>
        <v/>
      </c>
      <c r="BJ789" s="593" t="str">
        <f t="shared" si="2088"/>
        <v/>
      </c>
      <c r="BK789" s="593" t="str">
        <f t="shared" si="2088"/>
        <v/>
      </c>
      <c r="BL789" s="593" t="str">
        <f t="shared" si="2088"/>
        <v/>
      </c>
      <c r="BM789" s="593" t="str">
        <f t="shared" si="2088"/>
        <v/>
      </c>
      <c r="BN789" s="593" t="str">
        <f t="shared" si="2088"/>
        <v/>
      </c>
      <c r="BO789" s="593" t="str">
        <f t="shared" si="2088"/>
        <v/>
      </c>
      <c r="BP789" s="593" t="str">
        <f t="shared" si="2088"/>
        <v/>
      </c>
      <c r="BQ789" s="593" t="str">
        <f t="shared" si="2088"/>
        <v/>
      </c>
      <c r="BR789" s="593" t="str">
        <f t="shared" si="2088"/>
        <v/>
      </c>
      <c r="BS789" s="593" t="str">
        <f t="shared" si="2088"/>
        <v/>
      </c>
      <c r="BT789" s="593" t="str">
        <f t="shared" si="208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057"/>
        <v/>
      </c>
      <c r="CA789" s="583" t="str">
        <f t="shared" si="2058"/>
        <v/>
      </c>
      <c r="CB789" s="583" t="str">
        <f t="shared" si="2059"/>
        <v/>
      </c>
      <c r="CC789" s="675" t="str">
        <f t="shared" si="2060"/>
        <v/>
      </c>
      <c r="CD789" s="1324" t="str">
        <f t="shared" si="2084"/>
        <v/>
      </c>
      <c r="CE789" s="1325" t="str">
        <f t="shared" si="2062"/>
        <v/>
      </c>
      <c r="CF789" s="1326" t="str">
        <f t="shared" si="2062"/>
        <v/>
      </c>
      <c r="CG789" s="1326" t="str">
        <f t="shared" si="2062"/>
        <v/>
      </c>
      <c r="CH789" s="1326" t="str">
        <f t="shared" si="2062"/>
        <v/>
      </c>
      <c r="CI789" s="1326" t="str">
        <f t="shared" si="2062"/>
        <v/>
      </c>
      <c r="CJ789" s="1326" t="str">
        <f t="shared" si="2062"/>
        <v/>
      </c>
      <c r="CK789" s="1327" t="str">
        <f t="shared" si="2062"/>
        <v/>
      </c>
      <c r="CL789" s="1327">
        <f t="shared" si="2062"/>
        <v>20088</v>
      </c>
      <c r="CM789" s="1327">
        <f t="shared" si="2062"/>
        <v>6000000</v>
      </c>
      <c r="CN789" s="1326" t="str">
        <f t="shared" si="2062"/>
        <v/>
      </c>
      <c r="CO789" s="1326" t="str">
        <f t="shared" si="2062"/>
        <v/>
      </c>
      <c r="CP789" s="1326" t="str">
        <f t="shared" si="2062"/>
        <v/>
      </c>
      <c r="CQ789" s="1326" t="str">
        <f t="shared" si="2062"/>
        <v/>
      </c>
      <c r="CR789" s="1326" t="str">
        <f t="shared" si="2062"/>
        <v/>
      </c>
      <c r="CS789" s="1325" t="str">
        <f t="shared" si="2062"/>
        <v/>
      </c>
      <c r="CT789" s="1328" t="str">
        <f t="shared" si="2062"/>
        <v/>
      </c>
      <c r="CU789" s="534" t="str">
        <f t="shared" si="2063"/>
        <v/>
      </c>
      <c r="CV789" s="535" t="str">
        <f t="shared" si="2064"/>
        <v/>
      </c>
      <c r="CW789" s="536" t="str">
        <f t="shared" si="2065"/>
        <v/>
      </c>
      <c r="CX789" s="536" t="str">
        <f t="shared" si="2066"/>
        <v/>
      </c>
      <c r="CY789" s="536" t="str">
        <f t="shared" si="2067"/>
        <v/>
      </c>
      <c r="CZ789" s="536" t="str">
        <f t="shared" si="2068"/>
        <v/>
      </c>
      <c r="DA789" s="536" t="str">
        <f t="shared" si="2069"/>
        <v/>
      </c>
      <c r="DB789" s="537" t="str">
        <f t="shared" si="2070"/>
        <v/>
      </c>
      <c r="DC789" s="537">
        <f t="shared" si="2071"/>
        <v>20088</v>
      </c>
      <c r="DD789" s="537">
        <f t="shared" si="2072"/>
        <v>6000000</v>
      </c>
      <c r="DE789" s="536" t="str">
        <f t="shared" si="2073"/>
        <v/>
      </c>
      <c r="DF789" s="536" t="str">
        <f t="shared" si="2074"/>
        <v/>
      </c>
      <c r="DG789" s="536" t="str">
        <f t="shared" si="2075"/>
        <v/>
      </c>
      <c r="DH789" s="536" t="str">
        <f t="shared" si="2076"/>
        <v/>
      </c>
      <c r="DI789" s="536" t="str">
        <f t="shared" si="2077"/>
        <v/>
      </c>
      <c r="DJ789" s="535" t="str">
        <f t="shared" si="2078"/>
        <v/>
      </c>
      <c r="DK789" s="534" t="str">
        <f t="shared" si="2079"/>
        <v/>
      </c>
      <c r="DL789" s="639">
        <f t="shared" si="2080"/>
        <v>0</v>
      </c>
      <c r="DM789" s="106">
        <f t="shared" si="2081"/>
        <v>0</v>
      </c>
      <c r="DN789" s="106">
        <f t="shared" si="2082"/>
        <v>0</v>
      </c>
      <c r="DO789" s="106">
        <f t="shared" si="2083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8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8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8"/>
      <c r="BD790" s="219">
        <v>4500000</v>
      </c>
      <c r="BE790" s="775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8"/>
      <c r="BV790" s="219"/>
      <c r="BW790" s="219"/>
      <c r="BX790" s="219"/>
      <c r="BY790" s="219"/>
      <c r="BZ790" s="583" t="str">
        <f t="shared" si="2057"/>
        <v/>
      </c>
      <c r="CA790" s="583" t="str">
        <f t="shared" si="2058"/>
        <v/>
      </c>
      <c r="CB790" s="583" t="str">
        <f t="shared" si="2059"/>
        <v/>
      </c>
      <c r="CC790" s="675" t="str">
        <f t="shared" si="2060"/>
        <v/>
      </c>
      <c r="CD790" s="1324" t="str">
        <f t="shared" si="2084"/>
        <v/>
      </c>
      <c r="CE790" s="1325" t="str">
        <f t="shared" si="2062"/>
        <v/>
      </c>
      <c r="CF790" s="1326" t="str">
        <f t="shared" si="2062"/>
        <v/>
      </c>
      <c r="CG790" s="1326" t="str">
        <f t="shared" si="2062"/>
        <v/>
      </c>
      <c r="CH790" s="1326" t="str">
        <f t="shared" si="2062"/>
        <v/>
      </c>
      <c r="CI790" s="1326" t="str">
        <f t="shared" si="2062"/>
        <v/>
      </c>
      <c r="CJ790" s="1326" t="str">
        <f t="shared" si="2062"/>
        <v/>
      </c>
      <c r="CK790" s="1327" t="str">
        <f t="shared" si="2062"/>
        <v/>
      </c>
      <c r="CL790" s="1327">
        <f t="shared" si="2062"/>
        <v>4500000</v>
      </c>
      <c r="CM790" s="1327" t="str">
        <f t="shared" si="2062"/>
        <v/>
      </c>
      <c r="CN790" s="1326" t="str">
        <f t="shared" si="2062"/>
        <v/>
      </c>
      <c r="CO790" s="1326" t="str">
        <f t="shared" si="2062"/>
        <v/>
      </c>
      <c r="CP790" s="1326" t="str">
        <f t="shared" si="2062"/>
        <v/>
      </c>
      <c r="CQ790" s="1326" t="str">
        <f t="shared" si="2062"/>
        <v/>
      </c>
      <c r="CR790" s="1326" t="str">
        <f t="shared" si="2062"/>
        <v/>
      </c>
      <c r="CS790" s="1325" t="str">
        <f t="shared" si="2062"/>
        <v/>
      </c>
      <c r="CT790" s="1328" t="str">
        <f t="shared" si="2062"/>
        <v/>
      </c>
      <c r="CU790" s="534" t="str">
        <f t="shared" si="2063"/>
        <v/>
      </c>
      <c r="CV790" s="535" t="str">
        <f t="shared" si="2064"/>
        <v/>
      </c>
      <c r="CW790" s="536" t="str">
        <f t="shared" si="2065"/>
        <v/>
      </c>
      <c r="CX790" s="536" t="str">
        <f t="shared" si="2066"/>
        <v/>
      </c>
      <c r="CY790" s="536" t="str">
        <f t="shared" si="2067"/>
        <v/>
      </c>
      <c r="CZ790" s="536" t="str">
        <f t="shared" si="2068"/>
        <v/>
      </c>
      <c r="DA790" s="536" t="str">
        <f t="shared" si="2069"/>
        <v/>
      </c>
      <c r="DB790" s="537" t="str">
        <f t="shared" si="2070"/>
        <v/>
      </c>
      <c r="DC790" s="537">
        <f t="shared" si="2071"/>
        <v>4500000</v>
      </c>
      <c r="DD790" s="537" t="str">
        <f t="shared" si="2072"/>
        <v/>
      </c>
      <c r="DE790" s="536" t="str">
        <f t="shared" si="2073"/>
        <v/>
      </c>
      <c r="DF790" s="536" t="str">
        <f t="shared" si="2074"/>
        <v/>
      </c>
      <c r="DG790" s="536" t="str">
        <f t="shared" si="2075"/>
        <v/>
      </c>
      <c r="DH790" s="536" t="str">
        <f t="shared" si="2076"/>
        <v/>
      </c>
      <c r="DI790" s="536" t="str">
        <f t="shared" si="2077"/>
        <v/>
      </c>
      <c r="DJ790" s="535" t="str">
        <f t="shared" si="2078"/>
        <v/>
      </c>
      <c r="DK790" s="534" t="str">
        <f t="shared" si="2079"/>
        <v/>
      </c>
      <c r="DL790" s="639">
        <f t="shared" si="2080"/>
        <v>0</v>
      </c>
      <c r="DM790" s="106">
        <f t="shared" si="2081"/>
        <v>0</v>
      </c>
      <c r="DN790" s="106">
        <f t="shared" si="2082"/>
        <v>0</v>
      </c>
      <c r="DO790" s="106">
        <f t="shared" si="2083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2"/>
      <c r="L791" s="772"/>
      <c r="M791" s="772"/>
      <c r="N791" s="772"/>
      <c r="O791" s="772"/>
      <c r="P791" s="772"/>
      <c r="Q791" s="772"/>
      <c r="R791" s="772"/>
      <c r="S791" s="768"/>
      <c r="T791" s="747">
        <v>180</v>
      </c>
      <c r="U791" s="747">
        <v>180</v>
      </c>
      <c r="V791" s="747">
        <v>180</v>
      </c>
      <c r="W791" s="747">
        <v>360</v>
      </c>
      <c r="X791" s="747">
        <v>180</v>
      </c>
      <c r="Y791" s="747">
        <v>250</v>
      </c>
      <c r="Z791" s="747">
        <v>250</v>
      </c>
      <c r="AA791" s="747">
        <v>100</v>
      </c>
      <c r="AB791" s="747">
        <v>250</v>
      </c>
      <c r="AC791" s="747"/>
      <c r="AD791" s="747"/>
      <c r="AE791" s="747"/>
      <c r="AF791" s="772"/>
      <c r="AG791" s="747"/>
      <c r="AH791" s="747"/>
      <c r="AI791" s="747"/>
      <c r="AJ791" s="747"/>
      <c r="AK791" s="768"/>
      <c r="AL791" s="747"/>
      <c r="AM791" s="747"/>
      <c r="AN791" s="747"/>
      <c r="AO791" s="747"/>
      <c r="AP791" s="747"/>
      <c r="AQ791" s="747"/>
      <c r="AR791" s="747"/>
      <c r="AS791" s="747"/>
      <c r="AT791" s="747"/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6400000</v>
      </c>
      <c r="BE791" s="747"/>
      <c r="BF791" s="747"/>
      <c r="BG791" s="747"/>
      <c r="BH791" s="747"/>
      <c r="BI791" s="747"/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057"/>
        <v/>
      </c>
      <c r="CA791" s="583">
        <f t="shared" si="2058"/>
        <v>210</v>
      </c>
      <c r="CB791" s="583" t="str">
        <f t="shared" si="2059"/>
        <v/>
      </c>
      <c r="CC791" s="675" t="str">
        <f t="shared" si="2060"/>
        <v/>
      </c>
      <c r="CD791" s="1324" t="str">
        <f t="shared" si="2084"/>
        <v/>
      </c>
      <c r="CE791" s="1325" t="str">
        <f t="shared" si="2062"/>
        <v/>
      </c>
      <c r="CF791" s="1326" t="str">
        <f t="shared" si="2062"/>
        <v/>
      </c>
      <c r="CG791" s="1326" t="str">
        <f t="shared" si="2062"/>
        <v/>
      </c>
      <c r="CH791" s="1326" t="str">
        <f t="shared" si="2062"/>
        <v/>
      </c>
      <c r="CI791" s="1326" t="str">
        <f t="shared" si="2062"/>
        <v/>
      </c>
      <c r="CJ791" s="1326" t="str">
        <f t="shared" si="2062"/>
        <v/>
      </c>
      <c r="CK791" s="1327" t="str">
        <f t="shared" si="2062"/>
        <v/>
      </c>
      <c r="CL791" s="1327">
        <f t="shared" si="2062"/>
        <v>6400000</v>
      </c>
      <c r="CM791" s="1327" t="str">
        <f t="shared" si="2062"/>
        <v/>
      </c>
      <c r="CN791" s="1326" t="str">
        <f t="shared" si="2062"/>
        <v/>
      </c>
      <c r="CO791" s="1326" t="str">
        <f t="shared" si="2062"/>
        <v/>
      </c>
      <c r="CP791" s="1326" t="str">
        <f t="shared" si="2062"/>
        <v/>
      </c>
      <c r="CQ791" s="1326" t="str">
        <f t="shared" si="2062"/>
        <v/>
      </c>
      <c r="CR791" s="1326" t="str">
        <f t="shared" si="2062"/>
        <v/>
      </c>
      <c r="CS791" s="1325" t="str">
        <f t="shared" si="2062"/>
        <v/>
      </c>
      <c r="CT791" s="1328" t="str">
        <f t="shared" si="2062"/>
        <v/>
      </c>
      <c r="CU791" s="534" t="str">
        <f t="shared" si="2063"/>
        <v/>
      </c>
      <c r="CV791" s="535" t="str">
        <f t="shared" si="2064"/>
        <v/>
      </c>
      <c r="CW791" s="536" t="str">
        <f t="shared" si="2065"/>
        <v/>
      </c>
      <c r="CX791" s="536" t="str">
        <f t="shared" si="2066"/>
        <v/>
      </c>
      <c r="CY791" s="536" t="str">
        <f t="shared" si="2067"/>
        <v/>
      </c>
      <c r="CZ791" s="536" t="str">
        <f t="shared" si="2068"/>
        <v/>
      </c>
      <c r="DA791" s="536" t="str">
        <f t="shared" si="2069"/>
        <v/>
      </c>
      <c r="DB791" s="537" t="str">
        <f t="shared" si="2070"/>
        <v/>
      </c>
      <c r="DC791" s="537">
        <f t="shared" si="2071"/>
        <v>6400000</v>
      </c>
      <c r="DD791" s="537" t="str">
        <f t="shared" si="2072"/>
        <v/>
      </c>
      <c r="DE791" s="536" t="str">
        <f t="shared" si="2073"/>
        <v/>
      </c>
      <c r="DF791" s="536" t="str">
        <f t="shared" si="2074"/>
        <v/>
      </c>
      <c r="DG791" s="536" t="str">
        <f t="shared" si="2075"/>
        <v/>
      </c>
      <c r="DH791" s="536" t="str">
        <f t="shared" si="2076"/>
        <v/>
      </c>
      <c r="DI791" s="536" t="str">
        <f t="shared" si="2077"/>
        <v/>
      </c>
      <c r="DJ791" s="535" t="str">
        <f t="shared" si="2078"/>
        <v/>
      </c>
      <c r="DK791" s="534" t="str">
        <f t="shared" si="2079"/>
        <v/>
      </c>
      <c r="DL791" s="639">
        <f t="shared" si="2080"/>
        <v>0</v>
      </c>
      <c r="DM791" s="106">
        <f t="shared" si="2081"/>
        <v>9</v>
      </c>
      <c r="DN791" s="106">
        <f t="shared" si="2082"/>
        <v>0</v>
      </c>
      <c r="DO791" s="106">
        <f t="shared" si="2083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4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8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8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8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8"/>
      <c r="BV792" s="219"/>
      <c r="BW792" s="219"/>
      <c r="BX792" s="219"/>
      <c r="BY792" s="219"/>
      <c r="BZ792" s="583" t="str">
        <f t="shared" si="2057"/>
        <v/>
      </c>
      <c r="CA792" s="583">
        <f t="shared" si="2058"/>
        <v>1091.4285714285713</v>
      </c>
      <c r="CB792" s="583" t="str">
        <f t="shared" si="2059"/>
        <v/>
      </c>
      <c r="CC792" s="675" t="str">
        <f t="shared" si="2060"/>
        <v/>
      </c>
      <c r="CD792" s="1324" t="str">
        <f t="shared" si="2084"/>
        <v/>
      </c>
      <c r="CE792" s="1325" t="str">
        <f t="shared" si="2062"/>
        <v/>
      </c>
      <c r="CF792" s="1326" t="str">
        <f t="shared" si="2062"/>
        <v/>
      </c>
      <c r="CG792" s="1326" t="str">
        <f t="shared" si="2062"/>
        <v/>
      </c>
      <c r="CH792" s="1326" t="str">
        <f t="shared" si="2062"/>
        <v/>
      </c>
      <c r="CI792" s="1326" t="str">
        <f t="shared" si="2062"/>
        <v/>
      </c>
      <c r="CJ792" s="1326" t="str">
        <f t="shared" si="2062"/>
        <v/>
      </c>
      <c r="CK792" s="1327" t="str">
        <f t="shared" si="2062"/>
        <v/>
      </c>
      <c r="CL792" s="1327">
        <f t="shared" si="2062"/>
        <v>200</v>
      </c>
      <c r="CM792" s="1327">
        <f t="shared" si="2062"/>
        <v>16000000</v>
      </c>
      <c r="CN792" s="1326" t="str">
        <f t="shared" si="2062"/>
        <v/>
      </c>
      <c r="CO792" s="1326" t="str">
        <f t="shared" si="2062"/>
        <v/>
      </c>
      <c r="CP792" s="1326" t="str">
        <f t="shared" si="2062"/>
        <v/>
      </c>
      <c r="CQ792" s="1326" t="str">
        <f t="shared" si="2062"/>
        <v/>
      </c>
      <c r="CR792" s="1326" t="str">
        <f t="shared" si="2062"/>
        <v/>
      </c>
      <c r="CS792" s="1325" t="str">
        <f t="shared" si="2062"/>
        <v/>
      </c>
      <c r="CT792" s="1328" t="str">
        <f t="shared" si="2062"/>
        <v/>
      </c>
      <c r="CU792" s="534" t="str">
        <f t="shared" si="2063"/>
        <v/>
      </c>
      <c r="CV792" s="535" t="str">
        <f t="shared" si="2064"/>
        <v/>
      </c>
      <c r="CW792" s="536" t="str">
        <f t="shared" si="2065"/>
        <v/>
      </c>
      <c r="CX792" s="536" t="str">
        <f t="shared" si="2066"/>
        <v/>
      </c>
      <c r="CY792" s="536" t="str">
        <f t="shared" si="2067"/>
        <v/>
      </c>
      <c r="CZ792" s="536" t="str">
        <f t="shared" si="2068"/>
        <v/>
      </c>
      <c r="DA792" s="536" t="str">
        <f t="shared" si="2069"/>
        <v/>
      </c>
      <c r="DB792" s="537" t="str">
        <f t="shared" si="2070"/>
        <v/>
      </c>
      <c r="DC792" s="537">
        <f t="shared" si="2071"/>
        <v>200</v>
      </c>
      <c r="DD792" s="537">
        <f t="shared" si="2072"/>
        <v>16000000</v>
      </c>
      <c r="DE792" s="536" t="str">
        <f t="shared" si="2073"/>
        <v/>
      </c>
      <c r="DF792" s="536" t="str">
        <f t="shared" si="2074"/>
        <v/>
      </c>
      <c r="DG792" s="536" t="str">
        <f t="shared" si="2075"/>
        <v/>
      </c>
      <c r="DH792" s="536" t="str">
        <f t="shared" si="2076"/>
        <v/>
      </c>
      <c r="DI792" s="536" t="str">
        <f t="shared" si="2077"/>
        <v/>
      </c>
      <c r="DJ792" s="535" t="str">
        <f t="shared" si="2078"/>
        <v/>
      </c>
      <c r="DK792" s="534" t="str">
        <f t="shared" si="2079"/>
        <v/>
      </c>
      <c r="DL792" s="639">
        <f t="shared" si="2080"/>
        <v>0</v>
      </c>
      <c r="DM792" s="106">
        <f t="shared" si="2081"/>
        <v>9</v>
      </c>
      <c r="DN792" s="106">
        <f t="shared" si="2082"/>
        <v>0</v>
      </c>
      <c r="DO792" s="106">
        <f t="shared" si="2083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6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8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8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8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8"/>
      <c r="BV793" s="219"/>
      <c r="BW793" s="219"/>
      <c r="BX793" s="219"/>
      <c r="BY793" s="219"/>
      <c r="BZ793" s="583" t="str">
        <f t="shared" si="2057"/>
        <v/>
      </c>
      <c r="CA793" s="583" t="str">
        <f t="shared" si="2058"/>
        <v/>
      </c>
      <c r="CB793" s="583" t="str">
        <f t="shared" si="2059"/>
        <v/>
      </c>
      <c r="CC793" s="675" t="str">
        <f t="shared" si="2060"/>
        <v/>
      </c>
      <c r="CD793" s="1324" t="str">
        <f t="shared" si="2084"/>
        <v/>
      </c>
      <c r="CE793" s="1325" t="str">
        <f t="shared" si="2062"/>
        <v/>
      </c>
      <c r="CF793" s="1326" t="str">
        <f t="shared" si="2062"/>
        <v/>
      </c>
      <c r="CG793" s="1326" t="str">
        <f t="shared" si="2062"/>
        <v/>
      </c>
      <c r="CH793" s="1326" t="str">
        <f t="shared" si="2062"/>
        <v/>
      </c>
      <c r="CI793" s="1326" t="str">
        <f t="shared" si="2062"/>
        <v/>
      </c>
      <c r="CJ793" s="1326" t="str">
        <f t="shared" si="2062"/>
        <v/>
      </c>
      <c r="CK793" s="1327" t="str">
        <f t="shared" si="2062"/>
        <v/>
      </c>
      <c r="CL793" s="1327">
        <f t="shared" si="2062"/>
        <v>200</v>
      </c>
      <c r="CM793" s="1327">
        <f t="shared" si="2062"/>
        <v>10000000</v>
      </c>
      <c r="CN793" s="1326" t="str">
        <f t="shared" si="2062"/>
        <v/>
      </c>
      <c r="CO793" s="1326" t="str">
        <f t="shared" si="2062"/>
        <v/>
      </c>
      <c r="CP793" s="1326" t="str">
        <f t="shared" si="2062"/>
        <v/>
      </c>
      <c r="CQ793" s="1326" t="str">
        <f t="shared" si="2062"/>
        <v/>
      </c>
      <c r="CR793" s="1326" t="str">
        <f t="shared" si="2062"/>
        <v/>
      </c>
      <c r="CS793" s="1325" t="str">
        <f t="shared" si="2062"/>
        <v/>
      </c>
      <c r="CT793" s="1328" t="str">
        <f t="shared" si="2062"/>
        <v/>
      </c>
      <c r="CU793" s="534" t="str">
        <f t="shared" si="2063"/>
        <v/>
      </c>
      <c r="CV793" s="535" t="str">
        <f t="shared" si="2064"/>
        <v/>
      </c>
      <c r="CW793" s="536" t="str">
        <f t="shared" si="2065"/>
        <v/>
      </c>
      <c r="CX793" s="536" t="str">
        <f t="shared" si="2066"/>
        <v/>
      </c>
      <c r="CY793" s="536" t="str">
        <f t="shared" si="2067"/>
        <v/>
      </c>
      <c r="CZ793" s="536" t="str">
        <f t="shared" si="2068"/>
        <v/>
      </c>
      <c r="DA793" s="536" t="str">
        <f t="shared" si="2069"/>
        <v/>
      </c>
      <c r="DB793" s="537" t="str">
        <f t="shared" si="2070"/>
        <v/>
      </c>
      <c r="DC793" s="537">
        <f t="shared" si="2071"/>
        <v>200</v>
      </c>
      <c r="DD793" s="537">
        <f t="shared" si="2072"/>
        <v>10000000</v>
      </c>
      <c r="DE793" s="536" t="str">
        <f t="shared" si="2073"/>
        <v/>
      </c>
      <c r="DF793" s="536" t="str">
        <f t="shared" si="2074"/>
        <v/>
      </c>
      <c r="DG793" s="536" t="str">
        <f t="shared" si="2075"/>
        <v/>
      </c>
      <c r="DH793" s="536" t="str">
        <f t="shared" si="2076"/>
        <v/>
      </c>
      <c r="DI793" s="536" t="str">
        <f t="shared" si="2077"/>
        <v/>
      </c>
      <c r="DJ793" s="535" t="str">
        <f t="shared" si="2078"/>
        <v/>
      </c>
      <c r="DK793" s="534" t="str">
        <f t="shared" si="2079"/>
        <v/>
      </c>
      <c r="DL793" s="639">
        <f t="shared" si="2080"/>
        <v>0</v>
      </c>
      <c r="DM793" s="106">
        <f t="shared" si="2081"/>
        <v>0</v>
      </c>
      <c r="DN793" s="106">
        <f t="shared" si="2082"/>
        <v>0</v>
      </c>
      <c r="DO793" s="106">
        <f t="shared" si="2083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4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8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8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8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8"/>
      <c r="BV794" s="219"/>
      <c r="BW794" s="219"/>
      <c r="BX794" s="219"/>
      <c r="BY794" s="219"/>
      <c r="BZ794" s="583" t="str">
        <f t="shared" si="2057"/>
        <v/>
      </c>
      <c r="CA794" s="583" t="str">
        <f t="shared" si="2058"/>
        <v/>
      </c>
      <c r="CB794" s="583" t="str">
        <f t="shared" si="2059"/>
        <v/>
      </c>
      <c r="CC794" s="675" t="str">
        <f t="shared" si="2060"/>
        <v/>
      </c>
      <c r="CD794" s="1324" t="str">
        <f t="shared" si="2084"/>
        <v/>
      </c>
      <c r="CE794" s="1325" t="str">
        <f t="shared" si="2062"/>
        <v/>
      </c>
      <c r="CF794" s="1326" t="str">
        <f t="shared" si="2062"/>
        <v/>
      </c>
      <c r="CG794" s="1326" t="str">
        <f t="shared" si="2062"/>
        <v/>
      </c>
      <c r="CH794" s="1326" t="str">
        <f t="shared" si="2062"/>
        <v/>
      </c>
      <c r="CI794" s="1326" t="str">
        <f t="shared" si="2062"/>
        <v/>
      </c>
      <c r="CJ794" s="1326" t="str">
        <f t="shared" si="2062"/>
        <v/>
      </c>
      <c r="CK794" s="1327" t="str">
        <f t="shared" si="2062"/>
        <v/>
      </c>
      <c r="CL794" s="1327">
        <f t="shared" si="2062"/>
        <v>86400</v>
      </c>
      <c r="CM794" s="1327">
        <f t="shared" si="2062"/>
        <v>25000000</v>
      </c>
      <c r="CN794" s="1326" t="str">
        <f t="shared" si="2062"/>
        <v/>
      </c>
      <c r="CO794" s="1326" t="str">
        <f t="shared" si="2062"/>
        <v/>
      </c>
      <c r="CP794" s="1326" t="str">
        <f t="shared" si="2062"/>
        <v/>
      </c>
      <c r="CQ794" s="1326" t="str">
        <f t="shared" si="2062"/>
        <v/>
      </c>
      <c r="CR794" s="1326" t="str">
        <f t="shared" si="2062"/>
        <v/>
      </c>
      <c r="CS794" s="1325" t="str">
        <f t="shared" si="2062"/>
        <v/>
      </c>
      <c r="CT794" s="1328" t="str">
        <f t="shared" si="2062"/>
        <v/>
      </c>
      <c r="CU794" s="534" t="str">
        <f t="shared" si="2063"/>
        <v/>
      </c>
      <c r="CV794" s="535" t="str">
        <f t="shared" si="2064"/>
        <v/>
      </c>
      <c r="CW794" s="536" t="str">
        <f t="shared" si="2065"/>
        <v/>
      </c>
      <c r="CX794" s="536" t="str">
        <f t="shared" si="2066"/>
        <v/>
      </c>
      <c r="CY794" s="536" t="str">
        <f t="shared" si="2067"/>
        <v/>
      </c>
      <c r="CZ794" s="536" t="str">
        <f t="shared" si="2068"/>
        <v/>
      </c>
      <c r="DA794" s="536" t="str">
        <f t="shared" si="2069"/>
        <v/>
      </c>
      <c r="DB794" s="537" t="str">
        <f t="shared" si="2070"/>
        <v/>
      </c>
      <c r="DC794" s="537">
        <f t="shared" si="2071"/>
        <v>86400</v>
      </c>
      <c r="DD794" s="537">
        <f t="shared" si="2072"/>
        <v>25000000</v>
      </c>
      <c r="DE794" s="536" t="str">
        <f t="shared" si="2073"/>
        <v/>
      </c>
      <c r="DF794" s="536" t="str">
        <f t="shared" si="2074"/>
        <v/>
      </c>
      <c r="DG794" s="536" t="str">
        <f t="shared" si="2075"/>
        <v/>
      </c>
      <c r="DH794" s="536" t="str">
        <f t="shared" si="2076"/>
        <v/>
      </c>
      <c r="DI794" s="536" t="str">
        <f t="shared" si="2077"/>
        <v/>
      </c>
      <c r="DJ794" s="535" t="str">
        <f t="shared" si="2078"/>
        <v/>
      </c>
      <c r="DK794" s="534" t="str">
        <f t="shared" si="2079"/>
        <v/>
      </c>
      <c r="DL794" s="639">
        <f t="shared" si="2080"/>
        <v>0</v>
      </c>
      <c r="DM794" s="106">
        <f t="shared" si="2081"/>
        <v>0</v>
      </c>
      <c r="DN794" s="106">
        <f t="shared" si="2082"/>
        <v>0</v>
      </c>
      <c r="DO794" s="106">
        <f t="shared" si="2083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7">
        <f>BX188</f>
        <v>0</v>
      </c>
      <c r="DW794" s="261">
        <f>DV794</f>
        <v>0</v>
      </c>
      <c r="DX794" s="778" t="s">
        <v>336</v>
      </c>
      <c r="DY794" s="470"/>
    </row>
    <row r="795" spans="1:129" s="472" customFormat="1" ht="15.75" customHeight="1">
      <c r="A795" s="774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8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8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8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8"/>
      <c r="BV795" s="219"/>
      <c r="BW795" s="219"/>
      <c r="BX795" s="219"/>
      <c r="BY795" s="219"/>
      <c r="BZ795" s="583" t="str">
        <f t="shared" si="2057"/>
        <v/>
      </c>
      <c r="CA795" s="583">
        <f t="shared" si="2058"/>
        <v>180</v>
      </c>
      <c r="CB795" s="583" t="str">
        <f t="shared" si="2059"/>
        <v/>
      </c>
      <c r="CC795" s="675" t="str">
        <f t="shared" si="2060"/>
        <v/>
      </c>
      <c r="CD795" s="1324" t="str">
        <f t="shared" si="2084"/>
        <v/>
      </c>
      <c r="CE795" s="1325" t="str">
        <f t="shared" si="2062"/>
        <v/>
      </c>
      <c r="CF795" s="1326" t="str">
        <f t="shared" si="2062"/>
        <v/>
      </c>
      <c r="CG795" s="1326" t="str">
        <f t="shared" si="2062"/>
        <v/>
      </c>
      <c r="CH795" s="1326" t="str">
        <f t="shared" si="2062"/>
        <v/>
      </c>
      <c r="CI795" s="1326" t="str">
        <f t="shared" si="2062"/>
        <v/>
      </c>
      <c r="CJ795" s="1326" t="str">
        <f t="shared" si="2062"/>
        <v/>
      </c>
      <c r="CK795" s="1327" t="str">
        <f t="shared" si="2062"/>
        <v/>
      </c>
      <c r="CL795" s="1327">
        <f t="shared" si="2062"/>
        <v>3000</v>
      </c>
      <c r="CM795" s="1327">
        <f t="shared" si="2062"/>
        <v>2200000</v>
      </c>
      <c r="CN795" s="1326" t="str">
        <f t="shared" si="2062"/>
        <v/>
      </c>
      <c r="CO795" s="1326" t="str">
        <f t="shared" si="2062"/>
        <v/>
      </c>
      <c r="CP795" s="1326" t="str">
        <f t="shared" si="2062"/>
        <v/>
      </c>
      <c r="CQ795" s="1326" t="str">
        <f t="shared" si="2062"/>
        <v/>
      </c>
      <c r="CR795" s="1326" t="str">
        <f t="shared" si="2062"/>
        <v/>
      </c>
      <c r="CS795" s="1325" t="str">
        <f t="shared" si="2062"/>
        <v/>
      </c>
      <c r="CT795" s="1328" t="str">
        <f t="shared" si="2062"/>
        <v/>
      </c>
      <c r="CU795" s="534" t="str">
        <f t="shared" si="2063"/>
        <v/>
      </c>
      <c r="CV795" s="535" t="str">
        <f t="shared" si="2064"/>
        <v/>
      </c>
      <c r="CW795" s="536" t="str">
        <f t="shared" si="2065"/>
        <v/>
      </c>
      <c r="CX795" s="536" t="str">
        <f t="shared" si="2066"/>
        <v/>
      </c>
      <c r="CY795" s="536" t="str">
        <f t="shared" si="2067"/>
        <v/>
      </c>
      <c r="CZ795" s="536" t="str">
        <f t="shared" si="2068"/>
        <v/>
      </c>
      <c r="DA795" s="536" t="str">
        <f t="shared" si="2069"/>
        <v/>
      </c>
      <c r="DB795" s="537" t="str">
        <f t="shared" si="2070"/>
        <v/>
      </c>
      <c r="DC795" s="537">
        <f t="shared" si="2071"/>
        <v>3000</v>
      </c>
      <c r="DD795" s="537">
        <f t="shared" si="2072"/>
        <v>2200000</v>
      </c>
      <c r="DE795" s="536" t="str">
        <f t="shared" si="2073"/>
        <v/>
      </c>
      <c r="DF795" s="536" t="str">
        <f t="shared" si="2074"/>
        <v/>
      </c>
      <c r="DG795" s="536" t="str">
        <f t="shared" si="2075"/>
        <v/>
      </c>
      <c r="DH795" s="536" t="str">
        <f t="shared" si="2076"/>
        <v/>
      </c>
      <c r="DI795" s="536" t="str">
        <f t="shared" si="2077"/>
        <v/>
      </c>
      <c r="DJ795" s="535" t="str">
        <f t="shared" si="2078"/>
        <v/>
      </c>
      <c r="DK795" s="534" t="str">
        <f t="shared" si="2079"/>
        <v/>
      </c>
      <c r="DL795" s="639">
        <f t="shared" si="2080"/>
        <v>0</v>
      </c>
      <c r="DM795" s="106">
        <f t="shared" si="2081"/>
        <v>3</v>
      </c>
      <c r="DN795" s="106">
        <f t="shared" si="2082"/>
        <v>0</v>
      </c>
      <c r="DO795" s="106">
        <f t="shared" si="2083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4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8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8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8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8"/>
      <c r="BV796" s="219"/>
      <c r="BW796" s="219"/>
      <c r="BX796" s="219"/>
      <c r="BY796" s="219"/>
      <c r="BZ796" s="583" t="str">
        <f t="shared" si="2057"/>
        <v/>
      </c>
      <c r="CA796" s="583" t="str">
        <f t="shared" si="2058"/>
        <v/>
      </c>
      <c r="CB796" s="583" t="str">
        <f t="shared" si="2059"/>
        <v/>
      </c>
      <c r="CC796" s="675" t="str">
        <f t="shared" si="2060"/>
        <v/>
      </c>
      <c r="CD796" s="1324" t="str">
        <f t="shared" si="2084"/>
        <v/>
      </c>
      <c r="CE796" s="1325" t="str">
        <f t="shared" si="2062"/>
        <v/>
      </c>
      <c r="CF796" s="1326" t="str">
        <f t="shared" si="2062"/>
        <v/>
      </c>
      <c r="CG796" s="1326" t="str">
        <f t="shared" si="2062"/>
        <v/>
      </c>
      <c r="CH796" s="1326" t="str">
        <f t="shared" si="2062"/>
        <v/>
      </c>
      <c r="CI796" s="1326" t="str">
        <f t="shared" si="2062"/>
        <v/>
      </c>
      <c r="CJ796" s="1326" t="str">
        <f t="shared" si="2062"/>
        <v/>
      </c>
      <c r="CK796" s="1327" t="str">
        <f t="shared" si="2062"/>
        <v/>
      </c>
      <c r="CL796" s="1327">
        <f t="shared" si="2062"/>
        <v>10000000</v>
      </c>
      <c r="CM796" s="1327" t="str">
        <f t="shared" si="2062"/>
        <v/>
      </c>
      <c r="CN796" s="1326" t="str">
        <f t="shared" si="2062"/>
        <v/>
      </c>
      <c r="CO796" s="1326" t="str">
        <f t="shared" si="2062"/>
        <v/>
      </c>
      <c r="CP796" s="1326" t="str">
        <f t="shared" si="2062"/>
        <v/>
      </c>
      <c r="CQ796" s="1326" t="str">
        <f t="shared" si="2062"/>
        <v/>
      </c>
      <c r="CR796" s="1326" t="str">
        <f t="shared" si="2062"/>
        <v/>
      </c>
      <c r="CS796" s="1325" t="str">
        <f t="shared" si="2062"/>
        <v/>
      </c>
      <c r="CT796" s="1328" t="str">
        <f t="shared" si="2062"/>
        <v/>
      </c>
      <c r="CU796" s="534" t="str">
        <f t="shared" si="2063"/>
        <v/>
      </c>
      <c r="CV796" s="535" t="str">
        <f t="shared" si="2064"/>
        <v/>
      </c>
      <c r="CW796" s="536" t="str">
        <f t="shared" si="2065"/>
        <v/>
      </c>
      <c r="CX796" s="536" t="str">
        <f t="shared" si="2066"/>
        <v/>
      </c>
      <c r="CY796" s="536" t="str">
        <f t="shared" si="2067"/>
        <v/>
      </c>
      <c r="CZ796" s="536" t="str">
        <f t="shared" si="2068"/>
        <v/>
      </c>
      <c r="DA796" s="536" t="str">
        <f t="shared" si="2069"/>
        <v/>
      </c>
      <c r="DB796" s="537" t="str">
        <f t="shared" si="2070"/>
        <v/>
      </c>
      <c r="DC796" s="537">
        <f t="shared" si="2071"/>
        <v>10000000</v>
      </c>
      <c r="DD796" s="537" t="str">
        <f t="shared" si="2072"/>
        <v/>
      </c>
      <c r="DE796" s="536" t="str">
        <f t="shared" si="2073"/>
        <v/>
      </c>
      <c r="DF796" s="536" t="str">
        <f t="shared" si="2074"/>
        <v/>
      </c>
      <c r="DG796" s="536" t="str">
        <f t="shared" si="2075"/>
        <v/>
      </c>
      <c r="DH796" s="536" t="str">
        <f t="shared" si="2076"/>
        <v/>
      </c>
      <c r="DI796" s="536" t="str">
        <f t="shared" si="2077"/>
        <v/>
      </c>
      <c r="DJ796" s="535" t="str">
        <f t="shared" si="2078"/>
        <v/>
      </c>
      <c r="DK796" s="534" t="str">
        <f t="shared" si="2079"/>
        <v/>
      </c>
      <c r="DL796" s="639">
        <f t="shared" si="2080"/>
        <v>0</v>
      </c>
      <c r="DM796" s="106">
        <f t="shared" si="2081"/>
        <v>0</v>
      </c>
      <c r="DN796" s="106">
        <f t="shared" si="2082"/>
        <v>0</v>
      </c>
      <c r="DO796" s="106">
        <f t="shared" si="2083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7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4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8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8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8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8"/>
      <c r="BV797" s="269"/>
      <c r="BW797" s="219"/>
      <c r="BX797" s="219"/>
      <c r="BY797" s="219"/>
      <c r="BZ797" s="583" t="str">
        <f t="shared" si="2057"/>
        <v/>
      </c>
      <c r="CA797" s="583">
        <f t="shared" si="2058"/>
        <v>30</v>
      </c>
      <c r="CB797" s="583" t="str">
        <f t="shared" si="2059"/>
        <v/>
      </c>
      <c r="CC797" s="675" t="str">
        <f t="shared" si="2060"/>
        <v/>
      </c>
      <c r="CD797" s="1324" t="str">
        <f t="shared" si="2084"/>
        <v/>
      </c>
      <c r="CE797" s="1325" t="str">
        <f t="shared" si="2062"/>
        <v/>
      </c>
      <c r="CF797" s="1326" t="str">
        <f t="shared" si="2062"/>
        <v/>
      </c>
      <c r="CG797" s="1326" t="str">
        <f t="shared" si="2062"/>
        <v/>
      </c>
      <c r="CH797" s="1326" t="str">
        <f t="shared" si="2062"/>
        <v/>
      </c>
      <c r="CI797" s="1326" t="str">
        <f t="shared" si="2062"/>
        <v/>
      </c>
      <c r="CJ797" s="1326" t="str">
        <f t="shared" si="2062"/>
        <v/>
      </c>
      <c r="CK797" s="1327" t="str">
        <f t="shared" si="2062"/>
        <v/>
      </c>
      <c r="CL797" s="1327">
        <f t="shared" si="2062"/>
        <v>722000</v>
      </c>
      <c r="CM797" s="1327" t="str">
        <f t="shared" si="2062"/>
        <v/>
      </c>
      <c r="CN797" s="1326" t="str">
        <f t="shared" si="2062"/>
        <v/>
      </c>
      <c r="CO797" s="1326" t="str">
        <f t="shared" si="2062"/>
        <v/>
      </c>
      <c r="CP797" s="1326" t="str">
        <f t="shared" si="2062"/>
        <v/>
      </c>
      <c r="CQ797" s="1326" t="str">
        <f t="shared" si="2062"/>
        <v/>
      </c>
      <c r="CR797" s="1326" t="str">
        <f t="shared" si="2062"/>
        <v/>
      </c>
      <c r="CS797" s="1325" t="str">
        <f t="shared" si="2062"/>
        <v/>
      </c>
      <c r="CT797" s="1328" t="str">
        <f t="shared" si="2062"/>
        <v/>
      </c>
      <c r="CU797" s="534" t="str">
        <f t="shared" si="2063"/>
        <v/>
      </c>
      <c r="CV797" s="535" t="str">
        <f t="shared" si="2064"/>
        <v/>
      </c>
      <c r="CW797" s="536" t="str">
        <f t="shared" si="2065"/>
        <v/>
      </c>
      <c r="CX797" s="536" t="str">
        <f t="shared" si="2066"/>
        <v/>
      </c>
      <c r="CY797" s="536" t="str">
        <f t="shared" si="2067"/>
        <v/>
      </c>
      <c r="CZ797" s="536" t="str">
        <f t="shared" si="2068"/>
        <v/>
      </c>
      <c r="DA797" s="536" t="str">
        <f t="shared" si="2069"/>
        <v/>
      </c>
      <c r="DB797" s="537" t="str">
        <f t="shared" si="2070"/>
        <v/>
      </c>
      <c r="DC797" s="537">
        <f t="shared" si="2071"/>
        <v>722000</v>
      </c>
      <c r="DD797" s="537" t="str">
        <f t="shared" si="2072"/>
        <v/>
      </c>
      <c r="DE797" s="536" t="str">
        <f t="shared" si="2073"/>
        <v/>
      </c>
      <c r="DF797" s="536" t="str">
        <f t="shared" si="2074"/>
        <v/>
      </c>
      <c r="DG797" s="536" t="str">
        <f t="shared" si="2075"/>
        <v/>
      </c>
      <c r="DH797" s="536" t="str">
        <f t="shared" si="2076"/>
        <v/>
      </c>
      <c r="DI797" s="536" t="str">
        <f t="shared" si="2077"/>
        <v/>
      </c>
      <c r="DJ797" s="535" t="str">
        <f t="shared" si="2078"/>
        <v/>
      </c>
      <c r="DK797" s="534" t="str">
        <f t="shared" si="2079"/>
        <v/>
      </c>
      <c r="DL797" s="639">
        <f t="shared" si="2080"/>
        <v>0</v>
      </c>
      <c r="DM797" s="106">
        <f t="shared" si="2081"/>
        <v>4</v>
      </c>
      <c r="DN797" s="106">
        <f t="shared" si="2082"/>
        <v>0</v>
      </c>
      <c r="DO797" s="106">
        <f t="shared" si="2083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4" t="s">
        <v>342</v>
      </c>
      <c r="B798" s="747"/>
      <c r="C798" s="747"/>
      <c r="D798" s="747"/>
      <c r="E798" s="747"/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>
        <v>103</v>
      </c>
      <c r="U798" s="747">
        <v>175</v>
      </c>
      <c r="V798" s="747">
        <v>180</v>
      </c>
      <c r="W798" s="747">
        <v>540</v>
      </c>
      <c r="X798" s="747">
        <v>140</v>
      </c>
      <c r="Y798" s="747">
        <v>90</v>
      </c>
      <c r="Z798" s="747">
        <v>90</v>
      </c>
      <c r="AA798" s="747">
        <v>300</v>
      </c>
      <c r="AB798" s="747">
        <v>120</v>
      </c>
      <c r="AC798" s="747"/>
      <c r="AD798" s="747"/>
      <c r="AE798" s="747"/>
      <c r="AF798" s="747"/>
      <c r="AG798" s="772"/>
      <c r="AH798" s="772"/>
      <c r="AI798" s="747"/>
      <c r="AJ798" s="747"/>
      <c r="AK798" s="768"/>
      <c r="AL798" s="747"/>
      <c r="AM798" s="747"/>
      <c r="AN798" s="747"/>
      <c r="AO798" s="747"/>
      <c r="AP798" s="747"/>
      <c r="AQ798" s="747"/>
      <c r="AR798" s="747"/>
      <c r="AS798" s="747"/>
      <c r="AT798" s="747"/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300000</v>
      </c>
      <c r="BE798" s="747"/>
      <c r="BF798" s="747"/>
      <c r="BG798" s="747"/>
      <c r="BH798" s="747"/>
      <c r="BI798" s="747"/>
      <c r="BJ798" s="747"/>
      <c r="BK798" s="747"/>
      <c r="BL798" s="747"/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10"/>
      <c r="BW798" s="747"/>
      <c r="BX798" s="747"/>
      <c r="BY798" s="747"/>
      <c r="BZ798" s="583" t="str">
        <f t="shared" si="2057"/>
        <v/>
      </c>
      <c r="CA798" s="583">
        <f t="shared" si="2058"/>
        <v>158.28571428571428</v>
      </c>
      <c r="CB798" s="583" t="str">
        <f t="shared" si="2059"/>
        <v/>
      </c>
      <c r="CC798" s="675" t="str">
        <f t="shared" si="2060"/>
        <v/>
      </c>
      <c r="CD798" s="1324" t="str">
        <f t="shared" si="2084"/>
        <v/>
      </c>
      <c r="CE798" s="1325" t="str">
        <f t="shared" si="2062"/>
        <v/>
      </c>
      <c r="CF798" s="1326" t="str">
        <f t="shared" si="2062"/>
        <v/>
      </c>
      <c r="CG798" s="1326" t="str">
        <f t="shared" si="2062"/>
        <v/>
      </c>
      <c r="CH798" s="1326" t="str">
        <f t="shared" si="2062"/>
        <v/>
      </c>
      <c r="CI798" s="1326" t="str">
        <f t="shared" si="2062"/>
        <v/>
      </c>
      <c r="CJ798" s="1326" t="str">
        <f t="shared" si="2062"/>
        <v/>
      </c>
      <c r="CK798" s="1327" t="str">
        <f t="shared" si="2062"/>
        <v/>
      </c>
      <c r="CL798" s="1327">
        <f t="shared" si="2062"/>
        <v>300000</v>
      </c>
      <c r="CM798" s="1327" t="str">
        <f t="shared" si="2062"/>
        <v/>
      </c>
      <c r="CN798" s="1326" t="str">
        <f t="shared" si="2062"/>
        <v/>
      </c>
      <c r="CO798" s="1326" t="str">
        <f t="shared" si="2062"/>
        <v/>
      </c>
      <c r="CP798" s="1326" t="str">
        <f t="shared" si="2062"/>
        <v/>
      </c>
      <c r="CQ798" s="1326" t="str">
        <f t="shared" si="2062"/>
        <v/>
      </c>
      <c r="CR798" s="1326" t="str">
        <f t="shared" si="2062"/>
        <v/>
      </c>
      <c r="CS798" s="1325" t="str">
        <f t="shared" si="2062"/>
        <v/>
      </c>
      <c r="CT798" s="1328" t="str">
        <f t="shared" si="2062"/>
        <v/>
      </c>
      <c r="CU798" s="534" t="str">
        <f t="shared" si="2063"/>
        <v/>
      </c>
      <c r="CV798" s="535" t="str">
        <f t="shared" si="2064"/>
        <v/>
      </c>
      <c r="CW798" s="536" t="str">
        <f t="shared" si="2065"/>
        <v/>
      </c>
      <c r="CX798" s="536" t="str">
        <f t="shared" si="2066"/>
        <v/>
      </c>
      <c r="CY798" s="536" t="str">
        <f t="shared" si="2067"/>
        <v/>
      </c>
      <c r="CZ798" s="536" t="str">
        <f t="shared" si="2068"/>
        <v/>
      </c>
      <c r="DA798" s="536" t="str">
        <f t="shared" si="2069"/>
        <v/>
      </c>
      <c r="DB798" s="537" t="str">
        <f t="shared" si="2070"/>
        <v/>
      </c>
      <c r="DC798" s="537">
        <f t="shared" si="2071"/>
        <v>300000</v>
      </c>
      <c r="DD798" s="537" t="str">
        <f t="shared" si="2072"/>
        <v/>
      </c>
      <c r="DE798" s="536" t="str">
        <f t="shared" si="2073"/>
        <v/>
      </c>
      <c r="DF798" s="536" t="str">
        <f t="shared" si="2074"/>
        <v/>
      </c>
      <c r="DG798" s="536" t="str">
        <f t="shared" si="2075"/>
        <v/>
      </c>
      <c r="DH798" s="536" t="str">
        <f t="shared" si="2076"/>
        <v/>
      </c>
      <c r="DI798" s="536" t="str">
        <f t="shared" si="2077"/>
        <v/>
      </c>
      <c r="DJ798" s="535" t="str">
        <f t="shared" si="2078"/>
        <v/>
      </c>
      <c r="DK798" s="534" t="str">
        <f t="shared" si="2079"/>
        <v/>
      </c>
      <c r="DL798" s="639">
        <f t="shared" si="2080"/>
        <v>0</v>
      </c>
      <c r="DM798" s="106">
        <f t="shared" si="2081"/>
        <v>9</v>
      </c>
      <c r="DN798" s="106">
        <f t="shared" si="2082"/>
        <v>0</v>
      </c>
      <c r="DO798" s="106">
        <f t="shared" si="2083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7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4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8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8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8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8"/>
      <c r="BV799" s="604"/>
      <c r="BW799" s="219"/>
      <c r="BX799" s="219"/>
      <c r="BY799" s="219"/>
      <c r="BZ799" s="583" t="str">
        <f t="shared" si="2057"/>
        <v/>
      </c>
      <c r="CA799" s="583" t="str">
        <f t="shared" si="2058"/>
        <v/>
      </c>
      <c r="CB799" s="583" t="str">
        <f t="shared" si="2059"/>
        <v/>
      </c>
      <c r="CC799" s="675" t="str">
        <f t="shared" si="2060"/>
        <v/>
      </c>
      <c r="CD799" s="1324" t="str">
        <f t="shared" si="2084"/>
        <v/>
      </c>
      <c r="CE799" s="1325" t="str">
        <f t="shared" si="2062"/>
        <v/>
      </c>
      <c r="CF799" s="1326" t="str">
        <f t="shared" si="2062"/>
        <v/>
      </c>
      <c r="CG799" s="1326" t="str">
        <f t="shared" si="2062"/>
        <v/>
      </c>
      <c r="CH799" s="1326" t="str">
        <f t="shared" si="2062"/>
        <v/>
      </c>
      <c r="CI799" s="1326" t="str">
        <f t="shared" si="2062"/>
        <v/>
      </c>
      <c r="CJ799" s="1326" t="str">
        <f t="shared" si="2062"/>
        <v/>
      </c>
      <c r="CK799" s="1327" t="str">
        <f t="shared" si="2062"/>
        <v/>
      </c>
      <c r="CL799" s="1327">
        <f t="shared" si="2062"/>
        <v>2400</v>
      </c>
      <c r="CM799" s="1327">
        <f t="shared" si="2062"/>
        <v>25000</v>
      </c>
      <c r="CN799" s="1326" t="str">
        <f t="shared" si="2062"/>
        <v/>
      </c>
      <c r="CO799" s="1326" t="str">
        <f t="shared" si="2062"/>
        <v/>
      </c>
      <c r="CP799" s="1326" t="str">
        <f t="shared" si="2062"/>
        <v/>
      </c>
      <c r="CQ799" s="1326" t="str">
        <f t="shared" si="2062"/>
        <v/>
      </c>
      <c r="CR799" s="1326" t="str">
        <f t="shared" si="2062"/>
        <v/>
      </c>
      <c r="CS799" s="1325" t="str">
        <f t="shared" si="2062"/>
        <v/>
      </c>
      <c r="CT799" s="1328" t="str">
        <f t="shared" si="2062"/>
        <v/>
      </c>
      <c r="CU799" s="534" t="str">
        <f t="shared" si="2063"/>
        <v/>
      </c>
      <c r="CV799" s="535" t="str">
        <f t="shared" si="2064"/>
        <v/>
      </c>
      <c r="CW799" s="536" t="str">
        <f t="shared" si="2065"/>
        <v/>
      </c>
      <c r="CX799" s="536" t="str">
        <f t="shared" si="2066"/>
        <v/>
      </c>
      <c r="CY799" s="536" t="str">
        <f t="shared" si="2067"/>
        <v/>
      </c>
      <c r="CZ799" s="536" t="str">
        <f t="shared" si="2068"/>
        <v/>
      </c>
      <c r="DA799" s="536" t="str">
        <f t="shared" si="2069"/>
        <v/>
      </c>
      <c r="DB799" s="537" t="str">
        <f t="shared" si="2070"/>
        <v/>
      </c>
      <c r="DC799" s="537">
        <f t="shared" si="2071"/>
        <v>2400</v>
      </c>
      <c r="DD799" s="537">
        <f t="shared" si="2072"/>
        <v>25000</v>
      </c>
      <c r="DE799" s="536" t="str">
        <f t="shared" si="2073"/>
        <v/>
      </c>
      <c r="DF799" s="536" t="str">
        <f t="shared" si="2074"/>
        <v/>
      </c>
      <c r="DG799" s="536" t="str">
        <f t="shared" si="2075"/>
        <v/>
      </c>
      <c r="DH799" s="536" t="str">
        <f t="shared" si="2076"/>
        <v/>
      </c>
      <c r="DI799" s="536" t="str">
        <f t="shared" si="2077"/>
        <v/>
      </c>
      <c r="DJ799" s="535" t="str">
        <f t="shared" si="2078"/>
        <v/>
      </c>
      <c r="DK799" s="534" t="str">
        <f t="shared" si="2079"/>
        <v/>
      </c>
      <c r="DL799" s="639">
        <f t="shared" si="2080"/>
        <v>0</v>
      </c>
      <c r="DM799" s="106">
        <f t="shared" si="2081"/>
        <v>1</v>
      </c>
      <c r="DN799" s="106">
        <f t="shared" si="2082"/>
        <v>0</v>
      </c>
      <c r="DO799" s="106">
        <f t="shared" si="2083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4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8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8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8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8"/>
      <c r="BV800" s="219"/>
      <c r="BW800" s="219"/>
      <c r="BX800" s="219"/>
      <c r="BY800" s="219"/>
      <c r="BZ800" s="583" t="str">
        <f t="shared" si="2057"/>
        <v/>
      </c>
      <c r="CA800" s="583">
        <f t="shared" si="2058"/>
        <v>112.14285714285714</v>
      </c>
      <c r="CB800" s="583" t="str">
        <f t="shared" si="2059"/>
        <v/>
      </c>
      <c r="CC800" s="675" t="str">
        <f t="shared" si="2060"/>
        <v/>
      </c>
      <c r="CD800" s="1324" t="str">
        <f t="shared" si="2084"/>
        <v/>
      </c>
      <c r="CE800" s="1325" t="str">
        <f t="shared" si="2062"/>
        <v/>
      </c>
      <c r="CF800" s="1326" t="str">
        <f t="shared" si="2062"/>
        <v/>
      </c>
      <c r="CG800" s="1326" t="str">
        <f t="shared" si="2062"/>
        <v/>
      </c>
      <c r="CH800" s="1326" t="str">
        <f t="shared" si="2062"/>
        <v/>
      </c>
      <c r="CI800" s="1326" t="str">
        <f t="shared" si="2062"/>
        <v/>
      </c>
      <c r="CJ800" s="1326" t="str">
        <f t="shared" si="2062"/>
        <v/>
      </c>
      <c r="CK800" s="1327" t="str">
        <f t="shared" si="2062"/>
        <v/>
      </c>
      <c r="CL800" s="1327">
        <f t="shared" si="2062"/>
        <v>80000</v>
      </c>
      <c r="CM800" s="1327" t="str">
        <f t="shared" si="2062"/>
        <v/>
      </c>
      <c r="CN800" s="1326" t="str">
        <f t="shared" si="2062"/>
        <v/>
      </c>
      <c r="CO800" s="1326" t="str">
        <f t="shared" si="2062"/>
        <v/>
      </c>
      <c r="CP800" s="1326" t="str">
        <f t="shared" si="2062"/>
        <v/>
      </c>
      <c r="CQ800" s="1326" t="str">
        <f t="shared" si="2062"/>
        <v/>
      </c>
      <c r="CR800" s="1326" t="str">
        <f t="shared" si="2062"/>
        <v/>
      </c>
      <c r="CS800" s="1325" t="str">
        <f t="shared" si="2062"/>
        <v/>
      </c>
      <c r="CT800" s="1328" t="str">
        <f t="shared" si="2062"/>
        <v/>
      </c>
      <c r="CU800" s="534" t="str">
        <f t="shared" si="2063"/>
        <v/>
      </c>
      <c r="CV800" s="535" t="str">
        <f t="shared" si="2064"/>
        <v/>
      </c>
      <c r="CW800" s="536" t="str">
        <f t="shared" si="2065"/>
        <v/>
      </c>
      <c r="CX800" s="536" t="str">
        <f t="shared" si="2066"/>
        <v/>
      </c>
      <c r="CY800" s="536" t="str">
        <f t="shared" si="2067"/>
        <v/>
      </c>
      <c r="CZ800" s="536" t="str">
        <f t="shared" si="2068"/>
        <v/>
      </c>
      <c r="DA800" s="536" t="str">
        <f t="shared" si="2069"/>
        <v/>
      </c>
      <c r="DB800" s="537" t="str">
        <f t="shared" si="2070"/>
        <v/>
      </c>
      <c r="DC800" s="537">
        <f t="shared" si="2071"/>
        <v>80000</v>
      </c>
      <c r="DD800" s="537" t="str">
        <f t="shared" si="2072"/>
        <v/>
      </c>
      <c r="DE800" s="536" t="str">
        <f t="shared" si="2073"/>
        <v/>
      </c>
      <c r="DF800" s="536" t="str">
        <f t="shared" si="2074"/>
        <v/>
      </c>
      <c r="DG800" s="536" t="str">
        <f t="shared" si="2075"/>
        <v/>
      </c>
      <c r="DH800" s="536" t="str">
        <f t="shared" si="2076"/>
        <v/>
      </c>
      <c r="DI800" s="536" t="str">
        <f t="shared" si="2077"/>
        <v/>
      </c>
      <c r="DJ800" s="535" t="str">
        <f t="shared" si="2078"/>
        <v/>
      </c>
      <c r="DK800" s="534" t="str">
        <f t="shared" si="2079"/>
        <v/>
      </c>
      <c r="DL800" s="639">
        <f t="shared" si="2080"/>
        <v>0</v>
      </c>
      <c r="DM800" s="106">
        <f t="shared" si="2081"/>
        <v>9</v>
      </c>
      <c r="DN800" s="106">
        <f t="shared" si="2082"/>
        <v>0</v>
      </c>
      <c r="DO800" s="106">
        <f t="shared" si="2083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7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4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8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8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8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8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4" t="str">
        <f t="shared" si="2084"/>
        <v/>
      </c>
      <c r="CE801" s="1325" t="str">
        <f t="shared" si="2062"/>
        <v/>
      </c>
      <c r="CF801" s="1326" t="str">
        <f t="shared" si="2062"/>
        <v/>
      </c>
      <c r="CG801" s="1326" t="str">
        <f t="shared" si="2062"/>
        <v/>
      </c>
      <c r="CH801" s="1326" t="str">
        <f t="shared" si="2062"/>
        <v/>
      </c>
      <c r="CI801" s="1326" t="str">
        <f t="shared" si="2062"/>
        <v/>
      </c>
      <c r="CJ801" s="1326" t="str">
        <f t="shared" si="2062"/>
        <v/>
      </c>
      <c r="CK801" s="1327" t="str">
        <f t="shared" si="2062"/>
        <v/>
      </c>
      <c r="CL801" s="1327">
        <f t="shared" si="2062"/>
        <v>6000</v>
      </c>
      <c r="CM801" s="1327">
        <f t="shared" si="2062"/>
        <v>1920000</v>
      </c>
      <c r="CN801" s="1326" t="str">
        <f t="shared" si="2062"/>
        <v/>
      </c>
      <c r="CO801" s="1326" t="str">
        <f t="shared" si="2062"/>
        <v/>
      </c>
      <c r="CP801" s="1326" t="str">
        <f t="shared" si="2062"/>
        <v/>
      </c>
      <c r="CQ801" s="1326" t="str">
        <f t="shared" si="2062"/>
        <v/>
      </c>
      <c r="CR801" s="1326" t="str">
        <f t="shared" si="2062"/>
        <v/>
      </c>
      <c r="CS801" s="1325" t="str">
        <f t="shared" si="2062"/>
        <v/>
      </c>
      <c r="CT801" s="1328" t="str">
        <f t="shared" si="2062"/>
        <v/>
      </c>
      <c r="CU801" s="534" t="str">
        <f t="shared" si="2063"/>
        <v/>
      </c>
      <c r="CV801" s="535" t="str">
        <f t="shared" si="2064"/>
        <v/>
      </c>
      <c r="CW801" s="536" t="str">
        <f t="shared" si="2065"/>
        <v/>
      </c>
      <c r="CX801" s="536" t="str">
        <f t="shared" si="2066"/>
        <v/>
      </c>
      <c r="CY801" s="536" t="str">
        <f t="shared" si="2067"/>
        <v/>
      </c>
      <c r="CZ801" s="536" t="str">
        <f t="shared" si="2068"/>
        <v/>
      </c>
      <c r="DA801" s="536" t="str">
        <f t="shared" si="2069"/>
        <v/>
      </c>
      <c r="DB801" s="537" t="str">
        <f t="shared" si="2070"/>
        <v/>
      </c>
      <c r="DC801" s="537">
        <f t="shared" si="2071"/>
        <v>6000</v>
      </c>
      <c r="DD801" s="537">
        <f t="shared" si="2072"/>
        <v>1920000</v>
      </c>
      <c r="DE801" s="536" t="str">
        <f t="shared" si="2073"/>
        <v/>
      </c>
      <c r="DF801" s="536" t="str">
        <f t="shared" si="2074"/>
        <v/>
      </c>
      <c r="DG801" s="536" t="str">
        <f t="shared" si="2075"/>
        <v/>
      </c>
      <c r="DH801" s="536" t="str">
        <f t="shared" si="2076"/>
        <v/>
      </c>
      <c r="DI801" s="536" t="str">
        <f t="shared" si="2077"/>
        <v/>
      </c>
      <c r="DJ801" s="535" t="str">
        <f t="shared" si="2078"/>
        <v/>
      </c>
      <c r="DK801" s="534" t="str">
        <f t="shared" si="2079"/>
        <v/>
      </c>
      <c r="DL801" s="639">
        <f t="shared" ref="DL801:DL809" si="2089">COUNT(B801:R801)</f>
        <v>0</v>
      </c>
      <c r="DM801" s="106">
        <f t="shared" ref="DM801:DM809" si="2090">COUNT(T801:AJ801)</f>
        <v>9</v>
      </c>
      <c r="DN801" s="106">
        <f t="shared" ref="DN801:DN809" si="2091">COUNT(AL801:BB801)</f>
        <v>0</v>
      </c>
      <c r="DO801" s="106">
        <f t="shared" ref="DO801:DO809" si="2092">COUNT(BD801:BT801)</f>
        <v>2</v>
      </c>
      <c r="DP801" s="469"/>
      <c r="DQ801" s="603"/>
      <c r="DR801" s="585"/>
      <c r="DS801" s="586"/>
      <c r="DT801" s="261"/>
      <c r="DU801" s="261"/>
      <c r="DV801" s="777"/>
      <c r="DW801" s="261"/>
      <c r="DX801" s="604"/>
      <c r="DY801" s="470"/>
    </row>
    <row r="802" spans="1:129" s="472" customFormat="1" ht="15.75" customHeight="1">
      <c r="A802" s="774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8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8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8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8"/>
      <c r="BV802" s="219"/>
      <c r="BW802" s="219"/>
      <c r="BX802" s="219"/>
      <c r="BY802" s="219"/>
      <c r="BZ802" s="583" t="str">
        <f t="shared" ref="BZ802:BZ809" si="2093">IF(DL802&lt;3,"",(SUM(B802:R802)-MIN(B802:R802)-MAX(B802:R802))/(DL802-2))</f>
        <v/>
      </c>
      <c r="CA802" s="583">
        <f t="shared" ref="CA802:CA809" si="2094">IF(DM802&lt;3,"",(SUM(T802:AJ802)-MIN(T802:AJ802)-MAX(T802:AJ802))/(DM802-2))</f>
        <v>428.57142857142856</v>
      </c>
      <c r="CB802" s="583" t="str">
        <f t="shared" ref="CB802:CB809" si="2095">IF(DN802&lt;3,"",(SUM(AL802:BB802)-MIN(AL802:BB802)-MAX(AL802:BB802))/(DN802-2))</f>
        <v/>
      </c>
      <c r="CC802" s="675" t="str">
        <f t="shared" ref="CC802:CC809" si="2096">IF(DO802&lt;3,"",(SUM(BD802:BT802)-MIN(BD802:BT802)-MAX(BD802:BT802))/(DO802-2))</f>
        <v/>
      </c>
      <c r="CD802" s="1324" t="str">
        <f t="shared" si="2084"/>
        <v/>
      </c>
      <c r="CE802" s="1325" t="str">
        <f t="shared" si="2062"/>
        <v/>
      </c>
      <c r="CF802" s="1326" t="str">
        <f t="shared" si="2062"/>
        <v/>
      </c>
      <c r="CG802" s="1326" t="str">
        <f t="shared" si="2062"/>
        <v/>
      </c>
      <c r="CH802" s="1326" t="str">
        <f t="shared" si="2062"/>
        <v/>
      </c>
      <c r="CI802" s="1326" t="str">
        <f t="shared" si="2062"/>
        <v/>
      </c>
      <c r="CJ802" s="1326" t="str">
        <f t="shared" si="2062"/>
        <v/>
      </c>
      <c r="CK802" s="1327" t="str">
        <f t="shared" si="2062"/>
        <v/>
      </c>
      <c r="CL802" s="1327">
        <f t="shared" si="2062"/>
        <v>15000</v>
      </c>
      <c r="CM802" s="1327">
        <f t="shared" si="2062"/>
        <v>6000000</v>
      </c>
      <c r="CN802" s="1326" t="str">
        <f t="shared" si="2062"/>
        <v/>
      </c>
      <c r="CO802" s="1326" t="str">
        <f t="shared" si="2062"/>
        <v/>
      </c>
      <c r="CP802" s="1326" t="str">
        <f t="shared" si="2062"/>
        <v/>
      </c>
      <c r="CQ802" s="1326" t="str">
        <f t="shared" si="2062"/>
        <v/>
      </c>
      <c r="CR802" s="1326" t="str">
        <f t="shared" si="2062"/>
        <v/>
      </c>
      <c r="CS802" s="1325" t="str">
        <f t="shared" ref="CE802:CT809" si="20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097"/>
        <v/>
      </c>
      <c r="CU802" s="534" t="str">
        <f t="shared" si="2063"/>
        <v/>
      </c>
      <c r="CV802" s="535" t="str">
        <f t="shared" si="2064"/>
        <v/>
      </c>
      <c r="CW802" s="536" t="str">
        <f t="shared" si="2065"/>
        <v/>
      </c>
      <c r="CX802" s="536" t="str">
        <f t="shared" si="2066"/>
        <v/>
      </c>
      <c r="CY802" s="536" t="str">
        <f t="shared" si="2067"/>
        <v/>
      </c>
      <c r="CZ802" s="536" t="str">
        <f t="shared" si="2068"/>
        <v/>
      </c>
      <c r="DA802" s="536" t="str">
        <f t="shared" si="2069"/>
        <v/>
      </c>
      <c r="DB802" s="537" t="str">
        <f t="shared" si="2070"/>
        <v/>
      </c>
      <c r="DC802" s="537">
        <f t="shared" si="2071"/>
        <v>15000</v>
      </c>
      <c r="DD802" s="537">
        <f t="shared" si="2072"/>
        <v>6000000</v>
      </c>
      <c r="DE802" s="536" t="str">
        <f t="shared" si="2073"/>
        <v/>
      </c>
      <c r="DF802" s="536" t="str">
        <f t="shared" si="2074"/>
        <v/>
      </c>
      <c r="DG802" s="536" t="str">
        <f t="shared" si="2075"/>
        <v/>
      </c>
      <c r="DH802" s="536" t="str">
        <f t="shared" si="2076"/>
        <v/>
      </c>
      <c r="DI802" s="536" t="str">
        <f t="shared" si="2077"/>
        <v/>
      </c>
      <c r="DJ802" s="535" t="str">
        <f t="shared" si="2078"/>
        <v/>
      </c>
      <c r="DK802" s="534" t="str">
        <f t="shared" si="2079"/>
        <v/>
      </c>
      <c r="DL802" s="639">
        <f t="shared" si="2089"/>
        <v>0</v>
      </c>
      <c r="DM802" s="106">
        <f t="shared" si="2090"/>
        <v>9</v>
      </c>
      <c r="DN802" s="106">
        <f t="shared" si="2091"/>
        <v>0</v>
      </c>
      <c r="DO802" s="106">
        <f t="shared" si="2092"/>
        <v>2</v>
      </c>
      <c r="DP802" s="469"/>
      <c r="DQ802" s="603"/>
      <c r="DR802" s="585" t="s">
        <v>348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4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8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8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8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8"/>
      <c r="BV803" s="219"/>
      <c r="BW803" s="219"/>
      <c r="BX803" s="219"/>
      <c r="BY803" s="219"/>
      <c r="BZ803" s="583" t="str">
        <f t="shared" si="2093"/>
        <v/>
      </c>
      <c r="CA803" s="583" t="str">
        <f t="shared" si="2094"/>
        <v/>
      </c>
      <c r="CB803" s="583" t="str">
        <f t="shared" si="2095"/>
        <v/>
      </c>
      <c r="CC803" s="675" t="str">
        <f t="shared" si="2096"/>
        <v/>
      </c>
      <c r="CD803" s="1324" t="str">
        <f t="shared" si="2084"/>
        <v/>
      </c>
      <c r="CE803" s="1325" t="str">
        <f t="shared" si="2097"/>
        <v/>
      </c>
      <c r="CF803" s="1326" t="str">
        <f t="shared" si="2097"/>
        <v/>
      </c>
      <c r="CG803" s="1326" t="str">
        <f t="shared" si="2097"/>
        <v/>
      </c>
      <c r="CH803" s="1326" t="str">
        <f t="shared" si="2097"/>
        <v/>
      </c>
      <c r="CI803" s="1326" t="str">
        <f t="shared" si="2097"/>
        <v/>
      </c>
      <c r="CJ803" s="1326" t="str">
        <f t="shared" si="2097"/>
        <v/>
      </c>
      <c r="CK803" s="1327" t="str">
        <f t="shared" si="2097"/>
        <v/>
      </c>
      <c r="CL803" s="1327">
        <f t="shared" si="2097"/>
        <v>70000</v>
      </c>
      <c r="CM803" s="1327" t="str">
        <f t="shared" si="2097"/>
        <v/>
      </c>
      <c r="CN803" s="1326" t="str">
        <f t="shared" si="2097"/>
        <v/>
      </c>
      <c r="CO803" s="1326" t="str">
        <f t="shared" si="2097"/>
        <v/>
      </c>
      <c r="CP803" s="1326" t="str">
        <f t="shared" si="2097"/>
        <v/>
      </c>
      <c r="CQ803" s="1326" t="str">
        <f t="shared" si="2097"/>
        <v/>
      </c>
      <c r="CR803" s="1326" t="str">
        <f t="shared" si="2097"/>
        <v/>
      </c>
      <c r="CS803" s="1325" t="str">
        <f t="shared" si="2097"/>
        <v/>
      </c>
      <c r="CT803" s="1328" t="str">
        <f t="shared" si="2097"/>
        <v/>
      </c>
      <c r="CU803" s="534" t="str">
        <f t="shared" si="2063"/>
        <v/>
      </c>
      <c r="CV803" s="535" t="str">
        <f t="shared" si="2064"/>
        <v/>
      </c>
      <c r="CW803" s="536" t="str">
        <f t="shared" si="2065"/>
        <v/>
      </c>
      <c r="CX803" s="536" t="str">
        <f t="shared" si="2066"/>
        <v/>
      </c>
      <c r="CY803" s="536" t="str">
        <f t="shared" si="2067"/>
        <v/>
      </c>
      <c r="CZ803" s="536" t="str">
        <f t="shared" si="2068"/>
        <v/>
      </c>
      <c r="DA803" s="536" t="str">
        <f t="shared" si="2069"/>
        <v/>
      </c>
      <c r="DB803" s="537" t="str">
        <f t="shared" si="2070"/>
        <v/>
      </c>
      <c r="DC803" s="537">
        <f t="shared" si="2071"/>
        <v>70000</v>
      </c>
      <c r="DD803" s="537" t="str">
        <f t="shared" si="2072"/>
        <v/>
      </c>
      <c r="DE803" s="536" t="str">
        <f t="shared" si="2073"/>
        <v/>
      </c>
      <c r="DF803" s="536" t="str">
        <f t="shared" si="2074"/>
        <v/>
      </c>
      <c r="DG803" s="536" t="str">
        <f t="shared" si="2075"/>
        <v/>
      </c>
      <c r="DH803" s="536" t="str">
        <f t="shared" si="2076"/>
        <v/>
      </c>
      <c r="DI803" s="536" t="str">
        <f t="shared" si="2077"/>
        <v/>
      </c>
      <c r="DJ803" s="535" t="str">
        <f t="shared" si="2078"/>
        <v/>
      </c>
      <c r="DK803" s="534" t="str">
        <f t="shared" si="2079"/>
        <v/>
      </c>
      <c r="DL803" s="639">
        <f t="shared" si="2089"/>
        <v>0</v>
      </c>
      <c r="DM803" s="106">
        <f t="shared" si="2090"/>
        <v>0</v>
      </c>
      <c r="DN803" s="106">
        <f t="shared" si="2091"/>
        <v>0</v>
      </c>
      <c r="DO803" s="106">
        <f t="shared" si="2092"/>
        <v>1</v>
      </c>
      <c r="DP803" s="469"/>
      <c r="DQ803" s="603"/>
      <c r="DR803" s="585" t="s">
        <v>351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352</v>
      </c>
      <c r="DY803" s="470"/>
    </row>
    <row r="804" spans="1:129" s="472" customFormat="1" ht="15.75" customHeight="1">
      <c r="A804" s="774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8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5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8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8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8"/>
      <c r="BV804" s="219"/>
      <c r="BW804" s="219"/>
      <c r="BX804" s="219"/>
      <c r="BY804" s="219"/>
      <c r="BZ804" s="583" t="str">
        <f t="shared" si="2093"/>
        <v/>
      </c>
      <c r="CA804" s="583">
        <f t="shared" si="2094"/>
        <v>393</v>
      </c>
      <c r="CB804" s="583" t="str">
        <f t="shared" si="2095"/>
        <v/>
      </c>
      <c r="CC804" s="675" t="str">
        <f t="shared" si="2096"/>
        <v/>
      </c>
      <c r="CD804" s="1324" t="str">
        <f t="shared" si="2084"/>
        <v/>
      </c>
      <c r="CE804" s="1325" t="str">
        <f t="shared" si="2097"/>
        <v/>
      </c>
      <c r="CF804" s="1326" t="str">
        <f t="shared" si="2097"/>
        <v/>
      </c>
      <c r="CG804" s="1326" t="str">
        <f t="shared" si="2097"/>
        <v/>
      </c>
      <c r="CH804" s="1326" t="str">
        <f t="shared" si="2097"/>
        <v/>
      </c>
      <c r="CI804" s="1326" t="str">
        <f t="shared" si="2097"/>
        <v/>
      </c>
      <c r="CJ804" s="1326" t="str">
        <f t="shared" si="2097"/>
        <v/>
      </c>
      <c r="CK804" s="1327" t="str">
        <f t="shared" si="2097"/>
        <v/>
      </c>
      <c r="CL804" s="1327">
        <f t="shared" si="2097"/>
        <v>2000</v>
      </c>
      <c r="CM804" s="1327">
        <f t="shared" si="2097"/>
        <v>3600</v>
      </c>
      <c r="CN804" s="1326" t="str">
        <f t="shared" si="2097"/>
        <v/>
      </c>
      <c r="CO804" s="1326" t="str">
        <f t="shared" si="2097"/>
        <v/>
      </c>
      <c r="CP804" s="1326" t="str">
        <f t="shared" si="2097"/>
        <v/>
      </c>
      <c r="CQ804" s="1326" t="str">
        <f t="shared" si="2097"/>
        <v/>
      </c>
      <c r="CR804" s="1326" t="str">
        <f t="shared" si="2097"/>
        <v/>
      </c>
      <c r="CS804" s="1325" t="str">
        <f t="shared" si="2097"/>
        <v/>
      </c>
      <c r="CT804" s="1328" t="str">
        <f t="shared" si="2097"/>
        <v/>
      </c>
      <c r="CU804" s="534" t="str">
        <f t="shared" si="2063"/>
        <v/>
      </c>
      <c r="CV804" s="535" t="str">
        <f t="shared" si="2064"/>
        <v/>
      </c>
      <c r="CW804" s="536" t="str">
        <f t="shared" si="2065"/>
        <v/>
      </c>
      <c r="CX804" s="536" t="str">
        <f t="shared" si="2066"/>
        <v/>
      </c>
      <c r="CY804" s="536" t="str">
        <f t="shared" si="2067"/>
        <v/>
      </c>
      <c r="CZ804" s="536" t="str">
        <f t="shared" si="2068"/>
        <v/>
      </c>
      <c r="DA804" s="536" t="str">
        <f t="shared" si="2069"/>
        <v/>
      </c>
      <c r="DB804" s="537" t="str">
        <f t="shared" si="2070"/>
        <v/>
      </c>
      <c r="DC804" s="537">
        <f t="shared" si="2071"/>
        <v>2000</v>
      </c>
      <c r="DD804" s="537">
        <f t="shared" si="2072"/>
        <v>3600</v>
      </c>
      <c r="DE804" s="536" t="str">
        <f t="shared" si="2073"/>
        <v/>
      </c>
      <c r="DF804" s="536" t="str">
        <f t="shared" si="2074"/>
        <v/>
      </c>
      <c r="DG804" s="536" t="str">
        <f t="shared" si="2075"/>
        <v/>
      </c>
      <c r="DH804" s="536" t="str">
        <f t="shared" si="2076"/>
        <v/>
      </c>
      <c r="DI804" s="536" t="str">
        <f t="shared" si="2077"/>
        <v/>
      </c>
      <c r="DJ804" s="535" t="str">
        <f t="shared" si="2078"/>
        <v/>
      </c>
      <c r="DK804" s="534" t="str">
        <f t="shared" si="2079"/>
        <v/>
      </c>
      <c r="DL804" s="639">
        <f t="shared" si="2089"/>
        <v>0</v>
      </c>
      <c r="DM804" s="106">
        <f t="shared" si="2090"/>
        <v>6</v>
      </c>
      <c r="DN804" s="106">
        <f t="shared" si="2091"/>
        <v>0</v>
      </c>
      <c r="DO804" s="106">
        <f t="shared" si="2092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4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8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8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8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8"/>
      <c r="BV805" s="219"/>
      <c r="BW805" s="219"/>
      <c r="BX805" s="219"/>
      <c r="BY805" s="219"/>
      <c r="BZ805" s="583" t="str">
        <f t="shared" si="2093"/>
        <v/>
      </c>
      <c r="CA805" s="583" t="str">
        <f t="shared" si="2094"/>
        <v/>
      </c>
      <c r="CB805" s="583" t="str">
        <f t="shared" si="2095"/>
        <v/>
      </c>
      <c r="CC805" s="675" t="str">
        <f t="shared" si="2096"/>
        <v/>
      </c>
      <c r="CD805" s="1324" t="str">
        <f t="shared" si="2084"/>
        <v/>
      </c>
      <c r="CE805" s="1325" t="str">
        <f t="shared" si="2097"/>
        <v/>
      </c>
      <c r="CF805" s="1326" t="str">
        <f t="shared" si="2097"/>
        <v/>
      </c>
      <c r="CG805" s="1326" t="str">
        <f t="shared" si="2097"/>
        <v/>
      </c>
      <c r="CH805" s="1326" t="str">
        <f t="shared" si="2097"/>
        <v/>
      </c>
      <c r="CI805" s="1326" t="str">
        <f t="shared" si="2097"/>
        <v/>
      </c>
      <c r="CJ805" s="1326" t="str">
        <f t="shared" si="2097"/>
        <v/>
      </c>
      <c r="CK805" s="1327" t="str">
        <f t="shared" si="2097"/>
        <v/>
      </c>
      <c r="CL805" s="1327" t="str">
        <f t="shared" si="2097"/>
        <v/>
      </c>
      <c r="CM805" s="1327" t="str">
        <f t="shared" si="2097"/>
        <v/>
      </c>
      <c r="CN805" s="1326" t="str">
        <f t="shared" si="2097"/>
        <v/>
      </c>
      <c r="CO805" s="1326" t="str">
        <f t="shared" si="2097"/>
        <v/>
      </c>
      <c r="CP805" s="1326" t="str">
        <f t="shared" si="2097"/>
        <v/>
      </c>
      <c r="CQ805" s="1326" t="str">
        <f t="shared" si="2097"/>
        <v/>
      </c>
      <c r="CR805" s="1326" t="str">
        <f t="shared" si="2097"/>
        <v/>
      </c>
      <c r="CS805" s="1325" t="str">
        <f t="shared" si="2097"/>
        <v/>
      </c>
      <c r="CT805" s="1328" t="str">
        <f t="shared" si="2097"/>
        <v/>
      </c>
      <c r="CU805" s="534" t="str">
        <f t="shared" si="2063"/>
        <v/>
      </c>
      <c r="CV805" s="535" t="str">
        <f t="shared" si="2064"/>
        <v/>
      </c>
      <c r="CW805" s="536" t="str">
        <f t="shared" si="2065"/>
        <v/>
      </c>
      <c r="CX805" s="536" t="str">
        <f t="shared" si="2066"/>
        <v/>
      </c>
      <c r="CY805" s="536" t="str">
        <f t="shared" si="2067"/>
        <v/>
      </c>
      <c r="CZ805" s="536" t="str">
        <f t="shared" si="2068"/>
        <v/>
      </c>
      <c r="DA805" s="536" t="str">
        <f t="shared" si="2069"/>
        <v/>
      </c>
      <c r="DB805" s="537" t="str">
        <f t="shared" si="2070"/>
        <v/>
      </c>
      <c r="DC805" s="537" t="str">
        <f t="shared" si="2071"/>
        <v/>
      </c>
      <c r="DD805" s="537" t="str">
        <f t="shared" si="2072"/>
        <v/>
      </c>
      <c r="DE805" s="536" t="str">
        <f t="shared" si="2073"/>
        <v/>
      </c>
      <c r="DF805" s="536" t="str">
        <f t="shared" si="2074"/>
        <v/>
      </c>
      <c r="DG805" s="536" t="str">
        <f t="shared" si="2075"/>
        <v/>
      </c>
      <c r="DH805" s="536" t="str">
        <f t="shared" si="2076"/>
        <v/>
      </c>
      <c r="DI805" s="536" t="str">
        <f t="shared" si="2077"/>
        <v/>
      </c>
      <c r="DJ805" s="535" t="str">
        <f t="shared" si="2078"/>
        <v/>
      </c>
      <c r="DK805" s="534" t="str">
        <f t="shared" si="2079"/>
        <v/>
      </c>
      <c r="DL805" s="639">
        <f t="shared" si="2089"/>
        <v>0</v>
      </c>
      <c r="DM805" s="106">
        <f t="shared" si="2090"/>
        <v>0</v>
      </c>
      <c r="DN805" s="106">
        <f t="shared" si="2091"/>
        <v>0</v>
      </c>
      <c r="DO805" s="106">
        <f t="shared" si="209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704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8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8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8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8"/>
      <c r="BV806" s="219"/>
      <c r="BW806" s="219"/>
      <c r="BX806" s="219"/>
      <c r="BY806" s="219"/>
      <c r="BZ806" s="583"/>
      <c r="CA806" s="583"/>
      <c r="CB806" s="583"/>
      <c r="CC806" s="675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705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8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8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8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8"/>
      <c r="BV807" s="219"/>
      <c r="BW807" s="219"/>
      <c r="BX807" s="219"/>
      <c r="BY807" s="219"/>
      <c r="BZ807" s="583"/>
      <c r="CA807" s="583"/>
      <c r="CB807" s="583"/>
      <c r="CC807" s="675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8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8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8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8"/>
      <c r="BV808" s="219"/>
      <c r="BW808" s="219"/>
      <c r="BX808" s="219"/>
      <c r="BY808" s="219"/>
      <c r="BZ808" s="583" t="str">
        <f t="shared" si="2093"/>
        <v/>
      </c>
      <c r="CA808" s="583" t="str">
        <f t="shared" si="2094"/>
        <v/>
      </c>
      <c r="CB808" s="583" t="str">
        <f t="shared" si="2095"/>
        <v/>
      </c>
      <c r="CC808" s="675" t="str">
        <f t="shared" si="2096"/>
        <v/>
      </c>
      <c r="CD808" s="1324" t="str">
        <f t="shared" si="2084"/>
        <v/>
      </c>
      <c r="CE808" s="1325" t="str">
        <f t="shared" si="2097"/>
        <v/>
      </c>
      <c r="CF808" s="1326" t="str">
        <f t="shared" si="2097"/>
        <v/>
      </c>
      <c r="CG808" s="1326" t="str">
        <f t="shared" si="2097"/>
        <v/>
      </c>
      <c r="CH808" s="1326" t="str">
        <f t="shared" si="2097"/>
        <v/>
      </c>
      <c r="CI808" s="1326" t="str">
        <f t="shared" si="2097"/>
        <v/>
      </c>
      <c r="CJ808" s="1326" t="str">
        <f t="shared" si="2097"/>
        <v/>
      </c>
      <c r="CK808" s="1327" t="str">
        <f t="shared" si="2097"/>
        <v/>
      </c>
      <c r="CL808" s="1327" t="str">
        <f t="shared" si="2097"/>
        <v/>
      </c>
      <c r="CM808" s="1327" t="str">
        <f t="shared" si="2097"/>
        <v/>
      </c>
      <c r="CN808" s="1326" t="str">
        <f t="shared" si="2097"/>
        <v/>
      </c>
      <c r="CO808" s="1326" t="str">
        <f t="shared" si="2097"/>
        <v/>
      </c>
      <c r="CP808" s="1326" t="str">
        <f t="shared" si="2097"/>
        <v/>
      </c>
      <c r="CQ808" s="1326" t="str">
        <f t="shared" si="2097"/>
        <v/>
      </c>
      <c r="CR808" s="1326" t="str">
        <f t="shared" si="2097"/>
        <v/>
      </c>
      <c r="CS808" s="1325" t="str">
        <f t="shared" si="2097"/>
        <v/>
      </c>
      <c r="CT808" s="1328" t="str">
        <f t="shared" si="2097"/>
        <v/>
      </c>
      <c r="CU808" s="534" t="str">
        <f t="shared" si="2063"/>
        <v/>
      </c>
      <c r="CV808" s="535" t="str">
        <f t="shared" si="2064"/>
        <v/>
      </c>
      <c r="CW808" s="536" t="str">
        <f t="shared" si="2065"/>
        <v/>
      </c>
      <c r="CX808" s="536" t="str">
        <f t="shared" si="2066"/>
        <v/>
      </c>
      <c r="CY808" s="536" t="str">
        <f t="shared" si="2067"/>
        <v/>
      </c>
      <c r="CZ808" s="536" t="str">
        <f t="shared" si="2068"/>
        <v/>
      </c>
      <c r="DA808" s="536" t="str">
        <f t="shared" si="2069"/>
        <v/>
      </c>
      <c r="DB808" s="537" t="str">
        <f t="shared" si="2070"/>
        <v/>
      </c>
      <c r="DC808" s="537" t="str">
        <f t="shared" si="2071"/>
        <v/>
      </c>
      <c r="DD808" s="537" t="str">
        <f t="shared" si="2072"/>
        <v/>
      </c>
      <c r="DE808" s="536" t="str">
        <f t="shared" si="2073"/>
        <v/>
      </c>
      <c r="DF808" s="536" t="str">
        <f t="shared" si="2074"/>
        <v/>
      </c>
      <c r="DG808" s="536" t="str">
        <f t="shared" si="2075"/>
        <v/>
      </c>
      <c r="DH808" s="536" t="str">
        <f t="shared" si="2076"/>
        <v/>
      </c>
      <c r="DI808" s="536" t="str">
        <f t="shared" si="2077"/>
        <v/>
      </c>
      <c r="DJ808" s="535" t="str">
        <f t="shared" si="2078"/>
        <v/>
      </c>
      <c r="DK808" s="534" t="str">
        <f t="shared" si="2079"/>
        <v/>
      </c>
      <c r="DL808" s="639">
        <f t="shared" si="2089"/>
        <v>0</v>
      </c>
      <c r="DM808" s="106">
        <f t="shared" si="2090"/>
        <v>0</v>
      </c>
      <c r="DN808" s="106">
        <f t="shared" si="2091"/>
        <v>0</v>
      </c>
      <c r="DO808" s="106">
        <f t="shared" si="209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356</v>
      </c>
      <c r="B809" s="781"/>
      <c r="C809" s="781"/>
      <c r="D809" s="781"/>
      <c r="E809" s="781"/>
      <c r="F809" s="781"/>
      <c r="G809" s="781"/>
      <c r="H809" s="781"/>
      <c r="I809" s="781"/>
      <c r="J809" s="781"/>
      <c r="K809" s="781"/>
      <c r="L809" s="781"/>
      <c r="M809" s="781"/>
      <c r="N809" s="781"/>
      <c r="O809" s="781"/>
      <c r="P809" s="781"/>
      <c r="Q809" s="781"/>
      <c r="R809" s="781"/>
      <c r="S809" s="768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5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8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8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8"/>
      <c r="BV809" s="219"/>
      <c r="BW809" s="219"/>
      <c r="BX809" s="219"/>
      <c r="BY809" s="219"/>
      <c r="BZ809" s="583" t="str">
        <f t="shared" si="2093"/>
        <v/>
      </c>
      <c r="CA809" s="583">
        <f t="shared" si="2094"/>
        <v>394.42857142857144</v>
      </c>
      <c r="CB809" s="583" t="str">
        <f t="shared" si="2095"/>
        <v/>
      </c>
      <c r="CC809" s="675" t="str">
        <f t="shared" si="2096"/>
        <v/>
      </c>
      <c r="CD809" s="1324" t="str">
        <f t="shared" si="2084"/>
        <v/>
      </c>
      <c r="CE809" s="1325" t="str">
        <f t="shared" si="2097"/>
        <v/>
      </c>
      <c r="CF809" s="1326" t="str">
        <f t="shared" si="2097"/>
        <v/>
      </c>
      <c r="CG809" s="1326" t="str">
        <f t="shared" si="2097"/>
        <v/>
      </c>
      <c r="CH809" s="1326" t="str">
        <f t="shared" si="2097"/>
        <v/>
      </c>
      <c r="CI809" s="1326" t="str">
        <f t="shared" si="2097"/>
        <v/>
      </c>
      <c r="CJ809" s="1326" t="str">
        <f t="shared" si="2097"/>
        <v/>
      </c>
      <c r="CK809" s="1327" t="str">
        <f t="shared" si="2097"/>
        <v/>
      </c>
      <c r="CL809" s="1327">
        <f t="shared" si="2097"/>
        <v>3000000</v>
      </c>
      <c r="CM809" s="1327" t="str">
        <f t="shared" si="2097"/>
        <v/>
      </c>
      <c r="CN809" s="1326" t="str">
        <f t="shared" si="2097"/>
        <v/>
      </c>
      <c r="CO809" s="1326" t="str">
        <f t="shared" si="2097"/>
        <v/>
      </c>
      <c r="CP809" s="1326" t="str">
        <f t="shared" si="2097"/>
        <v/>
      </c>
      <c r="CQ809" s="1326" t="str">
        <f t="shared" si="2097"/>
        <v/>
      </c>
      <c r="CR809" s="1326" t="str">
        <f t="shared" si="2097"/>
        <v/>
      </c>
      <c r="CS809" s="1325" t="str">
        <f t="shared" si="2097"/>
        <v/>
      </c>
      <c r="CT809" s="1328" t="str">
        <f t="shared" si="2097"/>
        <v/>
      </c>
      <c r="CU809" s="534" t="str">
        <f t="shared" si="2063"/>
        <v/>
      </c>
      <c r="CV809" s="535" t="str">
        <f t="shared" si="2064"/>
        <v/>
      </c>
      <c r="CW809" s="536" t="str">
        <f t="shared" si="2065"/>
        <v/>
      </c>
      <c r="CX809" s="536" t="str">
        <f t="shared" si="2066"/>
        <v/>
      </c>
      <c r="CY809" s="536" t="str">
        <f t="shared" si="2067"/>
        <v/>
      </c>
      <c r="CZ809" s="536" t="str">
        <f t="shared" si="2068"/>
        <v/>
      </c>
      <c r="DA809" s="536" t="str">
        <f t="shared" si="2069"/>
        <v/>
      </c>
      <c r="DB809" s="537" t="str">
        <f t="shared" si="2070"/>
        <v/>
      </c>
      <c r="DC809" s="537">
        <f t="shared" si="2071"/>
        <v>3000000</v>
      </c>
      <c r="DD809" s="537" t="str">
        <f t="shared" si="2072"/>
        <v/>
      </c>
      <c r="DE809" s="536" t="str">
        <f t="shared" si="2073"/>
        <v/>
      </c>
      <c r="DF809" s="536" t="str">
        <f t="shared" si="2074"/>
        <v/>
      </c>
      <c r="DG809" s="536" t="str">
        <f t="shared" si="2075"/>
        <v/>
      </c>
      <c r="DH809" s="536" t="str">
        <f t="shared" si="2076"/>
        <v/>
      </c>
      <c r="DI809" s="536" t="str">
        <f t="shared" si="2077"/>
        <v/>
      </c>
      <c r="DJ809" s="535" t="str">
        <f t="shared" si="2078"/>
        <v/>
      </c>
      <c r="DK809" s="534" t="str">
        <f t="shared" si="2079"/>
        <v/>
      </c>
      <c r="DL809" s="639">
        <f t="shared" si="2089"/>
        <v>0</v>
      </c>
      <c r="DM809" s="106">
        <f t="shared" si="2090"/>
        <v>9</v>
      </c>
      <c r="DN809" s="106">
        <f t="shared" si="2091"/>
        <v>0</v>
      </c>
      <c r="DO809" s="106">
        <f t="shared" si="2092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2" t="s">
        <v>357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68"/>
      <c r="T810" s="1542"/>
      <c r="U810" s="1542"/>
      <c r="V810" s="1542"/>
      <c r="W810" s="1542"/>
      <c r="X810" s="1542"/>
      <c r="Y810" s="1542"/>
      <c r="Z810" s="1542"/>
      <c r="AA810" s="1542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68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68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68"/>
      <c r="BV810" s="783">
        <f>BV20-BV31</f>
        <v>0</v>
      </c>
      <c r="BW810" s="783">
        <f>BW20-BW31</f>
        <v>10355</v>
      </c>
      <c r="BX810" s="783">
        <f>BX20-BX31</f>
        <v>0</v>
      </c>
      <c r="BY810" s="783">
        <f>BY20-BY31</f>
        <v>148245020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4">
        <f t="shared" ref="B811:R811" si="2098">SUM(B771:B775,B780:B784,B789:B810)</f>
        <v>0</v>
      </c>
      <c r="C811" s="784">
        <f t="shared" si="2098"/>
        <v>0</v>
      </c>
      <c r="D811" s="784">
        <f t="shared" si="2098"/>
        <v>0</v>
      </c>
      <c r="E811" s="784">
        <f t="shared" si="2098"/>
        <v>0</v>
      </c>
      <c r="F811" s="784">
        <f t="shared" si="2098"/>
        <v>0</v>
      </c>
      <c r="G811" s="784">
        <f t="shared" si="2098"/>
        <v>0</v>
      </c>
      <c r="H811" s="784">
        <f t="shared" si="2098"/>
        <v>0</v>
      </c>
      <c r="I811" s="784">
        <f t="shared" si="2098"/>
        <v>0</v>
      </c>
      <c r="J811" s="784">
        <f t="shared" si="2098"/>
        <v>0</v>
      </c>
      <c r="K811" s="784">
        <f t="shared" si="2098"/>
        <v>0</v>
      </c>
      <c r="L811" s="784">
        <f t="shared" si="2098"/>
        <v>0</v>
      </c>
      <c r="M811" s="784">
        <f t="shared" si="2098"/>
        <v>0</v>
      </c>
      <c r="N811" s="784">
        <f t="shared" si="2098"/>
        <v>0</v>
      </c>
      <c r="O811" s="784">
        <f t="shared" si="2098"/>
        <v>0</v>
      </c>
      <c r="P811" s="784">
        <f t="shared" si="2098"/>
        <v>0</v>
      </c>
      <c r="Q811" s="784">
        <f t="shared" si="2098"/>
        <v>0</v>
      </c>
      <c r="R811" s="784">
        <f t="shared" si="2098"/>
        <v>0</v>
      </c>
      <c r="S811" s="785"/>
      <c r="T811" s="784" t="s">
        <v>270</v>
      </c>
      <c r="U811" s="784">
        <f t="shared" ref="U811:AJ811" si="2099">SUM(U771:U775,U780:U784,U789:U810)</f>
        <v>5224</v>
      </c>
      <c r="V811" s="784">
        <f t="shared" si="2099"/>
        <v>3481</v>
      </c>
      <c r="W811" s="784">
        <f t="shared" si="2099"/>
        <v>4442</v>
      </c>
      <c r="X811" s="784">
        <f t="shared" si="2099"/>
        <v>3204</v>
      </c>
      <c r="Y811" s="784">
        <f t="shared" si="2099"/>
        <v>3938</v>
      </c>
      <c r="Z811" s="784">
        <f t="shared" si="2099"/>
        <v>4706</v>
      </c>
      <c r="AA811" s="784">
        <f t="shared" si="2099"/>
        <v>4597</v>
      </c>
      <c r="AB811" s="784">
        <f t="shared" si="2099"/>
        <v>5255</v>
      </c>
      <c r="AC811" s="784">
        <f t="shared" si="2099"/>
        <v>0</v>
      </c>
      <c r="AD811" s="784">
        <f t="shared" si="2099"/>
        <v>0</v>
      </c>
      <c r="AE811" s="784">
        <f t="shared" si="2099"/>
        <v>0</v>
      </c>
      <c r="AF811" s="784">
        <f t="shared" si="2099"/>
        <v>0</v>
      </c>
      <c r="AG811" s="784">
        <f t="shared" si="2099"/>
        <v>0</v>
      </c>
      <c r="AH811" s="784">
        <f t="shared" si="2099"/>
        <v>0</v>
      </c>
      <c r="AI811" s="784">
        <f t="shared" si="2099"/>
        <v>0</v>
      </c>
      <c r="AJ811" s="784">
        <f t="shared" si="2099"/>
        <v>0</v>
      </c>
      <c r="AK811" s="785"/>
      <c r="AL811" s="784">
        <f t="shared" ref="AL811:BB811" si="2100">SUM(AL771:AL775,AL780:AL784,AL789:AL810)</f>
        <v>0</v>
      </c>
      <c r="AM811" s="784">
        <f t="shared" si="2100"/>
        <v>0</v>
      </c>
      <c r="AN811" s="784">
        <f t="shared" si="2100"/>
        <v>0</v>
      </c>
      <c r="AO811" s="784">
        <f t="shared" si="2100"/>
        <v>0</v>
      </c>
      <c r="AP811" s="784">
        <f t="shared" si="2100"/>
        <v>0</v>
      </c>
      <c r="AQ811" s="784">
        <f t="shared" si="2100"/>
        <v>0</v>
      </c>
      <c r="AR811" s="784">
        <f t="shared" si="2100"/>
        <v>0</v>
      </c>
      <c r="AS811" s="784">
        <f t="shared" si="2100"/>
        <v>0</v>
      </c>
      <c r="AT811" s="784">
        <f t="shared" si="2100"/>
        <v>0</v>
      </c>
      <c r="AU811" s="784">
        <f t="shared" si="2100"/>
        <v>0</v>
      </c>
      <c r="AV811" s="784">
        <f t="shared" si="2100"/>
        <v>0</v>
      </c>
      <c r="AW811" s="784">
        <f t="shared" si="2100"/>
        <v>0</v>
      </c>
      <c r="AX811" s="784">
        <f t="shared" si="2100"/>
        <v>0</v>
      </c>
      <c r="AY811" s="784">
        <f t="shared" si="2100"/>
        <v>0</v>
      </c>
      <c r="AZ811" s="784">
        <f t="shared" si="2100"/>
        <v>0</v>
      </c>
      <c r="BA811" s="784">
        <f t="shared" si="2100"/>
        <v>0</v>
      </c>
      <c r="BB811" s="784">
        <f t="shared" si="2100"/>
        <v>0</v>
      </c>
      <c r="BC811" s="785"/>
      <c r="BD811" s="784">
        <f t="shared" ref="BD811:BT811" si="2101">SUM(BD771:BD775,BD780:BD784,BD789:BD810)</f>
        <v>99519451</v>
      </c>
      <c r="BE811" s="784">
        <f t="shared" si="2101"/>
        <v>181648</v>
      </c>
      <c r="BF811" s="784">
        <f t="shared" si="2101"/>
        <v>0</v>
      </c>
      <c r="BG811" s="784">
        <f t="shared" si="2101"/>
        <v>0</v>
      </c>
      <c r="BH811" s="784">
        <f t="shared" si="2101"/>
        <v>0</v>
      </c>
      <c r="BI811" s="784">
        <f t="shared" si="2101"/>
        <v>0</v>
      </c>
      <c r="BJ811" s="784">
        <f t="shared" si="2101"/>
        <v>0</v>
      </c>
      <c r="BK811" s="784">
        <f t="shared" si="2101"/>
        <v>0</v>
      </c>
      <c r="BL811" s="784">
        <f t="shared" si="2101"/>
        <v>0</v>
      </c>
      <c r="BM811" s="784">
        <f t="shared" si="2101"/>
        <v>0</v>
      </c>
      <c r="BN811" s="784">
        <f t="shared" si="2101"/>
        <v>0</v>
      </c>
      <c r="BO811" s="784">
        <f t="shared" si="2101"/>
        <v>0</v>
      </c>
      <c r="BP811" s="784">
        <f t="shared" si="2101"/>
        <v>0</v>
      </c>
      <c r="BQ811" s="784">
        <f t="shared" si="2101"/>
        <v>0</v>
      </c>
      <c r="BR811" s="784">
        <f t="shared" si="2101"/>
        <v>0</v>
      </c>
      <c r="BS811" s="784">
        <f t="shared" si="2101"/>
        <v>0</v>
      </c>
      <c r="BT811" s="784">
        <f t="shared" si="2101"/>
        <v>0</v>
      </c>
      <c r="BU811" s="785"/>
      <c r="BV811" s="786">
        <f>SUM(BV771:BV775,BV780:BV784,BV789:BV809)</f>
        <v>0</v>
      </c>
      <c r="BW811" s="786">
        <f>SUM(BW771:BW775,BW780:BW784,BW789:BW809)</f>
        <v>0</v>
      </c>
      <c r="BX811" s="786">
        <f>SUM(BX771:BX775,BX780:BX784,BX789:BX809)</f>
        <v>0</v>
      </c>
      <c r="BY811" s="786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02"/>
        <v>0</v>
      </c>
      <c r="CG811" s="1326">
        <f t="shared" si="2102"/>
        <v>0</v>
      </c>
      <c r="CH811" s="1326">
        <f t="shared" si="2102"/>
        <v>0</v>
      </c>
      <c r="CI811" s="1326">
        <f t="shared" si="2102"/>
        <v>0</v>
      </c>
      <c r="CJ811" s="1326">
        <f t="shared" si="2102"/>
        <v>0</v>
      </c>
      <c r="CK811" s="1327">
        <f t="shared" si="2102"/>
        <v>0</v>
      </c>
      <c r="CL811" s="1327">
        <f t="shared" si="2102"/>
        <v>0</v>
      </c>
      <c r="CM811" s="1327">
        <f t="shared" si="2102"/>
        <v>0</v>
      </c>
      <c r="CN811" s="1326">
        <f t="shared" si="2102"/>
        <v>0</v>
      </c>
      <c r="CO811" s="1326">
        <f t="shared" si="2102"/>
        <v>0</v>
      </c>
      <c r="CP811" s="1326">
        <f t="shared" si="2102"/>
        <v>0</v>
      </c>
      <c r="CQ811" s="1326">
        <f t="shared" si="2102"/>
        <v>0</v>
      </c>
      <c r="CR811" s="1326">
        <f t="shared" si="2102"/>
        <v>0</v>
      </c>
      <c r="CS811" s="1325">
        <f t="shared" si="2102"/>
        <v>181648</v>
      </c>
      <c r="CT811" s="1328">
        <f t="shared" si="2102"/>
        <v>99519451</v>
      </c>
      <c r="CU811" s="534">
        <f t="shared" ref="CU811:DK811" si="21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03"/>
        <v>0</v>
      </c>
      <c r="CW811" s="536">
        <f t="shared" si="2103"/>
        <v>0</v>
      </c>
      <c r="CX811" s="536">
        <f t="shared" si="2103"/>
        <v>0</v>
      </c>
      <c r="CY811" s="536">
        <f t="shared" si="2103"/>
        <v>0</v>
      </c>
      <c r="CZ811" s="536">
        <f t="shared" si="2103"/>
        <v>0</v>
      </c>
      <c r="DA811" s="536">
        <f t="shared" si="2103"/>
        <v>0</v>
      </c>
      <c r="DB811" s="537">
        <f t="shared" si="2103"/>
        <v>0</v>
      </c>
      <c r="DC811" s="537">
        <f t="shared" si="2103"/>
        <v>0</v>
      </c>
      <c r="DD811" s="537">
        <f t="shared" si="2103"/>
        <v>0</v>
      </c>
      <c r="DE811" s="536">
        <f t="shared" si="2103"/>
        <v>0</v>
      </c>
      <c r="DF811" s="536">
        <f t="shared" si="2103"/>
        <v>0</v>
      </c>
      <c r="DG811" s="536">
        <f t="shared" si="2103"/>
        <v>0</v>
      </c>
      <c r="DH811" s="536">
        <f t="shared" si="2103"/>
        <v>0</v>
      </c>
      <c r="DI811" s="536">
        <f t="shared" si="2103"/>
        <v>0</v>
      </c>
      <c r="DJ811" s="535">
        <f t="shared" si="2103"/>
        <v>181648</v>
      </c>
      <c r="DK811" s="534">
        <f t="shared" si="2103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68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68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68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68"/>
      <c r="BV812" s="788"/>
      <c r="BW812" s="788"/>
      <c r="BX812" s="788"/>
      <c r="BY812" s="788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9"/>
      <c r="BW813" s="789"/>
      <c r="BX813" s="789"/>
      <c r="BY813" s="789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8"/>
      <c r="BW814" s="788"/>
      <c r="BX814" s="788"/>
      <c r="BY814" s="788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68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68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68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68"/>
      <c r="BV816" s="791"/>
      <c r="BW816" s="791"/>
      <c r="BX816" s="791"/>
      <c r="BY816" s="791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2" t="s">
        <v>360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68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68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68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68"/>
      <c r="BV817" s="793"/>
      <c r="BW817" s="793"/>
      <c r="BX817" s="793"/>
      <c r="BY817" s="793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4" t="s">
        <v>19</v>
      </c>
      <c r="B818" s="787"/>
      <c r="C818" s="787"/>
      <c r="D818" s="787"/>
      <c r="E818" s="787" t="s">
        <v>270</v>
      </c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5" t="s">
        <v>361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08">
        <f t="shared" ref="BZ819:BZ827" si="2104">IF(DL819&lt;3,"",(SUM(B819:R819)-MIN(B819:R819)-MAX(B819:R819))/(DL819-2))</f>
        <v>0</v>
      </c>
      <c r="CA819" s="608">
        <f t="shared" ref="CA819:CA827" si="2105">IF(DM819&lt;3,"",(SUM(T819:AJ819)-MIN(T819:AJ819)-MAX(T819:AJ819))/(DM819-2))</f>
        <v>0</v>
      </c>
      <c r="CB819" s="608">
        <f t="shared" ref="CB819:CB827" si="2106">IF(DN819&lt;3,"",(SUM(AL819:BB819)-MIN(AL819:BB819)-MAX(AL819:BB819))/(DN819-2))</f>
        <v>0</v>
      </c>
      <c r="CC819" s="678">
        <f t="shared" ref="CC819:CC827" si="2107">IF(DO819&lt;3,"",(SUM(BD819:BT819)-MIN(BD819:BT819)-MAX(BD819:BT819))/(DO819-2))</f>
        <v>0</v>
      </c>
      <c r="CD819" s="1329">
        <f t="shared" ref="CD819:CS819" si="210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08"/>
        <v>0</v>
      </c>
      <c r="CF819" s="1331">
        <f t="shared" si="2108"/>
        <v>0</v>
      </c>
      <c r="CG819" s="1331">
        <f t="shared" si="2108"/>
        <v>0</v>
      </c>
      <c r="CH819" s="1331">
        <f t="shared" si="2108"/>
        <v>0</v>
      </c>
      <c r="CI819" s="1331">
        <f t="shared" si="2108"/>
        <v>0</v>
      </c>
      <c r="CJ819" s="1331">
        <f t="shared" si="2108"/>
        <v>0</v>
      </c>
      <c r="CK819" s="1332">
        <f t="shared" si="2108"/>
        <v>0</v>
      </c>
      <c r="CL819" s="1332">
        <f t="shared" si="2108"/>
        <v>0</v>
      </c>
      <c r="CM819" s="1332">
        <f t="shared" si="2108"/>
        <v>0</v>
      </c>
      <c r="CN819" s="1331">
        <f t="shared" si="2108"/>
        <v>0</v>
      </c>
      <c r="CO819" s="1331">
        <f t="shared" si="2108"/>
        <v>0</v>
      </c>
      <c r="CP819" s="1331">
        <f t="shared" si="2108"/>
        <v>0</v>
      </c>
      <c r="CQ819" s="1331">
        <f t="shared" si="2108"/>
        <v>0</v>
      </c>
      <c r="CR819" s="1331">
        <f t="shared" si="2108"/>
        <v>0</v>
      </c>
      <c r="CS819" s="1330">
        <f t="shared" si="2108"/>
        <v>0</v>
      </c>
      <c r="CT819" s="1333">
        <f t="shared" ref="CE819:CT827" si="210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1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1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1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1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1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1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1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1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1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1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2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2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2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2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2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2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2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27">COUNT(B819:R819)</f>
        <v>17</v>
      </c>
      <c r="DM819" s="106">
        <f t="shared" ref="DM819:DM827" si="2128">COUNT(T819:AJ819)</f>
        <v>17</v>
      </c>
      <c r="DN819" s="106">
        <f t="shared" ref="DN819:DN827" si="2129">COUNT(AL819:BB819)</f>
        <v>17</v>
      </c>
      <c r="DO819" s="106">
        <f t="shared" ref="DO819:DO827" si="213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8"/>
      <c r="DY819" s="470"/>
    </row>
    <row r="820" spans="1:129" s="472" customFormat="1" ht="15.75" customHeight="1">
      <c r="A820" s="603" t="s">
        <v>362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08">
        <f t="shared" si="2104"/>
        <v>0</v>
      </c>
      <c r="CA820" s="608">
        <f t="shared" si="2105"/>
        <v>0</v>
      </c>
      <c r="CB820" s="608">
        <f t="shared" si="2106"/>
        <v>0</v>
      </c>
      <c r="CC820" s="678">
        <f t="shared" si="2107"/>
        <v>0</v>
      </c>
      <c r="CD820" s="1329">
        <f t="shared" ref="CD820:CD827" si="21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09"/>
        <v>0</v>
      </c>
      <c r="CF820" s="1331">
        <f t="shared" si="2109"/>
        <v>0</v>
      </c>
      <c r="CG820" s="1331">
        <f t="shared" si="2109"/>
        <v>0</v>
      </c>
      <c r="CH820" s="1331">
        <f t="shared" si="2109"/>
        <v>0</v>
      </c>
      <c r="CI820" s="1331">
        <f t="shared" si="2109"/>
        <v>0</v>
      </c>
      <c r="CJ820" s="1331">
        <f t="shared" si="2109"/>
        <v>0</v>
      </c>
      <c r="CK820" s="1332">
        <f t="shared" si="2109"/>
        <v>0</v>
      </c>
      <c r="CL820" s="1332">
        <f t="shared" si="2109"/>
        <v>0</v>
      </c>
      <c r="CM820" s="1332">
        <f t="shared" si="2109"/>
        <v>0</v>
      </c>
      <c r="CN820" s="1331">
        <f t="shared" si="2109"/>
        <v>0</v>
      </c>
      <c r="CO820" s="1331">
        <f t="shared" si="2109"/>
        <v>0</v>
      </c>
      <c r="CP820" s="1331">
        <f t="shared" si="2109"/>
        <v>0</v>
      </c>
      <c r="CQ820" s="1331">
        <f t="shared" si="2109"/>
        <v>0</v>
      </c>
      <c r="CR820" s="1331">
        <f t="shared" si="2109"/>
        <v>0</v>
      </c>
      <c r="CS820" s="1330">
        <f t="shared" si="2109"/>
        <v>0</v>
      </c>
      <c r="CT820" s="1333">
        <f t="shared" si="2109"/>
        <v>0</v>
      </c>
      <c r="CU820" s="522">
        <f t="shared" si="2110"/>
        <v>0</v>
      </c>
      <c r="CV820" s="523">
        <f t="shared" si="2111"/>
        <v>0</v>
      </c>
      <c r="CW820" s="524">
        <f t="shared" si="2112"/>
        <v>0</v>
      </c>
      <c r="CX820" s="524">
        <f t="shared" si="2113"/>
        <v>0</v>
      </c>
      <c r="CY820" s="524">
        <f t="shared" si="2114"/>
        <v>0</v>
      </c>
      <c r="CZ820" s="524">
        <f t="shared" si="2115"/>
        <v>0</v>
      </c>
      <c r="DA820" s="524">
        <f t="shared" si="2116"/>
        <v>0</v>
      </c>
      <c r="DB820" s="525">
        <f t="shared" si="2117"/>
        <v>0</v>
      </c>
      <c r="DC820" s="525">
        <f t="shared" si="2118"/>
        <v>0</v>
      </c>
      <c r="DD820" s="525">
        <f t="shared" si="2119"/>
        <v>0</v>
      </c>
      <c r="DE820" s="524">
        <f t="shared" si="2120"/>
        <v>0</v>
      </c>
      <c r="DF820" s="524">
        <f t="shared" si="2121"/>
        <v>0</v>
      </c>
      <c r="DG820" s="524">
        <f t="shared" si="2122"/>
        <v>0</v>
      </c>
      <c r="DH820" s="524">
        <f t="shared" si="2123"/>
        <v>0</v>
      </c>
      <c r="DI820" s="524">
        <f t="shared" si="2124"/>
        <v>0</v>
      </c>
      <c r="DJ820" s="523">
        <f t="shared" si="2125"/>
        <v>0</v>
      </c>
      <c r="DK820" s="522">
        <f t="shared" si="2126"/>
        <v>0</v>
      </c>
      <c r="DL820" s="639">
        <f t="shared" si="2127"/>
        <v>17</v>
      </c>
      <c r="DM820" s="106">
        <f t="shared" si="2128"/>
        <v>17</v>
      </c>
      <c r="DN820" s="106">
        <f t="shared" si="2129"/>
        <v>17</v>
      </c>
      <c r="DO820" s="106">
        <f t="shared" si="213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8"/>
      <c r="DY820" s="470"/>
    </row>
    <row r="821" spans="1:129" s="472" customFormat="1" ht="15.75" customHeight="1">
      <c r="A821" s="795" t="s">
        <v>363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0.25048923679060664</v>
      </c>
      <c r="U821" s="790">
        <f>SUM(U116)</f>
        <v>5.0097847358121325E-2</v>
      </c>
      <c r="V821" s="790">
        <f>SUM(V116)</f>
        <v>0</v>
      </c>
      <c r="W821" s="790">
        <f>SUM(W116)</f>
        <v>6.8188736681887366E-2</v>
      </c>
      <c r="X821" s="790">
        <f>SUM(X116)</f>
        <v>0</v>
      </c>
      <c r="Y821" s="790">
        <f>SUM(Y116)</f>
        <v>2.6082191780821912E-2</v>
      </c>
      <c r="Z821" s="790">
        <f>SUM(Z116)</f>
        <v>0.10735253005311714</v>
      </c>
      <c r="AA821" s="790">
        <f>SUM(AA116)</f>
        <v>4.2941012021246852E-2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0</v>
      </c>
      <c r="AM821" s="790">
        <f>SUM(AM116)</f>
        <v>0</v>
      </c>
      <c r="AN821" s="790">
        <f>SUM(AN116)</f>
        <v>0</v>
      </c>
      <c r="AO821" s="790">
        <f>SUM(AO116)</f>
        <v>0</v>
      </c>
      <c r="AP821" s="790">
        <f>SUM(AP116)</f>
        <v>0</v>
      </c>
      <c r="AQ821" s="790">
        <f>SUM(AQ116)</f>
        <v>0</v>
      </c>
      <c r="AR821" s="790">
        <f>SUM(AR116)</f>
        <v>0</v>
      </c>
      <c r="AS821" s="790">
        <f>SUM(AS116)</f>
        <v>0</v>
      </c>
      <c r="AT821" s="790">
        <f>SUM(AT116)</f>
        <v>0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0</v>
      </c>
      <c r="BE821" s="790">
        <f>SUM(BE116)</f>
        <v>0</v>
      </c>
      <c r="BF821" s="790">
        <f>SUM(BF116)</f>
        <v>0</v>
      </c>
      <c r="BG821" s="790">
        <f>SUM(BG116)</f>
        <v>0</v>
      </c>
      <c r="BH821" s="790">
        <f>SUM(BH116)</f>
        <v>0</v>
      </c>
      <c r="BI821" s="790">
        <f>SUM(BI116)</f>
        <v>0</v>
      </c>
      <c r="BJ821" s="790">
        <f>SUM(BJ116)</f>
        <v>0</v>
      </c>
      <c r="BK821" s="790">
        <f>SUM(BK116)</f>
        <v>0</v>
      </c>
      <c r="BL821" s="790">
        <f>SUM(BL116)</f>
        <v>0</v>
      </c>
      <c r="BM821" s="790">
        <f>SUM(BM116)</f>
        <v>0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3.3398564905414221E-2</v>
      </c>
      <c r="BX821" s="797">
        <f>SUM(BX116)</f>
        <v>0</v>
      </c>
      <c r="BY821" s="797">
        <f>SUM(BY116)</f>
        <v>0</v>
      </c>
      <c r="BZ821" s="608">
        <f t="shared" si="2104"/>
        <v>0</v>
      </c>
      <c r="CA821" s="608">
        <f t="shared" si="2105"/>
        <v>1.9644154526346314E-2</v>
      </c>
      <c r="CB821" s="608">
        <f t="shared" si="2106"/>
        <v>0</v>
      </c>
      <c r="CC821" s="678">
        <f t="shared" si="2107"/>
        <v>0</v>
      </c>
      <c r="CD821" s="1329">
        <f t="shared" si="2131"/>
        <v>0</v>
      </c>
      <c r="CE821" s="1330">
        <f t="shared" si="2109"/>
        <v>0</v>
      </c>
      <c r="CF821" s="1331">
        <f t="shared" si="2109"/>
        <v>0</v>
      </c>
      <c r="CG821" s="1331">
        <f t="shared" si="2109"/>
        <v>0</v>
      </c>
      <c r="CH821" s="1331">
        <f t="shared" si="2109"/>
        <v>0</v>
      </c>
      <c r="CI821" s="1331">
        <f t="shared" si="2109"/>
        <v>0</v>
      </c>
      <c r="CJ821" s="1331">
        <f t="shared" si="2109"/>
        <v>0</v>
      </c>
      <c r="CK821" s="1332">
        <f t="shared" si="2109"/>
        <v>0</v>
      </c>
      <c r="CL821" s="1332">
        <f t="shared" si="2109"/>
        <v>0</v>
      </c>
      <c r="CM821" s="1332">
        <f t="shared" si="2109"/>
        <v>0</v>
      </c>
      <c r="CN821" s="1331">
        <f t="shared" si="2109"/>
        <v>0</v>
      </c>
      <c r="CO821" s="1331">
        <f t="shared" si="2109"/>
        <v>0</v>
      </c>
      <c r="CP821" s="1331">
        <f t="shared" si="2109"/>
        <v>0</v>
      </c>
      <c r="CQ821" s="1331">
        <f t="shared" si="2109"/>
        <v>0</v>
      </c>
      <c r="CR821" s="1331">
        <f t="shared" si="2109"/>
        <v>0</v>
      </c>
      <c r="CS821" s="1330">
        <f t="shared" si="2109"/>
        <v>0</v>
      </c>
      <c r="CT821" s="1333">
        <f t="shared" si="2109"/>
        <v>0</v>
      </c>
      <c r="CU821" s="522">
        <f t="shared" si="2110"/>
        <v>0</v>
      </c>
      <c r="CV821" s="523">
        <f t="shared" si="2111"/>
        <v>0</v>
      </c>
      <c r="CW821" s="524">
        <f t="shared" si="2112"/>
        <v>0</v>
      </c>
      <c r="CX821" s="524">
        <f t="shared" si="2113"/>
        <v>0</v>
      </c>
      <c r="CY821" s="524">
        <f t="shared" si="2114"/>
        <v>0</v>
      </c>
      <c r="CZ821" s="524">
        <f t="shared" si="2115"/>
        <v>0</v>
      </c>
      <c r="DA821" s="524">
        <f t="shared" si="2116"/>
        <v>0</v>
      </c>
      <c r="DB821" s="525">
        <f t="shared" si="2117"/>
        <v>0</v>
      </c>
      <c r="DC821" s="525">
        <f t="shared" si="2118"/>
        <v>0</v>
      </c>
      <c r="DD821" s="525">
        <f t="shared" si="2119"/>
        <v>0</v>
      </c>
      <c r="DE821" s="524">
        <f t="shared" si="2120"/>
        <v>0</v>
      </c>
      <c r="DF821" s="524">
        <f t="shared" si="2121"/>
        <v>0</v>
      </c>
      <c r="DG821" s="524">
        <f t="shared" si="2122"/>
        <v>0</v>
      </c>
      <c r="DH821" s="524">
        <f t="shared" si="2123"/>
        <v>0</v>
      </c>
      <c r="DI821" s="524">
        <f t="shared" si="2124"/>
        <v>0</v>
      </c>
      <c r="DJ821" s="523">
        <f t="shared" si="2125"/>
        <v>0</v>
      </c>
      <c r="DK821" s="522">
        <f t="shared" si="2126"/>
        <v>0</v>
      </c>
      <c r="DL821" s="639">
        <f t="shared" si="2127"/>
        <v>17</v>
      </c>
      <c r="DM821" s="106">
        <f t="shared" si="2128"/>
        <v>17</v>
      </c>
      <c r="DN821" s="106">
        <f t="shared" si="2129"/>
        <v>17</v>
      </c>
      <c r="DO821" s="106">
        <f t="shared" si="213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9"/>
      <c r="DY821" s="470"/>
    </row>
    <row r="822" spans="1:129" s="472" customFormat="1" ht="15.75" customHeight="1">
      <c r="A822" s="603" t="s">
        <v>364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2.1470506010623426E-2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0</v>
      </c>
      <c r="AM822" s="790">
        <f>SUM(AM117)</f>
        <v>0</v>
      </c>
      <c r="AN822" s="790">
        <f>SUM(AN117)</f>
        <v>0</v>
      </c>
      <c r="AO822" s="790">
        <f>SUM(AO117)</f>
        <v>0</v>
      </c>
      <c r="AP822" s="790">
        <f>SUM(AP117)</f>
        <v>0</v>
      </c>
      <c r="AQ822" s="790">
        <f>SUM(AQ117)</f>
        <v>0</v>
      </c>
      <c r="AR822" s="790">
        <f>SUM(AR117)</f>
        <v>0</v>
      </c>
      <c r="AS822" s="790">
        <f>SUM(AS117)</f>
        <v>0</v>
      </c>
      <c r="AT822" s="790">
        <f>SUM(AT117)</f>
        <v>0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0</v>
      </c>
      <c r="BE822" s="790">
        <f>SUM(BE117)</f>
        <v>0</v>
      </c>
      <c r="BF822" s="790">
        <f>SUM(BF117)</f>
        <v>0</v>
      </c>
      <c r="BG822" s="790">
        <f>SUM(BG117)</f>
        <v>0</v>
      </c>
      <c r="BH822" s="790">
        <f>SUM(BH117)</f>
        <v>0</v>
      </c>
      <c r="BI822" s="790">
        <f>SUM(BI117)</f>
        <v>0</v>
      </c>
      <c r="BJ822" s="790">
        <f>SUM(BJ117)</f>
        <v>0</v>
      </c>
      <c r="BK822" s="790">
        <f>SUM(BK117)</f>
        <v>0</v>
      </c>
      <c r="BL822" s="790">
        <f>SUM(BL117)</f>
        <v>0</v>
      </c>
      <c r="BM822" s="790">
        <f>SUM(BM117)</f>
        <v>0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0</v>
      </c>
      <c r="BY822" s="797">
        <f>SUM(BY117)</f>
        <v>0</v>
      </c>
      <c r="BZ822" s="608">
        <f t="shared" si="2104"/>
        <v>0</v>
      </c>
      <c r="CA822" s="608">
        <f t="shared" si="2105"/>
        <v>0</v>
      </c>
      <c r="CB822" s="608">
        <f t="shared" si="2106"/>
        <v>0</v>
      </c>
      <c r="CC822" s="678">
        <f t="shared" si="2107"/>
        <v>0</v>
      </c>
      <c r="CD822" s="1329">
        <f t="shared" si="2131"/>
        <v>0</v>
      </c>
      <c r="CE822" s="1330">
        <f t="shared" si="2109"/>
        <v>0</v>
      </c>
      <c r="CF822" s="1331">
        <f t="shared" si="2109"/>
        <v>0</v>
      </c>
      <c r="CG822" s="1331">
        <f t="shared" si="2109"/>
        <v>0</v>
      </c>
      <c r="CH822" s="1331">
        <f t="shared" si="2109"/>
        <v>0</v>
      </c>
      <c r="CI822" s="1331">
        <f t="shared" si="2109"/>
        <v>0</v>
      </c>
      <c r="CJ822" s="1331">
        <f t="shared" si="2109"/>
        <v>0</v>
      </c>
      <c r="CK822" s="1332">
        <f t="shared" si="2109"/>
        <v>0</v>
      </c>
      <c r="CL822" s="1332">
        <f t="shared" si="2109"/>
        <v>0</v>
      </c>
      <c r="CM822" s="1332">
        <f t="shared" si="2109"/>
        <v>0</v>
      </c>
      <c r="CN822" s="1331">
        <f t="shared" si="2109"/>
        <v>0</v>
      </c>
      <c r="CO822" s="1331">
        <f t="shared" si="2109"/>
        <v>0</v>
      </c>
      <c r="CP822" s="1331">
        <f t="shared" si="2109"/>
        <v>0</v>
      </c>
      <c r="CQ822" s="1331">
        <f t="shared" si="2109"/>
        <v>0</v>
      </c>
      <c r="CR822" s="1331">
        <f t="shared" si="2109"/>
        <v>0</v>
      </c>
      <c r="CS822" s="1330">
        <f t="shared" si="2109"/>
        <v>0</v>
      </c>
      <c r="CT822" s="1333">
        <f t="shared" si="2109"/>
        <v>0</v>
      </c>
      <c r="CU822" s="522">
        <f t="shared" si="2110"/>
        <v>0</v>
      </c>
      <c r="CV822" s="523">
        <f t="shared" si="2111"/>
        <v>0</v>
      </c>
      <c r="CW822" s="524">
        <f t="shared" si="2112"/>
        <v>0</v>
      </c>
      <c r="CX822" s="524">
        <f t="shared" si="2113"/>
        <v>0</v>
      </c>
      <c r="CY822" s="524">
        <f t="shared" si="2114"/>
        <v>0</v>
      </c>
      <c r="CZ822" s="524">
        <f t="shared" si="2115"/>
        <v>0</v>
      </c>
      <c r="DA822" s="524">
        <f t="shared" si="2116"/>
        <v>0</v>
      </c>
      <c r="DB822" s="525">
        <f t="shared" si="2117"/>
        <v>0</v>
      </c>
      <c r="DC822" s="525">
        <f t="shared" si="2118"/>
        <v>0</v>
      </c>
      <c r="DD822" s="525">
        <f t="shared" si="2119"/>
        <v>0</v>
      </c>
      <c r="DE822" s="524">
        <f t="shared" si="2120"/>
        <v>0</v>
      </c>
      <c r="DF822" s="524">
        <f t="shared" si="2121"/>
        <v>0</v>
      </c>
      <c r="DG822" s="524">
        <f t="shared" si="2122"/>
        <v>0</v>
      </c>
      <c r="DH822" s="524">
        <f t="shared" si="2123"/>
        <v>0</v>
      </c>
      <c r="DI822" s="524">
        <f t="shared" si="2124"/>
        <v>0</v>
      </c>
      <c r="DJ822" s="523">
        <f t="shared" si="2125"/>
        <v>0</v>
      </c>
      <c r="DK822" s="522">
        <f t="shared" si="2126"/>
        <v>0</v>
      </c>
      <c r="DL822" s="639">
        <f t="shared" si="2127"/>
        <v>17</v>
      </c>
      <c r="DM822" s="106">
        <f t="shared" si="2128"/>
        <v>17</v>
      </c>
      <c r="DN822" s="106">
        <f t="shared" si="2129"/>
        <v>17</v>
      </c>
      <c r="DO822" s="106">
        <f t="shared" si="213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9"/>
      <c r="DY822" s="470"/>
    </row>
    <row r="823" spans="1:129" s="472" customFormat="1" ht="15.75" customHeight="1">
      <c r="A823" s="795" t="s">
        <v>365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08">
        <f t="shared" si="2104"/>
        <v>0</v>
      </c>
      <c r="CA823" s="608">
        <f t="shared" si="2105"/>
        <v>0</v>
      </c>
      <c r="CB823" s="608">
        <f t="shared" si="2106"/>
        <v>0</v>
      </c>
      <c r="CC823" s="678">
        <f t="shared" si="2107"/>
        <v>0</v>
      </c>
      <c r="CD823" s="1329">
        <f t="shared" si="2131"/>
        <v>0</v>
      </c>
      <c r="CE823" s="1330">
        <f t="shared" si="2109"/>
        <v>0</v>
      </c>
      <c r="CF823" s="1331">
        <f t="shared" si="2109"/>
        <v>0</v>
      </c>
      <c r="CG823" s="1331">
        <f t="shared" si="2109"/>
        <v>0</v>
      </c>
      <c r="CH823" s="1331">
        <f t="shared" si="2109"/>
        <v>0</v>
      </c>
      <c r="CI823" s="1331">
        <f t="shared" si="2109"/>
        <v>0</v>
      </c>
      <c r="CJ823" s="1331">
        <f t="shared" si="2109"/>
        <v>0</v>
      </c>
      <c r="CK823" s="1332">
        <f t="shared" si="2109"/>
        <v>0</v>
      </c>
      <c r="CL823" s="1332">
        <f t="shared" si="2109"/>
        <v>0</v>
      </c>
      <c r="CM823" s="1332">
        <f t="shared" si="2109"/>
        <v>0</v>
      </c>
      <c r="CN823" s="1331">
        <f t="shared" si="2109"/>
        <v>0</v>
      </c>
      <c r="CO823" s="1331">
        <f t="shared" si="2109"/>
        <v>0</v>
      </c>
      <c r="CP823" s="1331">
        <f t="shared" si="2109"/>
        <v>0</v>
      </c>
      <c r="CQ823" s="1331">
        <f t="shared" si="2109"/>
        <v>0</v>
      </c>
      <c r="CR823" s="1331">
        <f t="shared" si="2109"/>
        <v>0</v>
      </c>
      <c r="CS823" s="1330">
        <f t="shared" si="2109"/>
        <v>0</v>
      </c>
      <c r="CT823" s="1333">
        <f t="shared" si="2109"/>
        <v>0</v>
      </c>
      <c r="CU823" s="522">
        <f t="shared" si="2110"/>
        <v>0</v>
      </c>
      <c r="CV823" s="523">
        <f t="shared" si="2111"/>
        <v>0</v>
      </c>
      <c r="CW823" s="524">
        <f t="shared" si="2112"/>
        <v>0</v>
      </c>
      <c r="CX823" s="524">
        <f t="shared" si="2113"/>
        <v>0</v>
      </c>
      <c r="CY823" s="524">
        <f t="shared" si="2114"/>
        <v>0</v>
      </c>
      <c r="CZ823" s="524">
        <f t="shared" si="2115"/>
        <v>0</v>
      </c>
      <c r="DA823" s="524">
        <f t="shared" si="2116"/>
        <v>0</v>
      </c>
      <c r="DB823" s="525">
        <f t="shared" si="2117"/>
        <v>0</v>
      </c>
      <c r="DC823" s="525">
        <f t="shared" si="2118"/>
        <v>0</v>
      </c>
      <c r="DD823" s="525">
        <f t="shared" si="2119"/>
        <v>0</v>
      </c>
      <c r="DE823" s="524">
        <f t="shared" si="2120"/>
        <v>0</v>
      </c>
      <c r="DF823" s="524">
        <f t="shared" si="2121"/>
        <v>0</v>
      </c>
      <c r="DG823" s="524">
        <f t="shared" si="2122"/>
        <v>0</v>
      </c>
      <c r="DH823" s="524">
        <f t="shared" si="2123"/>
        <v>0</v>
      </c>
      <c r="DI823" s="524">
        <f t="shared" si="2124"/>
        <v>0</v>
      </c>
      <c r="DJ823" s="523">
        <f t="shared" si="2125"/>
        <v>0</v>
      </c>
      <c r="DK823" s="522">
        <f t="shared" si="2126"/>
        <v>0</v>
      </c>
      <c r="DL823" s="639">
        <f t="shared" si="2127"/>
        <v>17</v>
      </c>
      <c r="DM823" s="106">
        <f t="shared" si="2128"/>
        <v>17</v>
      </c>
      <c r="DN823" s="106">
        <f t="shared" si="2129"/>
        <v>17</v>
      </c>
      <c r="DO823" s="106">
        <f t="shared" si="213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9"/>
      <c r="DY823" s="470"/>
    </row>
    <row r="824" spans="1:129" s="472" customFormat="1" ht="15.75" customHeight="1">
      <c r="A824" s="603" t="s">
        <v>366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08">
        <f t="shared" si="2104"/>
        <v>0</v>
      </c>
      <c r="CA824" s="608">
        <f t="shared" si="2105"/>
        <v>0</v>
      </c>
      <c r="CB824" s="608">
        <f t="shared" si="2106"/>
        <v>0</v>
      </c>
      <c r="CC824" s="678">
        <f t="shared" si="2107"/>
        <v>0</v>
      </c>
      <c r="CD824" s="1329">
        <f t="shared" si="2131"/>
        <v>0</v>
      </c>
      <c r="CE824" s="1330">
        <f t="shared" si="2109"/>
        <v>0</v>
      </c>
      <c r="CF824" s="1331">
        <f t="shared" si="2109"/>
        <v>0</v>
      </c>
      <c r="CG824" s="1331">
        <f t="shared" si="2109"/>
        <v>0</v>
      </c>
      <c r="CH824" s="1331">
        <f t="shared" si="2109"/>
        <v>0</v>
      </c>
      <c r="CI824" s="1331">
        <f t="shared" si="2109"/>
        <v>0</v>
      </c>
      <c r="CJ824" s="1331">
        <f t="shared" si="2109"/>
        <v>0</v>
      </c>
      <c r="CK824" s="1332">
        <f t="shared" si="2109"/>
        <v>0</v>
      </c>
      <c r="CL824" s="1332">
        <f t="shared" si="2109"/>
        <v>0</v>
      </c>
      <c r="CM824" s="1332">
        <f t="shared" si="2109"/>
        <v>0</v>
      </c>
      <c r="CN824" s="1331">
        <f t="shared" si="2109"/>
        <v>0</v>
      </c>
      <c r="CO824" s="1331">
        <f t="shared" si="2109"/>
        <v>0</v>
      </c>
      <c r="CP824" s="1331">
        <f t="shared" si="2109"/>
        <v>0</v>
      </c>
      <c r="CQ824" s="1331">
        <f t="shared" si="2109"/>
        <v>0</v>
      </c>
      <c r="CR824" s="1331">
        <f t="shared" si="2109"/>
        <v>0</v>
      </c>
      <c r="CS824" s="1330">
        <f t="shared" si="2109"/>
        <v>0</v>
      </c>
      <c r="CT824" s="1333">
        <f t="shared" si="2109"/>
        <v>0</v>
      </c>
      <c r="CU824" s="522">
        <f t="shared" si="2110"/>
        <v>0</v>
      </c>
      <c r="CV824" s="523">
        <f t="shared" si="2111"/>
        <v>0</v>
      </c>
      <c r="CW824" s="524">
        <f t="shared" si="2112"/>
        <v>0</v>
      </c>
      <c r="CX824" s="524">
        <f t="shared" si="2113"/>
        <v>0</v>
      </c>
      <c r="CY824" s="524">
        <f t="shared" si="2114"/>
        <v>0</v>
      </c>
      <c r="CZ824" s="524">
        <f t="shared" si="2115"/>
        <v>0</v>
      </c>
      <c r="DA824" s="524">
        <f t="shared" si="2116"/>
        <v>0</v>
      </c>
      <c r="DB824" s="525">
        <f t="shared" si="2117"/>
        <v>0</v>
      </c>
      <c r="DC824" s="525">
        <f t="shared" si="2118"/>
        <v>0</v>
      </c>
      <c r="DD824" s="525">
        <f t="shared" si="2119"/>
        <v>0</v>
      </c>
      <c r="DE824" s="524">
        <f t="shared" si="2120"/>
        <v>0</v>
      </c>
      <c r="DF824" s="524">
        <f t="shared" si="2121"/>
        <v>0</v>
      </c>
      <c r="DG824" s="524">
        <f t="shared" si="2122"/>
        <v>0</v>
      </c>
      <c r="DH824" s="524">
        <f t="shared" si="2123"/>
        <v>0</v>
      </c>
      <c r="DI824" s="524">
        <f t="shared" si="2124"/>
        <v>0</v>
      </c>
      <c r="DJ824" s="523">
        <f t="shared" si="2125"/>
        <v>0</v>
      </c>
      <c r="DK824" s="522">
        <f t="shared" si="2126"/>
        <v>0</v>
      </c>
      <c r="DL824" s="639">
        <f t="shared" si="2127"/>
        <v>17</v>
      </c>
      <c r="DM824" s="106">
        <f t="shared" si="2128"/>
        <v>17</v>
      </c>
      <c r="DN824" s="106">
        <f t="shared" si="2129"/>
        <v>17</v>
      </c>
      <c r="DO824" s="106">
        <f t="shared" si="213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9"/>
      <c r="DY824" s="470"/>
    </row>
    <row r="825" spans="1:129" s="472" customFormat="1" ht="15.75" customHeight="1">
      <c r="A825" s="795" t="s">
        <v>367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08">
        <f t="shared" si="2104"/>
        <v>0</v>
      </c>
      <c r="CA825" s="608">
        <f t="shared" si="2105"/>
        <v>0</v>
      </c>
      <c r="CB825" s="608">
        <f t="shared" si="2106"/>
        <v>0</v>
      </c>
      <c r="CC825" s="678">
        <f t="shared" si="2107"/>
        <v>0</v>
      </c>
      <c r="CD825" s="1329">
        <f t="shared" si="2131"/>
        <v>0</v>
      </c>
      <c r="CE825" s="1330">
        <f t="shared" si="2109"/>
        <v>0</v>
      </c>
      <c r="CF825" s="1331">
        <f t="shared" si="2109"/>
        <v>0</v>
      </c>
      <c r="CG825" s="1331">
        <f t="shared" si="2109"/>
        <v>0</v>
      </c>
      <c r="CH825" s="1331">
        <f t="shared" si="2109"/>
        <v>0</v>
      </c>
      <c r="CI825" s="1331">
        <f t="shared" si="2109"/>
        <v>0</v>
      </c>
      <c r="CJ825" s="1331">
        <f t="shared" si="2109"/>
        <v>0</v>
      </c>
      <c r="CK825" s="1332">
        <f t="shared" si="2109"/>
        <v>0</v>
      </c>
      <c r="CL825" s="1332">
        <f t="shared" si="2109"/>
        <v>0</v>
      </c>
      <c r="CM825" s="1332">
        <f t="shared" si="2109"/>
        <v>0</v>
      </c>
      <c r="CN825" s="1331">
        <f t="shared" si="2109"/>
        <v>0</v>
      </c>
      <c r="CO825" s="1331">
        <f t="shared" si="2109"/>
        <v>0</v>
      </c>
      <c r="CP825" s="1331">
        <f t="shared" si="2109"/>
        <v>0</v>
      </c>
      <c r="CQ825" s="1331">
        <f t="shared" si="2109"/>
        <v>0</v>
      </c>
      <c r="CR825" s="1331">
        <f t="shared" si="2109"/>
        <v>0</v>
      </c>
      <c r="CS825" s="1330">
        <f t="shared" si="2109"/>
        <v>0</v>
      </c>
      <c r="CT825" s="1333">
        <f t="shared" si="2109"/>
        <v>0</v>
      </c>
      <c r="CU825" s="522">
        <f t="shared" si="2110"/>
        <v>0</v>
      </c>
      <c r="CV825" s="523">
        <f t="shared" si="2111"/>
        <v>0</v>
      </c>
      <c r="CW825" s="524">
        <f t="shared" si="2112"/>
        <v>0</v>
      </c>
      <c r="CX825" s="524">
        <f t="shared" si="2113"/>
        <v>0</v>
      </c>
      <c r="CY825" s="524">
        <f t="shared" si="2114"/>
        <v>0</v>
      </c>
      <c r="CZ825" s="524">
        <f t="shared" si="2115"/>
        <v>0</v>
      </c>
      <c r="DA825" s="524">
        <f t="shared" si="2116"/>
        <v>0</v>
      </c>
      <c r="DB825" s="525">
        <f t="shared" si="2117"/>
        <v>0</v>
      </c>
      <c r="DC825" s="525">
        <f t="shared" si="2118"/>
        <v>0</v>
      </c>
      <c r="DD825" s="525">
        <f t="shared" si="2119"/>
        <v>0</v>
      </c>
      <c r="DE825" s="524">
        <f t="shared" si="2120"/>
        <v>0</v>
      </c>
      <c r="DF825" s="524">
        <f t="shared" si="2121"/>
        <v>0</v>
      </c>
      <c r="DG825" s="524">
        <f t="shared" si="2122"/>
        <v>0</v>
      </c>
      <c r="DH825" s="524">
        <f t="shared" si="2123"/>
        <v>0</v>
      </c>
      <c r="DI825" s="524">
        <f t="shared" si="2124"/>
        <v>0</v>
      </c>
      <c r="DJ825" s="523">
        <f t="shared" si="2125"/>
        <v>0</v>
      </c>
      <c r="DK825" s="522">
        <f t="shared" si="2126"/>
        <v>0</v>
      </c>
      <c r="DL825" s="639">
        <f t="shared" si="2127"/>
        <v>17</v>
      </c>
      <c r="DM825" s="106">
        <f t="shared" si="2128"/>
        <v>17</v>
      </c>
      <c r="DN825" s="106">
        <f t="shared" si="2129"/>
        <v>17</v>
      </c>
      <c r="DO825" s="106">
        <f t="shared" si="213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9"/>
      <c r="DY825" s="470"/>
    </row>
    <row r="826" spans="1:129" s="472" customFormat="1" ht="15.75" customHeight="1">
      <c r="A826" s="603" t="s">
        <v>368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08">
        <f t="shared" si="2104"/>
        <v>0</v>
      </c>
      <c r="CA826" s="608">
        <f t="shared" si="2105"/>
        <v>0</v>
      </c>
      <c r="CB826" s="608">
        <f t="shared" si="2106"/>
        <v>0</v>
      </c>
      <c r="CC826" s="678">
        <f t="shared" si="2107"/>
        <v>0</v>
      </c>
      <c r="CD826" s="1329">
        <f t="shared" si="2131"/>
        <v>0</v>
      </c>
      <c r="CE826" s="1330">
        <f t="shared" si="2109"/>
        <v>0</v>
      </c>
      <c r="CF826" s="1331">
        <f t="shared" si="2109"/>
        <v>0</v>
      </c>
      <c r="CG826" s="1331">
        <f t="shared" si="2109"/>
        <v>0</v>
      </c>
      <c r="CH826" s="1331">
        <f t="shared" si="2109"/>
        <v>0</v>
      </c>
      <c r="CI826" s="1331">
        <f t="shared" si="2109"/>
        <v>0</v>
      </c>
      <c r="CJ826" s="1331">
        <f t="shared" si="2109"/>
        <v>0</v>
      </c>
      <c r="CK826" s="1332">
        <f t="shared" si="2109"/>
        <v>0</v>
      </c>
      <c r="CL826" s="1332">
        <f t="shared" si="2109"/>
        <v>0</v>
      </c>
      <c r="CM826" s="1332">
        <f t="shared" si="2109"/>
        <v>0</v>
      </c>
      <c r="CN826" s="1331">
        <f t="shared" si="2109"/>
        <v>0</v>
      </c>
      <c r="CO826" s="1331">
        <f t="shared" si="2109"/>
        <v>0</v>
      </c>
      <c r="CP826" s="1331">
        <f t="shared" si="2109"/>
        <v>0</v>
      </c>
      <c r="CQ826" s="1331">
        <f t="shared" si="2109"/>
        <v>0</v>
      </c>
      <c r="CR826" s="1331">
        <f t="shared" si="2109"/>
        <v>0</v>
      </c>
      <c r="CS826" s="1330">
        <f t="shared" si="2109"/>
        <v>0</v>
      </c>
      <c r="CT826" s="1333">
        <f t="shared" si="2109"/>
        <v>0</v>
      </c>
      <c r="CU826" s="522">
        <f t="shared" si="2110"/>
        <v>0</v>
      </c>
      <c r="CV826" s="523">
        <f t="shared" si="2111"/>
        <v>0</v>
      </c>
      <c r="CW826" s="524">
        <f t="shared" si="2112"/>
        <v>0</v>
      </c>
      <c r="CX826" s="524">
        <f t="shared" si="2113"/>
        <v>0</v>
      </c>
      <c r="CY826" s="524">
        <f t="shared" si="2114"/>
        <v>0</v>
      </c>
      <c r="CZ826" s="524">
        <f t="shared" si="2115"/>
        <v>0</v>
      </c>
      <c r="DA826" s="524">
        <f t="shared" si="2116"/>
        <v>0</v>
      </c>
      <c r="DB826" s="525">
        <f t="shared" si="2117"/>
        <v>0</v>
      </c>
      <c r="DC826" s="525">
        <f t="shared" si="2118"/>
        <v>0</v>
      </c>
      <c r="DD826" s="525">
        <f t="shared" si="2119"/>
        <v>0</v>
      </c>
      <c r="DE826" s="524">
        <f t="shared" si="2120"/>
        <v>0</v>
      </c>
      <c r="DF826" s="524">
        <f t="shared" si="2121"/>
        <v>0</v>
      </c>
      <c r="DG826" s="524">
        <f t="shared" si="2122"/>
        <v>0</v>
      </c>
      <c r="DH826" s="524">
        <f t="shared" si="2123"/>
        <v>0</v>
      </c>
      <c r="DI826" s="524">
        <f t="shared" si="2124"/>
        <v>0</v>
      </c>
      <c r="DJ826" s="523">
        <f t="shared" si="2125"/>
        <v>0</v>
      </c>
      <c r="DK826" s="522">
        <f t="shared" si="2126"/>
        <v>0</v>
      </c>
      <c r="DL826" s="639">
        <f t="shared" si="2127"/>
        <v>17</v>
      </c>
      <c r="DM826" s="106">
        <f t="shared" si="2128"/>
        <v>17</v>
      </c>
      <c r="DN826" s="106">
        <f t="shared" si="2129"/>
        <v>17</v>
      </c>
      <c r="DO826" s="106">
        <f t="shared" si="213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9"/>
      <c r="DY826" s="470"/>
    </row>
    <row r="827" spans="1:129" s="472" customFormat="1" ht="15.75" customHeight="1">
      <c r="A827" s="795" t="s">
        <v>369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1.0509531057476264E-2</v>
      </c>
      <c r="U827" s="790">
        <f>SUM(U183,U180,U177)</f>
        <v>0</v>
      </c>
      <c r="V827" s="790">
        <f>SUM(V183,V180,V177)</f>
        <v>9.4585779517286379E-3</v>
      </c>
      <c r="W827" s="790">
        <f>SUM(W183,W180,W177)</f>
        <v>7.8821482931071985E-3</v>
      </c>
      <c r="X827" s="790">
        <f>SUM(X183,X180,X177)</f>
        <v>5.9116112198303985E-3</v>
      </c>
      <c r="Y827" s="790">
        <f>SUM(Y183,Y180,Y177)</f>
        <v>3.9410741465535993E-3</v>
      </c>
      <c r="Z827" s="790">
        <f>SUM(Z183,Z180,Z177)</f>
        <v>6.7561271083775984E-3</v>
      </c>
      <c r="AA827" s="790">
        <f>SUM(AA183,AA180,AA177)</f>
        <v>1.3512254216755197E-2</v>
      </c>
      <c r="AB827" s="790">
        <f>SUM(AB183,AB180,AB177)</f>
        <v>3.9320142059868085E-2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0</v>
      </c>
      <c r="AM827" s="790">
        <f>SUM(AM183,AM180,AM177)</f>
        <v>0</v>
      </c>
      <c r="AN827" s="790">
        <f>SUM(AN183,AN180,AN177)</f>
        <v>0</v>
      </c>
      <c r="AO827" s="790">
        <f>SUM(AO183,AO180,AO177)</f>
        <v>0</v>
      </c>
      <c r="AP827" s="790">
        <f>SUM(AP183,AP180,AP177)</f>
        <v>0</v>
      </c>
      <c r="AQ827" s="790">
        <f>SUM(AQ183,AQ180,AQ177)</f>
        <v>0</v>
      </c>
      <c r="AR827" s="790">
        <f>SUM(AR183,AR180,AR177)</f>
        <v>0</v>
      </c>
      <c r="AS827" s="790">
        <f>SUM(AS183,AS180,AS177)</f>
        <v>0</v>
      </c>
      <c r="AT827" s="790">
        <f>SUM(AT183,AT180,AT177)</f>
        <v>0</v>
      </c>
      <c r="AU827" s="790">
        <f>SUM(AU183,AU180,AU177)</f>
        <v>0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</v>
      </c>
      <c r="BE827" s="790">
        <f>SUM(BE183,BE180,BE177)</f>
        <v>0</v>
      </c>
      <c r="BF827" s="790">
        <f>SUM(BF183,BF180,BF177)</f>
        <v>2.7024508433510393E-2</v>
      </c>
      <c r="BG827" s="790">
        <f>SUM(BG183,BG180,BG177)</f>
        <v>6.8982387475538154</v>
      </c>
      <c r="BH827" s="790">
        <f>SUM(BH183,BH180,BH177)</f>
        <v>0.22994129158512722</v>
      </c>
      <c r="BI827" s="790">
        <f>SUM(BI183,BI180,BI177)</f>
        <v>0</v>
      </c>
      <c r="BJ827" s="790">
        <f>SUM(BJ183,BJ180,BJ177)</f>
        <v>0</v>
      </c>
      <c r="BK827" s="790">
        <f>SUM(BK183,BK180,BK177)</f>
        <v>0</v>
      </c>
      <c r="BL827" s="790">
        <f>SUM(BL183,BL180,BL177)</f>
        <v>0</v>
      </c>
      <c r="BM827" s="790">
        <f>SUM(BM183,BM180,BM177)</f>
        <v>0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5.2547655287381321E-3</v>
      </c>
      <c r="BX827" s="797">
        <f>SUM(BX183,BX180,BX177)</f>
        <v>0</v>
      </c>
      <c r="BY827" s="797">
        <f>SUM(BY183,BY180,BY177)</f>
        <v>0</v>
      </c>
      <c r="BZ827" s="608">
        <f t="shared" si="2104"/>
        <v>0</v>
      </c>
      <c r="CA827" s="608">
        <f t="shared" si="2105"/>
        <v>3.8647549329219265E-3</v>
      </c>
      <c r="CB827" s="608">
        <f t="shared" si="2106"/>
        <v>0</v>
      </c>
      <c r="CC827" s="678">
        <f t="shared" si="2107"/>
        <v>1.7131053334575815E-2</v>
      </c>
      <c r="CD827" s="1329">
        <f t="shared" si="2131"/>
        <v>0</v>
      </c>
      <c r="CE827" s="1330">
        <f t="shared" si="2109"/>
        <v>0</v>
      </c>
      <c r="CF827" s="1331">
        <f t="shared" si="2109"/>
        <v>0</v>
      </c>
      <c r="CG827" s="1331">
        <f t="shared" si="2109"/>
        <v>0</v>
      </c>
      <c r="CH827" s="1331">
        <f t="shared" si="2109"/>
        <v>0</v>
      </c>
      <c r="CI827" s="1331">
        <f t="shared" si="2109"/>
        <v>0</v>
      </c>
      <c r="CJ827" s="1331">
        <f t="shared" si="2109"/>
        <v>0</v>
      </c>
      <c r="CK827" s="1332">
        <f t="shared" si="2109"/>
        <v>0</v>
      </c>
      <c r="CL827" s="1332">
        <f t="shared" si="2109"/>
        <v>0</v>
      </c>
      <c r="CM827" s="1332">
        <f t="shared" si="2109"/>
        <v>0</v>
      </c>
      <c r="CN827" s="1331">
        <f t="shared" si="2109"/>
        <v>0</v>
      </c>
      <c r="CO827" s="1331">
        <f t="shared" si="2109"/>
        <v>0</v>
      </c>
      <c r="CP827" s="1331">
        <f t="shared" si="2109"/>
        <v>0</v>
      </c>
      <c r="CQ827" s="1331">
        <f t="shared" si="2109"/>
        <v>0</v>
      </c>
      <c r="CR827" s="1331">
        <f t="shared" si="2109"/>
        <v>2.7024508433510393E-2</v>
      </c>
      <c r="CS827" s="1330">
        <f t="shared" si="2109"/>
        <v>0.22994129158512722</v>
      </c>
      <c r="CT827" s="1333">
        <f t="shared" si="2109"/>
        <v>6.8982387475538154</v>
      </c>
      <c r="CU827" s="522">
        <f t="shared" si="2110"/>
        <v>0</v>
      </c>
      <c r="CV827" s="523">
        <f t="shared" si="2111"/>
        <v>0</v>
      </c>
      <c r="CW827" s="524">
        <f t="shared" si="2112"/>
        <v>0</v>
      </c>
      <c r="CX827" s="524">
        <f t="shared" si="2113"/>
        <v>0</v>
      </c>
      <c r="CY827" s="524">
        <f t="shared" si="2114"/>
        <v>0</v>
      </c>
      <c r="CZ827" s="524">
        <f t="shared" si="2115"/>
        <v>0</v>
      </c>
      <c r="DA827" s="524">
        <f t="shared" si="2116"/>
        <v>0</v>
      </c>
      <c r="DB827" s="525">
        <f t="shared" si="2117"/>
        <v>0</v>
      </c>
      <c r="DC827" s="525">
        <f t="shared" si="2118"/>
        <v>0</v>
      </c>
      <c r="DD827" s="525">
        <f t="shared" si="2119"/>
        <v>0</v>
      </c>
      <c r="DE827" s="524">
        <f t="shared" si="2120"/>
        <v>0</v>
      </c>
      <c r="DF827" s="524">
        <f t="shared" si="2121"/>
        <v>0</v>
      </c>
      <c r="DG827" s="524">
        <f t="shared" si="2122"/>
        <v>0</v>
      </c>
      <c r="DH827" s="524">
        <f t="shared" si="2123"/>
        <v>0</v>
      </c>
      <c r="DI827" s="524">
        <f t="shared" si="2124"/>
        <v>2.7024508433510393E-2</v>
      </c>
      <c r="DJ827" s="523">
        <f t="shared" si="2125"/>
        <v>0.22994129158512722</v>
      </c>
      <c r="DK827" s="522">
        <f t="shared" si="2126"/>
        <v>6.8982387475538154</v>
      </c>
      <c r="DL827" s="639">
        <f t="shared" si="2127"/>
        <v>17</v>
      </c>
      <c r="DM827" s="106">
        <f t="shared" si="2128"/>
        <v>17</v>
      </c>
      <c r="DN827" s="106">
        <f t="shared" si="2129"/>
        <v>17</v>
      </c>
      <c r="DO827" s="106">
        <f t="shared" si="213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9"/>
      <c r="DY827" s="470"/>
    </row>
    <row r="828" spans="1:129" s="472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68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68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68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68"/>
      <c r="BV828" s="796"/>
      <c r="BW828" s="796"/>
      <c r="BX828" s="796"/>
      <c r="BY828" s="796"/>
      <c r="BZ828" s="800"/>
      <c r="CA828" s="800"/>
      <c r="CB828" s="800"/>
      <c r="CC828" s="800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1"/>
      <c r="DY828" s="470"/>
    </row>
    <row r="829" spans="1:129" s="472" customFormat="1" ht="15.75" customHeight="1">
      <c r="A829" s="603" t="str">
        <f>A227</f>
        <v>Green cons - Season 1: no of months</v>
      </c>
      <c r="B829" s="797">
        <f t="shared" ref="B829:R829" si="2132">SUM(B229)</f>
        <v>0</v>
      </c>
      <c r="C829" s="797">
        <f t="shared" si="2132"/>
        <v>0</v>
      </c>
      <c r="D829" s="797">
        <f t="shared" si="2132"/>
        <v>0</v>
      </c>
      <c r="E829" s="797">
        <f t="shared" si="2132"/>
        <v>0</v>
      </c>
      <c r="F829" s="797">
        <f t="shared" si="2132"/>
        <v>0</v>
      </c>
      <c r="G829" s="797">
        <f t="shared" si="2132"/>
        <v>0</v>
      </c>
      <c r="H829" s="797">
        <f t="shared" si="2132"/>
        <v>0</v>
      </c>
      <c r="I829" s="797">
        <f t="shared" si="2132"/>
        <v>0</v>
      </c>
      <c r="J829" s="797">
        <f t="shared" si="2132"/>
        <v>0</v>
      </c>
      <c r="K829" s="797">
        <f t="shared" si="2132"/>
        <v>0</v>
      </c>
      <c r="L829" s="797">
        <f t="shared" si="2132"/>
        <v>0</v>
      </c>
      <c r="M829" s="797">
        <f t="shared" si="2132"/>
        <v>0</v>
      </c>
      <c r="N829" s="797">
        <f t="shared" si="2132"/>
        <v>0</v>
      </c>
      <c r="O829" s="797">
        <f t="shared" si="2132"/>
        <v>0</v>
      </c>
      <c r="P829" s="797">
        <f t="shared" si="2132"/>
        <v>0</v>
      </c>
      <c r="Q829" s="797">
        <f t="shared" si="2132"/>
        <v>0</v>
      </c>
      <c r="R829" s="797">
        <f t="shared" si="2132"/>
        <v>0</v>
      </c>
      <c r="S829" s="796"/>
      <c r="T829" s="797">
        <f t="shared" ref="T829:AJ829" si="2133">SUM(T229)</f>
        <v>0</v>
      </c>
      <c r="U829" s="797">
        <f t="shared" si="2133"/>
        <v>0</v>
      </c>
      <c r="V829" s="797">
        <f t="shared" si="2133"/>
        <v>0</v>
      </c>
      <c r="W829" s="797">
        <f t="shared" si="2133"/>
        <v>0</v>
      </c>
      <c r="X829" s="797">
        <f t="shared" si="2133"/>
        <v>0</v>
      </c>
      <c r="Y829" s="797">
        <f t="shared" si="2133"/>
        <v>0</v>
      </c>
      <c r="Z829" s="797">
        <f t="shared" si="2133"/>
        <v>0</v>
      </c>
      <c r="AA829" s="797">
        <f t="shared" si="2133"/>
        <v>0</v>
      </c>
      <c r="AB829" s="797">
        <f t="shared" si="2133"/>
        <v>0</v>
      </c>
      <c r="AC829" s="797">
        <f t="shared" si="2133"/>
        <v>0</v>
      </c>
      <c r="AD829" s="797">
        <f t="shared" si="2133"/>
        <v>0</v>
      </c>
      <c r="AE829" s="797">
        <f t="shared" si="2133"/>
        <v>0</v>
      </c>
      <c r="AF829" s="797">
        <f t="shared" si="2133"/>
        <v>0</v>
      </c>
      <c r="AG829" s="797">
        <f t="shared" si="2133"/>
        <v>0</v>
      </c>
      <c r="AH829" s="797">
        <f t="shared" si="2133"/>
        <v>0</v>
      </c>
      <c r="AI829" s="797">
        <f t="shared" si="2133"/>
        <v>0</v>
      </c>
      <c r="AJ829" s="797">
        <f t="shared" si="2133"/>
        <v>0</v>
      </c>
      <c r="AK829" s="796"/>
      <c r="AL829" s="797">
        <f t="shared" ref="AL829:BB829" si="2134">SUM(AL229)</f>
        <v>0</v>
      </c>
      <c r="AM829" s="797">
        <f t="shared" si="2134"/>
        <v>0</v>
      </c>
      <c r="AN829" s="797">
        <f t="shared" si="2134"/>
        <v>0</v>
      </c>
      <c r="AO829" s="797">
        <f t="shared" si="2134"/>
        <v>0</v>
      </c>
      <c r="AP829" s="797">
        <f t="shared" si="2134"/>
        <v>0</v>
      </c>
      <c r="AQ829" s="797">
        <f t="shared" si="2134"/>
        <v>0</v>
      </c>
      <c r="AR829" s="797">
        <f t="shared" si="2134"/>
        <v>0</v>
      </c>
      <c r="AS829" s="797">
        <f t="shared" si="2134"/>
        <v>0</v>
      </c>
      <c r="AT829" s="797">
        <f t="shared" si="2134"/>
        <v>0</v>
      </c>
      <c r="AU829" s="797">
        <f t="shared" si="2134"/>
        <v>0</v>
      </c>
      <c r="AV829" s="797">
        <f t="shared" si="2134"/>
        <v>0</v>
      </c>
      <c r="AW829" s="797">
        <f t="shared" si="2134"/>
        <v>0</v>
      </c>
      <c r="AX829" s="797">
        <f t="shared" si="2134"/>
        <v>0</v>
      </c>
      <c r="AY829" s="797">
        <f t="shared" si="2134"/>
        <v>0</v>
      </c>
      <c r="AZ829" s="797">
        <f t="shared" si="2134"/>
        <v>0</v>
      </c>
      <c r="BA829" s="797">
        <f t="shared" si="2134"/>
        <v>0</v>
      </c>
      <c r="BB829" s="797">
        <f t="shared" si="2134"/>
        <v>0</v>
      </c>
      <c r="BC829" s="796"/>
      <c r="BD829" s="797">
        <f t="shared" ref="BD829:BT829" si="2135">SUM(BD229)</f>
        <v>0</v>
      </c>
      <c r="BE829" s="797">
        <f t="shared" si="2135"/>
        <v>0</v>
      </c>
      <c r="BF829" s="797">
        <f t="shared" si="2135"/>
        <v>0</v>
      </c>
      <c r="BG829" s="797">
        <f t="shared" si="2135"/>
        <v>0</v>
      </c>
      <c r="BH829" s="797">
        <f t="shared" si="2135"/>
        <v>0</v>
      </c>
      <c r="BI829" s="797">
        <f t="shared" si="2135"/>
        <v>0</v>
      </c>
      <c r="BJ829" s="797">
        <f t="shared" si="2135"/>
        <v>0</v>
      </c>
      <c r="BK829" s="797">
        <f t="shared" si="2135"/>
        <v>0</v>
      </c>
      <c r="BL829" s="797">
        <f t="shared" si="2135"/>
        <v>0</v>
      </c>
      <c r="BM829" s="797">
        <f t="shared" si="2135"/>
        <v>0</v>
      </c>
      <c r="BN829" s="797">
        <f t="shared" si="2135"/>
        <v>0</v>
      </c>
      <c r="BO829" s="797">
        <f t="shared" si="2135"/>
        <v>0</v>
      </c>
      <c r="BP829" s="797">
        <f t="shared" si="2135"/>
        <v>0</v>
      </c>
      <c r="BQ829" s="797">
        <f t="shared" si="2135"/>
        <v>0</v>
      </c>
      <c r="BR829" s="797">
        <f t="shared" si="2135"/>
        <v>0</v>
      </c>
      <c r="BS829" s="797">
        <f t="shared" si="2135"/>
        <v>0</v>
      </c>
      <c r="BT829" s="797">
        <f t="shared" si="2135"/>
        <v>0</v>
      </c>
      <c r="BU829" s="796"/>
      <c r="BV829" s="797">
        <f>SUM(BV229)</f>
        <v>0</v>
      </c>
      <c r="BW829" s="797">
        <f>SUM(BW229)</f>
        <v>0</v>
      </c>
      <c r="BX829" s="797">
        <f>SUM(BX229)</f>
        <v>0</v>
      </c>
      <c r="BY829" s="797">
        <f>SUM(BY229)</f>
        <v>0</v>
      </c>
      <c r="BZ829" s="608">
        <f t="shared" ref="BZ829:BZ848" si="2136">IF(DL829&lt;3,"",(SUM(B829:R829)-MIN(B829:R829)-MAX(B829:R829))/(DL829-2))</f>
        <v>0</v>
      </c>
      <c r="CA829" s="608">
        <f t="shared" ref="CA829:CA848" si="2137">IF(DM829&lt;3,"",(SUM(T829:AJ829)-MIN(T829:AJ829)-MAX(T829:AJ829))/(DM829-2))</f>
        <v>0</v>
      </c>
      <c r="CB829" s="608">
        <f t="shared" ref="CB829:CB848" si="2138">IF(DN829&lt;3,"",(SUM(AL829:BB829)-MIN(AL829:BB829)-MAX(AL829:BB829))/(DN829-2))</f>
        <v>0</v>
      </c>
      <c r="CC829" s="678">
        <f t="shared" ref="CC829:CC848" si="2139">IF(DO829&lt;3,"",(SUM(BD829:BT829)-MIN(BD829:BT829)-MAX(BD829:BT829))/(DO829-2))</f>
        <v>0</v>
      </c>
      <c r="CD829" s="1329">
        <f t="shared" ref="CD829:CS829" si="21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140"/>
        <v>0</v>
      </c>
      <c r="CF829" s="1331">
        <f t="shared" si="2140"/>
        <v>0</v>
      </c>
      <c r="CG829" s="1331">
        <f t="shared" si="2140"/>
        <v>0</v>
      </c>
      <c r="CH829" s="1331">
        <f t="shared" si="2140"/>
        <v>0</v>
      </c>
      <c r="CI829" s="1331">
        <f t="shared" si="2140"/>
        <v>0</v>
      </c>
      <c r="CJ829" s="1331">
        <f t="shared" si="2140"/>
        <v>0</v>
      </c>
      <c r="CK829" s="1332">
        <f t="shared" si="2140"/>
        <v>0</v>
      </c>
      <c r="CL829" s="1332">
        <f t="shared" si="2140"/>
        <v>0</v>
      </c>
      <c r="CM829" s="1332">
        <f t="shared" si="2140"/>
        <v>0</v>
      </c>
      <c r="CN829" s="1331">
        <f t="shared" si="2140"/>
        <v>0</v>
      </c>
      <c r="CO829" s="1331">
        <f t="shared" si="2140"/>
        <v>0</v>
      </c>
      <c r="CP829" s="1331">
        <f t="shared" si="2140"/>
        <v>0</v>
      </c>
      <c r="CQ829" s="1331">
        <f t="shared" si="2140"/>
        <v>0</v>
      </c>
      <c r="CR829" s="1331">
        <f t="shared" si="2140"/>
        <v>0</v>
      </c>
      <c r="CS829" s="1330">
        <f t="shared" si="2140"/>
        <v>0</v>
      </c>
      <c r="CT829" s="1333">
        <f t="shared" ref="CE829:CT845" si="21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1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1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1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1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1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1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1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1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1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1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1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1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1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1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159">COUNT(B829:R829)</f>
        <v>17</v>
      </c>
      <c r="DM829" s="106">
        <f t="shared" ref="DM829:DM848" si="2160">COUNT(T829:AJ829)</f>
        <v>17</v>
      </c>
      <c r="DN829" s="106">
        <f t="shared" ref="DN829:DN848" si="2161">COUNT(AL829:BB829)</f>
        <v>17</v>
      </c>
      <c r="DO829" s="106">
        <f t="shared" ref="DO829:DO848" si="216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9"/>
      <c r="DY829" s="470"/>
    </row>
    <row r="830" spans="1:129" s="472" customFormat="1" ht="15.75" customHeight="1">
      <c r="A830" s="603" t="str">
        <f>A230</f>
        <v xml:space="preserve">Green beans </v>
      </c>
      <c r="B830" s="797">
        <f t="shared" ref="B830:R830" si="2163">SUM(B232)</f>
        <v>0</v>
      </c>
      <c r="C830" s="797">
        <f t="shared" si="2163"/>
        <v>0</v>
      </c>
      <c r="D830" s="797">
        <f t="shared" si="2163"/>
        <v>0</v>
      </c>
      <c r="E830" s="797">
        <f t="shared" si="2163"/>
        <v>0</v>
      </c>
      <c r="F830" s="797">
        <f t="shared" si="2163"/>
        <v>0</v>
      </c>
      <c r="G830" s="797">
        <f t="shared" si="2163"/>
        <v>0</v>
      </c>
      <c r="H830" s="797">
        <f t="shared" si="2163"/>
        <v>0</v>
      </c>
      <c r="I830" s="797">
        <f t="shared" si="2163"/>
        <v>0</v>
      </c>
      <c r="J830" s="797">
        <f t="shared" si="2163"/>
        <v>0</v>
      </c>
      <c r="K830" s="797">
        <f t="shared" si="2163"/>
        <v>0</v>
      </c>
      <c r="L830" s="797">
        <f t="shared" si="2163"/>
        <v>0</v>
      </c>
      <c r="M830" s="797">
        <f t="shared" si="2163"/>
        <v>0</v>
      </c>
      <c r="N830" s="797">
        <f t="shared" si="2163"/>
        <v>0</v>
      </c>
      <c r="O830" s="797">
        <f t="shared" si="2163"/>
        <v>0</v>
      </c>
      <c r="P830" s="797">
        <f t="shared" si="2163"/>
        <v>0</v>
      </c>
      <c r="Q830" s="797">
        <f t="shared" si="2163"/>
        <v>0</v>
      </c>
      <c r="R830" s="797">
        <f t="shared" si="2163"/>
        <v>0</v>
      </c>
      <c r="S830" s="796"/>
      <c r="T830" s="797">
        <f t="shared" ref="T830:AJ830" si="2164">SUM(T232)</f>
        <v>0</v>
      </c>
      <c r="U830" s="797">
        <f t="shared" si="2164"/>
        <v>0</v>
      </c>
      <c r="V830" s="797">
        <f t="shared" si="2164"/>
        <v>0</v>
      </c>
      <c r="W830" s="797">
        <f t="shared" si="2164"/>
        <v>0</v>
      </c>
      <c r="X830" s="797">
        <f t="shared" si="2164"/>
        <v>0</v>
      </c>
      <c r="Y830" s="797">
        <f t="shared" si="2164"/>
        <v>0</v>
      </c>
      <c r="Z830" s="797">
        <f t="shared" si="2164"/>
        <v>0</v>
      </c>
      <c r="AA830" s="797">
        <f t="shared" si="2164"/>
        <v>0</v>
      </c>
      <c r="AB830" s="797">
        <f t="shared" si="2164"/>
        <v>0</v>
      </c>
      <c r="AC830" s="797">
        <f t="shared" si="2164"/>
        <v>0</v>
      </c>
      <c r="AD830" s="797">
        <f t="shared" si="2164"/>
        <v>0</v>
      </c>
      <c r="AE830" s="797">
        <f t="shared" si="2164"/>
        <v>0</v>
      </c>
      <c r="AF830" s="797">
        <f t="shared" si="2164"/>
        <v>0</v>
      </c>
      <c r="AG830" s="797">
        <f t="shared" si="2164"/>
        <v>0</v>
      </c>
      <c r="AH830" s="797">
        <f t="shared" si="2164"/>
        <v>0</v>
      </c>
      <c r="AI830" s="797">
        <f t="shared" si="2164"/>
        <v>0</v>
      </c>
      <c r="AJ830" s="797">
        <f t="shared" si="2164"/>
        <v>0</v>
      </c>
      <c r="AK830" s="796"/>
      <c r="AL830" s="797">
        <f t="shared" ref="AL830:BB830" si="2165">SUM(AL232)</f>
        <v>0</v>
      </c>
      <c r="AM830" s="797">
        <f t="shared" si="2165"/>
        <v>0</v>
      </c>
      <c r="AN830" s="797">
        <f t="shared" si="2165"/>
        <v>0</v>
      </c>
      <c r="AO830" s="797">
        <f t="shared" si="2165"/>
        <v>0</v>
      </c>
      <c r="AP830" s="797">
        <f t="shared" si="2165"/>
        <v>0</v>
      </c>
      <c r="AQ830" s="797">
        <f t="shared" si="2165"/>
        <v>0</v>
      </c>
      <c r="AR830" s="797">
        <f t="shared" si="2165"/>
        <v>0</v>
      </c>
      <c r="AS830" s="797">
        <f t="shared" si="2165"/>
        <v>0</v>
      </c>
      <c r="AT830" s="797">
        <f t="shared" si="2165"/>
        <v>0</v>
      </c>
      <c r="AU830" s="797">
        <f t="shared" si="2165"/>
        <v>0</v>
      </c>
      <c r="AV830" s="797">
        <f t="shared" si="2165"/>
        <v>0</v>
      </c>
      <c r="AW830" s="797">
        <f t="shared" si="2165"/>
        <v>0</v>
      </c>
      <c r="AX830" s="797">
        <f t="shared" si="2165"/>
        <v>0</v>
      </c>
      <c r="AY830" s="797">
        <f t="shared" si="2165"/>
        <v>0</v>
      </c>
      <c r="AZ830" s="797">
        <f t="shared" si="2165"/>
        <v>0</v>
      </c>
      <c r="BA830" s="797">
        <f t="shared" si="2165"/>
        <v>0</v>
      </c>
      <c r="BB830" s="797">
        <f t="shared" si="2165"/>
        <v>0</v>
      </c>
      <c r="BC830" s="796"/>
      <c r="BD830" s="797">
        <f t="shared" ref="BD830:BT830" si="2166">SUM(BD232)</f>
        <v>0</v>
      </c>
      <c r="BE830" s="797">
        <f t="shared" si="2166"/>
        <v>0</v>
      </c>
      <c r="BF830" s="797">
        <f t="shared" si="2166"/>
        <v>0</v>
      </c>
      <c r="BG830" s="797">
        <f t="shared" si="2166"/>
        <v>0</v>
      </c>
      <c r="BH830" s="797">
        <f t="shared" si="2166"/>
        <v>0</v>
      </c>
      <c r="BI830" s="797">
        <f t="shared" si="2166"/>
        <v>0</v>
      </c>
      <c r="BJ830" s="797">
        <f t="shared" si="2166"/>
        <v>0</v>
      </c>
      <c r="BK830" s="797">
        <f t="shared" si="2166"/>
        <v>0</v>
      </c>
      <c r="BL830" s="797">
        <f t="shared" si="2166"/>
        <v>0</v>
      </c>
      <c r="BM830" s="797">
        <f t="shared" si="2166"/>
        <v>0</v>
      </c>
      <c r="BN830" s="797">
        <f t="shared" si="2166"/>
        <v>0</v>
      </c>
      <c r="BO830" s="797">
        <f t="shared" si="2166"/>
        <v>0</v>
      </c>
      <c r="BP830" s="797">
        <f t="shared" si="2166"/>
        <v>0</v>
      </c>
      <c r="BQ830" s="797">
        <f t="shared" si="2166"/>
        <v>0</v>
      </c>
      <c r="BR830" s="797">
        <f t="shared" si="2166"/>
        <v>0</v>
      </c>
      <c r="BS830" s="797">
        <f t="shared" si="2166"/>
        <v>0</v>
      </c>
      <c r="BT830" s="797">
        <f t="shared" si="216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08">
        <f t="shared" si="2136"/>
        <v>0</v>
      </c>
      <c r="CA830" s="608">
        <f t="shared" si="2137"/>
        <v>0</v>
      </c>
      <c r="CB830" s="608">
        <f t="shared" si="2138"/>
        <v>0</v>
      </c>
      <c r="CC830" s="678">
        <f t="shared" si="2139"/>
        <v>0</v>
      </c>
      <c r="CD830" s="1329">
        <f t="shared" ref="CD830:CD848" si="21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141"/>
        <v>0</v>
      </c>
      <c r="CF830" s="1331">
        <f t="shared" si="2141"/>
        <v>0</v>
      </c>
      <c r="CG830" s="1331">
        <f t="shared" si="2141"/>
        <v>0</v>
      </c>
      <c r="CH830" s="1331">
        <f t="shared" si="2141"/>
        <v>0</v>
      </c>
      <c r="CI830" s="1331">
        <f t="shared" si="2141"/>
        <v>0</v>
      </c>
      <c r="CJ830" s="1331">
        <f t="shared" si="2141"/>
        <v>0</v>
      </c>
      <c r="CK830" s="1332">
        <f t="shared" si="2141"/>
        <v>0</v>
      </c>
      <c r="CL830" s="1332">
        <f t="shared" si="2141"/>
        <v>0</v>
      </c>
      <c r="CM830" s="1332">
        <f t="shared" si="2141"/>
        <v>0</v>
      </c>
      <c r="CN830" s="1331">
        <f t="shared" si="2141"/>
        <v>0</v>
      </c>
      <c r="CO830" s="1331">
        <f t="shared" si="2141"/>
        <v>0</v>
      </c>
      <c r="CP830" s="1331">
        <f t="shared" si="2141"/>
        <v>0</v>
      </c>
      <c r="CQ830" s="1331">
        <f t="shared" si="2141"/>
        <v>0</v>
      </c>
      <c r="CR830" s="1331">
        <f t="shared" si="2141"/>
        <v>0</v>
      </c>
      <c r="CS830" s="1330">
        <f t="shared" si="2141"/>
        <v>0</v>
      </c>
      <c r="CT830" s="1333">
        <f t="shared" si="2141"/>
        <v>0</v>
      </c>
      <c r="CU830" s="522">
        <f t="shared" si="2142"/>
        <v>0</v>
      </c>
      <c r="CV830" s="523">
        <f t="shared" si="2143"/>
        <v>0</v>
      </c>
      <c r="CW830" s="524">
        <f t="shared" si="2144"/>
        <v>0</v>
      </c>
      <c r="CX830" s="524">
        <f t="shared" si="2145"/>
        <v>0</v>
      </c>
      <c r="CY830" s="524">
        <f t="shared" si="2146"/>
        <v>0</v>
      </c>
      <c r="CZ830" s="524">
        <f t="shared" si="2147"/>
        <v>0</v>
      </c>
      <c r="DA830" s="524">
        <f t="shared" si="2148"/>
        <v>0</v>
      </c>
      <c r="DB830" s="525">
        <f t="shared" si="2149"/>
        <v>0</v>
      </c>
      <c r="DC830" s="525">
        <f t="shared" si="2150"/>
        <v>0</v>
      </c>
      <c r="DD830" s="525">
        <f t="shared" si="2151"/>
        <v>0</v>
      </c>
      <c r="DE830" s="524">
        <f t="shared" si="2152"/>
        <v>0</v>
      </c>
      <c r="DF830" s="524">
        <f t="shared" si="2153"/>
        <v>0</v>
      </c>
      <c r="DG830" s="524">
        <f t="shared" si="2154"/>
        <v>0</v>
      </c>
      <c r="DH830" s="524">
        <f t="shared" si="2155"/>
        <v>0</v>
      </c>
      <c r="DI830" s="524">
        <f t="shared" si="2156"/>
        <v>0</v>
      </c>
      <c r="DJ830" s="523">
        <f t="shared" si="2157"/>
        <v>0</v>
      </c>
      <c r="DK830" s="522">
        <f t="shared" si="2158"/>
        <v>0</v>
      </c>
      <c r="DL830" s="639">
        <f t="shared" si="2159"/>
        <v>17</v>
      </c>
      <c r="DM830" s="106">
        <f t="shared" si="2160"/>
        <v>17</v>
      </c>
      <c r="DN830" s="106">
        <f t="shared" si="2161"/>
        <v>17</v>
      </c>
      <c r="DO830" s="106">
        <f t="shared" si="216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9"/>
      <c r="DY830" s="470"/>
    </row>
    <row r="831" spans="1:129" s="472" customFormat="1" ht="15.75" customHeight="1">
      <c r="A831" s="795" t="str">
        <f>A236</f>
        <v xml:space="preserve">Maize: kg produced </v>
      </c>
      <c r="B831" s="797">
        <f t="shared" ref="B831:R831" si="2168">SUM(B242)</f>
        <v>0</v>
      </c>
      <c r="C831" s="797">
        <f t="shared" si="2168"/>
        <v>0</v>
      </c>
      <c r="D831" s="797">
        <f t="shared" si="2168"/>
        <v>0</v>
      </c>
      <c r="E831" s="797">
        <f t="shared" si="2168"/>
        <v>0</v>
      </c>
      <c r="F831" s="797">
        <f t="shared" si="2168"/>
        <v>0</v>
      </c>
      <c r="G831" s="797">
        <f t="shared" si="2168"/>
        <v>0</v>
      </c>
      <c r="H831" s="797">
        <f t="shared" si="2168"/>
        <v>0</v>
      </c>
      <c r="I831" s="797">
        <f t="shared" si="2168"/>
        <v>0</v>
      </c>
      <c r="J831" s="797">
        <f t="shared" si="2168"/>
        <v>0</v>
      </c>
      <c r="K831" s="797">
        <f t="shared" si="2168"/>
        <v>0</v>
      </c>
      <c r="L831" s="797">
        <f t="shared" si="2168"/>
        <v>0</v>
      </c>
      <c r="M831" s="797">
        <f t="shared" si="2168"/>
        <v>0</v>
      </c>
      <c r="N831" s="797">
        <f t="shared" si="2168"/>
        <v>0</v>
      </c>
      <c r="O831" s="797">
        <f t="shared" si="2168"/>
        <v>0</v>
      </c>
      <c r="P831" s="797">
        <f t="shared" si="2168"/>
        <v>0</v>
      </c>
      <c r="Q831" s="797">
        <f t="shared" si="2168"/>
        <v>0</v>
      </c>
      <c r="R831" s="797">
        <f t="shared" si="2168"/>
        <v>0</v>
      </c>
      <c r="S831" s="796"/>
      <c r="T831" s="797">
        <f t="shared" ref="T831:AJ831" si="2169">SUM(T242)</f>
        <v>0.78930202217873446</v>
      </c>
      <c r="U831" s="797">
        <f t="shared" si="2169"/>
        <v>0.71037181996086107</v>
      </c>
      <c r="V831" s="797">
        <f t="shared" si="2169"/>
        <v>0.47358121330724073</v>
      </c>
      <c r="W831" s="797">
        <f t="shared" si="2169"/>
        <v>0.78930202217873446</v>
      </c>
      <c r="X831" s="797">
        <f t="shared" si="2169"/>
        <v>0.73997064579256355</v>
      </c>
      <c r="Y831" s="797">
        <f t="shared" si="2169"/>
        <v>0.59197651663405093</v>
      </c>
      <c r="Z831" s="797">
        <f t="shared" si="2169"/>
        <v>0.50740844282918651</v>
      </c>
      <c r="AA831" s="797">
        <f t="shared" si="2169"/>
        <v>0.67654459043891535</v>
      </c>
      <c r="AB831" s="797">
        <f t="shared" si="2169"/>
        <v>0.52620134811915631</v>
      </c>
      <c r="AC831" s="797">
        <f t="shared" si="2169"/>
        <v>0</v>
      </c>
      <c r="AD831" s="797">
        <f t="shared" si="2169"/>
        <v>0</v>
      </c>
      <c r="AE831" s="797">
        <f t="shared" si="2169"/>
        <v>0</v>
      </c>
      <c r="AF831" s="797">
        <f t="shared" si="2169"/>
        <v>0</v>
      </c>
      <c r="AG831" s="797">
        <f t="shared" si="2169"/>
        <v>0</v>
      </c>
      <c r="AH831" s="797">
        <f t="shared" si="2169"/>
        <v>0</v>
      </c>
      <c r="AI831" s="797">
        <f t="shared" si="2169"/>
        <v>0</v>
      </c>
      <c r="AJ831" s="797">
        <f t="shared" si="2169"/>
        <v>0</v>
      </c>
      <c r="AK831" s="796"/>
      <c r="AL831" s="797">
        <f t="shared" ref="AL831:BB831" si="2170">SUM(AL242)</f>
        <v>0</v>
      </c>
      <c r="AM831" s="797">
        <f t="shared" si="2170"/>
        <v>0</v>
      </c>
      <c r="AN831" s="797">
        <f t="shared" si="2170"/>
        <v>0</v>
      </c>
      <c r="AO831" s="797">
        <f t="shared" si="2170"/>
        <v>0</v>
      </c>
      <c r="AP831" s="797">
        <f t="shared" si="2170"/>
        <v>0</v>
      </c>
      <c r="AQ831" s="797">
        <f t="shared" si="2170"/>
        <v>0</v>
      </c>
      <c r="AR831" s="797">
        <f t="shared" si="2170"/>
        <v>0</v>
      </c>
      <c r="AS831" s="797">
        <f t="shared" si="2170"/>
        <v>0</v>
      </c>
      <c r="AT831" s="797">
        <f t="shared" si="2170"/>
        <v>0</v>
      </c>
      <c r="AU831" s="797">
        <f t="shared" si="2170"/>
        <v>0</v>
      </c>
      <c r="AV831" s="797">
        <f t="shared" si="2170"/>
        <v>0</v>
      </c>
      <c r="AW831" s="797">
        <f t="shared" si="2170"/>
        <v>0</v>
      </c>
      <c r="AX831" s="797">
        <f t="shared" si="2170"/>
        <v>0</v>
      </c>
      <c r="AY831" s="797">
        <f t="shared" si="2170"/>
        <v>0</v>
      </c>
      <c r="AZ831" s="797">
        <f t="shared" si="2170"/>
        <v>0</v>
      </c>
      <c r="BA831" s="797">
        <f t="shared" si="2170"/>
        <v>0</v>
      </c>
      <c r="BB831" s="797">
        <f t="shared" si="2170"/>
        <v>0</v>
      </c>
      <c r="BC831" s="796"/>
      <c r="BD831" s="797">
        <f t="shared" ref="BD831:BT831" si="2171">SUM(BD242)</f>
        <v>0</v>
      </c>
      <c r="BE831" s="797">
        <f t="shared" si="2171"/>
        <v>0</v>
      </c>
      <c r="BF831" s="797">
        <f t="shared" si="2171"/>
        <v>0</v>
      </c>
      <c r="BG831" s="797">
        <f t="shared" si="2171"/>
        <v>0</v>
      </c>
      <c r="BH831" s="797">
        <f t="shared" si="2171"/>
        <v>0</v>
      </c>
      <c r="BI831" s="797">
        <f t="shared" si="2171"/>
        <v>0</v>
      </c>
      <c r="BJ831" s="797">
        <f t="shared" si="2171"/>
        <v>0</v>
      </c>
      <c r="BK831" s="797">
        <f t="shared" si="2171"/>
        <v>0</v>
      </c>
      <c r="BL831" s="797">
        <f t="shared" si="2171"/>
        <v>0</v>
      </c>
      <c r="BM831" s="797">
        <f t="shared" si="2171"/>
        <v>0</v>
      </c>
      <c r="BN831" s="797">
        <f t="shared" si="2171"/>
        <v>0</v>
      </c>
      <c r="BO831" s="797">
        <f t="shared" si="2171"/>
        <v>0</v>
      </c>
      <c r="BP831" s="797">
        <f t="shared" si="2171"/>
        <v>0</v>
      </c>
      <c r="BQ831" s="797">
        <f t="shared" si="2171"/>
        <v>0</v>
      </c>
      <c r="BR831" s="797">
        <f t="shared" si="2171"/>
        <v>0</v>
      </c>
      <c r="BS831" s="797">
        <f t="shared" si="2171"/>
        <v>0</v>
      </c>
      <c r="BT831" s="797">
        <f t="shared" si="2171"/>
        <v>0</v>
      </c>
      <c r="BU831" s="796"/>
      <c r="BV831" s="797">
        <f>SUM(BV242)</f>
        <v>0</v>
      </c>
      <c r="BW831" s="797">
        <f>SUM(BW242)</f>
        <v>0.52620134811915631</v>
      </c>
      <c r="BX831" s="797">
        <f>SUM(BX242)</f>
        <v>0</v>
      </c>
      <c r="BY831" s="797">
        <f>SUM(BY242)</f>
        <v>0</v>
      </c>
      <c r="BZ831" s="608">
        <f t="shared" si="2136"/>
        <v>0</v>
      </c>
      <c r="CA831" s="608">
        <f t="shared" si="2137"/>
        <v>0.33435710661738055</v>
      </c>
      <c r="CB831" s="608">
        <f t="shared" si="2138"/>
        <v>0</v>
      </c>
      <c r="CC831" s="678">
        <f t="shared" si="2139"/>
        <v>0</v>
      </c>
      <c r="CD831" s="1329">
        <f t="shared" si="2167"/>
        <v>0</v>
      </c>
      <c r="CE831" s="1330">
        <f t="shared" si="2141"/>
        <v>0</v>
      </c>
      <c r="CF831" s="1331">
        <f t="shared" si="2141"/>
        <v>0</v>
      </c>
      <c r="CG831" s="1331">
        <f t="shared" si="2141"/>
        <v>0</v>
      </c>
      <c r="CH831" s="1331">
        <f t="shared" si="2141"/>
        <v>0</v>
      </c>
      <c r="CI831" s="1331">
        <f t="shared" si="2141"/>
        <v>0</v>
      </c>
      <c r="CJ831" s="1331">
        <f t="shared" si="2141"/>
        <v>0</v>
      </c>
      <c r="CK831" s="1332">
        <f t="shared" si="2141"/>
        <v>0</v>
      </c>
      <c r="CL831" s="1332">
        <f t="shared" si="2141"/>
        <v>0</v>
      </c>
      <c r="CM831" s="1332">
        <f t="shared" si="2141"/>
        <v>0</v>
      </c>
      <c r="CN831" s="1331">
        <f t="shared" si="2141"/>
        <v>0</v>
      </c>
      <c r="CO831" s="1331">
        <f t="shared" si="2141"/>
        <v>0</v>
      </c>
      <c r="CP831" s="1331">
        <f t="shared" si="2141"/>
        <v>0</v>
      </c>
      <c r="CQ831" s="1331">
        <f t="shared" si="2141"/>
        <v>0</v>
      </c>
      <c r="CR831" s="1331">
        <f t="shared" si="2141"/>
        <v>0</v>
      </c>
      <c r="CS831" s="1330">
        <f t="shared" si="2141"/>
        <v>0</v>
      </c>
      <c r="CT831" s="1333">
        <f t="shared" si="2141"/>
        <v>0</v>
      </c>
      <c r="CU831" s="522">
        <f t="shared" si="2142"/>
        <v>0</v>
      </c>
      <c r="CV831" s="523">
        <f t="shared" si="2143"/>
        <v>0</v>
      </c>
      <c r="CW831" s="524">
        <f t="shared" si="2144"/>
        <v>0</v>
      </c>
      <c r="CX831" s="524">
        <f t="shared" si="2145"/>
        <v>0</v>
      </c>
      <c r="CY831" s="524">
        <f t="shared" si="2146"/>
        <v>0</v>
      </c>
      <c r="CZ831" s="524">
        <f t="shared" si="2147"/>
        <v>0</v>
      </c>
      <c r="DA831" s="524">
        <f t="shared" si="2148"/>
        <v>0</v>
      </c>
      <c r="DB831" s="525">
        <f t="shared" si="2149"/>
        <v>0</v>
      </c>
      <c r="DC831" s="525">
        <f t="shared" si="2150"/>
        <v>0</v>
      </c>
      <c r="DD831" s="525">
        <f t="shared" si="2151"/>
        <v>0</v>
      </c>
      <c r="DE831" s="524">
        <f t="shared" si="2152"/>
        <v>0</v>
      </c>
      <c r="DF831" s="524">
        <f t="shared" si="2153"/>
        <v>0</v>
      </c>
      <c r="DG831" s="524">
        <f t="shared" si="2154"/>
        <v>0</v>
      </c>
      <c r="DH831" s="524">
        <f t="shared" si="2155"/>
        <v>0</v>
      </c>
      <c r="DI831" s="524">
        <f t="shared" si="2156"/>
        <v>0</v>
      </c>
      <c r="DJ831" s="523">
        <f t="shared" si="2157"/>
        <v>0</v>
      </c>
      <c r="DK831" s="522">
        <f t="shared" si="2158"/>
        <v>0</v>
      </c>
      <c r="DL831" s="639">
        <f t="shared" si="2159"/>
        <v>17</v>
      </c>
      <c r="DM831" s="106">
        <f t="shared" si="2160"/>
        <v>17</v>
      </c>
      <c r="DN831" s="106">
        <f t="shared" si="2161"/>
        <v>17</v>
      </c>
      <c r="DO831" s="106">
        <f t="shared" si="216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9"/>
      <c r="DY831" s="470"/>
    </row>
    <row r="832" spans="1:129" s="472" customFormat="1" ht="15.75" customHeight="1">
      <c r="A832" s="603" t="str">
        <f>A243</f>
        <v>Sorghum: kg produced</v>
      </c>
      <c r="B832" s="797">
        <f t="shared" ref="B832:R832" si="2172">SUM(B249)</f>
        <v>0</v>
      </c>
      <c r="C832" s="797">
        <f t="shared" si="2172"/>
        <v>0</v>
      </c>
      <c r="D832" s="797">
        <f t="shared" si="2172"/>
        <v>0</v>
      </c>
      <c r="E832" s="797">
        <f t="shared" si="2172"/>
        <v>0</v>
      </c>
      <c r="F832" s="797">
        <f t="shared" si="2172"/>
        <v>0</v>
      </c>
      <c r="G832" s="797">
        <f t="shared" si="2172"/>
        <v>0</v>
      </c>
      <c r="H832" s="797">
        <f t="shared" si="2172"/>
        <v>0</v>
      </c>
      <c r="I832" s="797">
        <f t="shared" si="2172"/>
        <v>0</v>
      </c>
      <c r="J832" s="797">
        <f t="shared" si="2172"/>
        <v>0</v>
      </c>
      <c r="K832" s="797">
        <f t="shared" si="2172"/>
        <v>0</v>
      </c>
      <c r="L832" s="797">
        <f t="shared" si="2172"/>
        <v>0</v>
      </c>
      <c r="M832" s="797">
        <f t="shared" si="2172"/>
        <v>0</v>
      </c>
      <c r="N832" s="797">
        <f t="shared" si="2172"/>
        <v>0</v>
      </c>
      <c r="O832" s="797">
        <f t="shared" si="2172"/>
        <v>0</v>
      </c>
      <c r="P832" s="797">
        <f t="shared" si="2172"/>
        <v>0</v>
      </c>
      <c r="Q832" s="797">
        <f t="shared" si="2172"/>
        <v>0</v>
      </c>
      <c r="R832" s="797">
        <f t="shared" si="2172"/>
        <v>0</v>
      </c>
      <c r="S832" s="796"/>
      <c r="T832" s="797">
        <f t="shared" ref="T832:AJ832" si="2173">SUM(T249)</f>
        <v>0</v>
      </c>
      <c r="U832" s="797">
        <f t="shared" si="2173"/>
        <v>0</v>
      </c>
      <c r="V832" s="797">
        <f t="shared" si="2173"/>
        <v>0</v>
      </c>
      <c r="W832" s="797">
        <f t="shared" si="2173"/>
        <v>0</v>
      </c>
      <c r="X832" s="797">
        <f t="shared" si="2173"/>
        <v>0</v>
      </c>
      <c r="Y832" s="797">
        <f t="shared" si="2173"/>
        <v>0</v>
      </c>
      <c r="Z832" s="797">
        <f t="shared" si="2173"/>
        <v>0</v>
      </c>
      <c r="AA832" s="797">
        <f t="shared" si="2173"/>
        <v>0</v>
      </c>
      <c r="AB832" s="797">
        <f t="shared" si="2173"/>
        <v>0</v>
      </c>
      <c r="AC832" s="797">
        <f t="shared" si="2173"/>
        <v>0</v>
      </c>
      <c r="AD832" s="797">
        <f t="shared" si="2173"/>
        <v>0</v>
      </c>
      <c r="AE832" s="797">
        <f t="shared" si="2173"/>
        <v>0</v>
      </c>
      <c r="AF832" s="797">
        <f t="shared" si="2173"/>
        <v>0</v>
      </c>
      <c r="AG832" s="797">
        <f t="shared" si="2173"/>
        <v>0</v>
      </c>
      <c r="AH832" s="797">
        <f t="shared" si="2173"/>
        <v>0</v>
      </c>
      <c r="AI832" s="797">
        <f t="shared" si="2173"/>
        <v>0</v>
      </c>
      <c r="AJ832" s="797">
        <f t="shared" si="2173"/>
        <v>0</v>
      </c>
      <c r="AK832" s="796"/>
      <c r="AL832" s="797">
        <f t="shared" ref="AL832:BB832" si="2174">SUM(AL249)</f>
        <v>0</v>
      </c>
      <c r="AM832" s="797">
        <f t="shared" si="2174"/>
        <v>0</v>
      </c>
      <c r="AN832" s="797">
        <f t="shared" si="2174"/>
        <v>0</v>
      </c>
      <c r="AO832" s="797">
        <f t="shared" si="2174"/>
        <v>0</v>
      </c>
      <c r="AP832" s="797">
        <f t="shared" si="2174"/>
        <v>0</v>
      </c>
      <c r="AQ832" s="797">
        <f t="shared" si="2174"/>
        <v>0</v>
      </c>
      <c r="AR832" s="797">
        <f t="shared" si="2174"/>
        <v>0</v>
      </c>
      <c r="AS832" s="797">
        <f t="shared" si="2174"/>
        <v>0</v>
      </c>
      <c r="AT832" s="797">
        <f t="shared" si="2174"/>
        <v>0</v>
      </c>
      <c r="AU832" s="797">
        <f t="shared" si="2174"/>
        <v>0</v>
      </c>
      <c r="AV832" s="797">
        <f t="shared" si="2174"/>
        <v>0</v>
      </c>
      <c r="AW832" s="797">
        <f t="shared" si="2174"/>
        <v>0</v>
      </c>
      <c r="AX832" s="797">
        <f t="shared" si="2174"/>
        <v>0</v>
      </c>
      <c r="AY832" s="797">
        <f t="shared" si="2174"/>
        <v>0</v>
      </c>
      <c r="AZ832" s="797">
        <f t="shared" si="2174"/>
        <v>0</v>
      </c>
      <c r="BA832" s="797">
        <f t="shared" si="2174"/>
        <v>0</v>
      </c>
      <c r="BB832" s="797">
        <f t="shared" si="2174"/>
        <v>0</v>
      </c>
      <c r="BC832" s="796"/>
      <c r="BD832" s="797">
        <f t="shared" ref="BD832:BT832" si="2175">SUM(BD249)</f>
        <v>0</v>
      </c>
      <c r="BE832" s="797">
        <f t="shared" si="2175"/>
        <v>0</v>
      </c>
      <c r="BF832" s="797">
        <f t="shared" si="2175"/>
        <v>0</v>
      </c>
      <c r="BG832" s="797">
        <f t="shared" si="2175"/>
        <v>0</v>
      </c>
      <c r="BH832" s="797">
        <f t="shared" si="2175"/>
        <v>0</v>
      </c>
      <c r="BI832" s="797">
        <f t="shared" si="2175"/>
        <v>0</v>
      </c>
      <c r="BJ832" s="797">
        <f t="shared" si="2175"/>
        <v>0</v>
      </c>
      <c r="BK832" s="797">
        <f t="shared" si="2175"/>
        <v>0</v>
      </c>
      <c r="BL832" s="797">
        <f t="shared" si="2175"/>
        <v>0</v>
      </c>
      <c r="BM832" s="797">
        <f t="shared" si="2175"/>
        <v>0</v>
      </c>
      <c r="BN832" s="797">
        <f t="shared" si="2175"/>
        <v>0</v>
      </c>
      <c r="BO832" s="797">
        <f t="shared" si="2175"/>
        <v>0</v>
      </c>
      <c r="BP832" s="797">
        <f t="shared" si="2175"/>
        <v>0</v>
      </c>
      <c r="BQ832" s="797">
        <f t="shared" si="2175"/>
        <v>0</v>
      </c>
      <c r="BR832" s="797">
        <f t="shared" si="2175"/>
        <v>0</v>
      </c>
      <c r="BS832" s="797">
        <f t="shared" si="2175"/>
        <v>0</v>
      </c>
      <c r="BT832" s="797">
        <f t="shared" si="217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08">
        <f t="shared" si="2136"/>
        <v>0</v>
      </c>
      <c r="CA832" s="608">
        <f t="shared" si="2137"/>
        <v>0</v>
      </c>
      <c r="CB832" s="608">
        <f t="shared" si="2138"/>
        <v>0</v>
      </c>
      <c r="CC832" s="678">
        <f t="shared" si="2139"/>
        <v>0</v>
      </c>
      <c r="CD832" s="1329">
        <f t="shared" si="2167"/>
        <v>0</v>
      </c>
      <c r="CE832" s="1330">
        <f t="shared" si="2141"/>
        <v>0</v>
      </c>
      <c r="CF832" s="1331">
        <f t="shared" si="2141"/>
        <v>0</v>
      </c>
      <c r="CG832" s="1331">
        <f t="shared" si="2141"/>
        <v>0</v>
      </c>
      <c r="CH832" s="1331">
        <f t="shared" si="2141"/>
        <v>0</v>
      </c>
      <c r="CI832" s="1331">
        <f t="shared" si="2141"/>
        <v>0</v>
      </c>
      <c r="CJ832" s="1331">
        <f t="shared" si="2141"/>
        <v>0</v>
      </c>
      <c r="CK832" s="1332">
        <f t="shared" si="2141"/>
        <v>0</v>
      </c>
      <c r="CL832" s="1332">
        <f t="shared" si="2141"/>
        <v>0</v>
      </c>
      <c r="CM832" s="1332">
        <f t="shared" si="2141"/>
        <v>0</v>
      </c>
      <c r="CN832" s="1331">
        <f t="shared" si="2141"/>
        <v>0</v>
      </c>
      <c r="CO832" s="1331">
        <f t="shared" si="2141"/>
        <v>0</v>
      </c>
      <c r="CP832" s="1331">
        <f t="shared" si="2141"/>
        <v>0</v>
      </c>
      <c r="CQ832" s="1331">
        <f t="shared" si="2141"/>
        <v>0</v>
      </c>
      <c r="CR832" s="1331">
        <f t="shared" si="2141"/>
        <v>0</v>
      </c>
      <c r="CS832" s="1330">
        <f t="shared" si="2141"/>
        <v>0</v>
      </c>
      <c r="CT832" s="1333">
        <f t="shared" si="2141"/>
        <v>0</v>
      </c>
      <c r="CU832" s="522">
        <f t="shared" si="2142"/>
        <v>0</v>
      </c>
      <c r="CV832" s="523">
        <f t="shared" si="2143"/>
        <v>0</v>
      </c>
      <c r="CW832" s="524">
        <f t="shared" si="2144"/>
        <v>0</v>
      </c>
      <c r="CX832" s="524">
        <f t="shared" si="2145"/>
        <v>0</v>
      </c>
      <c r="CY832" s="524">
        <f t="shared" si="2146"/>
        <v>0</v>
      </c>
      <c r="CZ832" s="524">
        <f t="shared" si="2147"/>
        <v>0</v>
      </c>
      <c r="DA832" s="524">
        <f t="shared" si="2148"/>
        <v>0</v>
      </c>
      <c r="DB832" s="525">
        <f t="shared" si="2149"/>
        <v>0</v>
      </c>
      <c r="DC832" s="525">
        <f t="shared" si="2150"/>
        <v>0</v>
      </c>
      <c r="DD832" s="525">
        <f t="shared" si="2151"/>
        <v>0</v>
      </c>
      <c r="DE832" s="524">
        <f t="shared" si="2152"/>
        <v>0</v>
      </c>
      <c r="DF832" s="524">
        <f t="shared" si="2153"/>
        <v>0</v>
      </c>
      <c r="DG832" s="524">
        <f t="shared" si="2154"/>
        <v>0</v>
      </c>
      <c r="DH832" s="524">
        <f t="shared" si="2155"/>
        <v>0</v>
      </c>
      <c r="DI832" s="524">
        <f t="shared" si="2156"/>
        <v>0</v>
      </c>
      <c r="DJ832" s="523">
        <f t="shared" si="2157"/>
        <v>0</v>
      </c>
      <c r="DK832" s="522">
        <f t="shared" si="2158"/>
        <v>0</v>
      </c>
      <c r="DL832" s="639">
        <f t="shared" si="2159"/>
        <v>17</v>
      </c>
      <c r="DM832" s="106">
        <f t="shared" si="2160"/>
        <v>17</v>
      </c>
      <c r="DN832" s="106">
        <f t="shared" si="2161"/>
        <v>17</v>
      </c>
      <c r="DO832" s="106">
        <f t="shared" si="216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9"/>
      <c r="DY832" s="470"/>
    </row>
    <row r="833" spans="1:129" s="472" customFormat="1" ht="15.75" customHeight="1">
      <c r="A833" s="603" t="str">
        <f>A250</f>
        <v>Cucumber: kg produced</v>
      </c>
      <c r="B833" s="797">
        <f t="shared" ref="B833:R833" si="2176">SUM(B256)</f>
        <v>0</v>
      </c>
      <c r="C833" s="797">
        <f t="shared" si="2176"/>
        <v>0</v>
      </c>
      <c r="D833" s="797">
        <f t="shared" si="2176"/>
        <v>0</v>
      </c>
      <c r="E833" s="797">
        <f t="shared" si="2176"/>
        <v>0</v>
      </c>
      <c r="F833" s="797">
        <f t="shared" si="2176"/>
        <v>0</v>
      </c>
      <c r="G833" s="797">
        <f t="shared" si="2176"/>
        <v>0</v>
      </c>
      <c r="H833" s="797">
        <f t="shared" si="2176"/>
        <v>0</v>
      </c>
      <c r="I833" s="797">
        <f t="shared" si="2176"/>
        <v>0</v>
      </c>
      <c r="J833" s="797">
        <f t="shared" si="2176"/>
        <v>0</v>
      </c>
      <c r="K833" s="797">
        <f t="shared" si="2176"/>
        <v>0</v>
      </c>
      <c r="L833" s="797">
        <f t="shared" si="2176"/>
        <v>0</v>
      </c>
      <c r="M833" s="797">
        <f t="shared" si="2176"/>
        <v>0</v>
      </c>
      <c r="N833" s="797">
        <f t="shared" si="2176"/>
        <v>0</v>
      </c>
      <c r="O833" s="797">
        <f t="shared" si="2176"/>
        <v>0</v>
      </c>
      <c r="P833" s="797">
        <f t="shared" si="2176"/>
        <v>0</v>
      </c>
      <c r="Q833" s="797">
        <f t="shared" si="2176"/>
        <v>0</v>
      </c>
      <c r="R833" s="797">
        <f t="shared" si="2176"/>
        <v>0</v>
      </c>
      <c r="S833" s="796"/>
      <c r="T833" s="797">
        <f t="shared" ref="T833:AJ833" si="2177">SUM(T256)</f>
        <v>0</v>
      </c>
      <c r="U833" s="797">
        <f t="shared" si="2177"/>
        <v>0</v>
      </c>
      <c r="V833" s="797">
        <f t="shared" si="2177"/>
        <v>0</v>
      </c>
      <c r="W833" s="797">
        <f t="shared" si="2177"/>
        <v>0</v>
      </c>
      <c r="X833" s="797">
        <f t="shared" si="2177"/>
        <v>0</v>
      </c>
      <c r="Y833" s="797">
        <f t="shared" si="2177"/>
        <v>0</v>
      </c>
      <c r="Z833" s="797">
        <f t="shared" si="2177"/>
        <v>0</v>
      </c>
      <c r="AA833" s="797">
        <f t="shared" si="2177"/>
        <v>0</v>
      </c>
      <c r="AB833" s="797">
        <f t="shared" si="2177"/>
        <v>0</v>
      </c>
      <c r="AC833" s="797">
        <f t="shared" si="2177"/>
        <v>0</v>
      </c>
      <c r="AD833" s="797">
        <f t="shared" si="2177"/>
        <v>0</v>
      </c>
      <c r="AE833" s="797">
        <f t="shared" si="2177"/>
        <v>0</v>
      </c>
      <c r="AF833" s="797">
        <f t="shared" si="2177"/>
        <v>0</v>
      </c>
      <c r="AG833" s="797">
        <f t="shared" si="2177"/>
        <v>0</v>
      </c>
      <c r="AH833" s="797">
        <f t="shared" si="2177"/>
        <v>0</v>
      </c>
      <c r="AI833" s="797">
        <f t="shared" si="2177"/>
        <v>0</v>
      </c>
      <c r="AJ833" s="797">
        <f t="shared" si="2177"/>
        <v>0</v>
      </c>
      <c r="AK833" s="796"/>
      <c r="AL833" s="797">
        <f t="shared" ref="AL833:BB833" si="2178">SUM(AL256)</f>
        <v>0</v>
      </c>
      <c r="AM833" s="797">
        <f t="shared" si="2178"/>
        <v>0</v>
      </c>
      <c r="AN833" s="797">
        <f t="shared" si="2178"/>
        <v>0</v>
      </c>
      <c r="AO833" s="797">
        <f t="shared" si="2178"/>
        <v>0</v>
      </c>
      <c r="AP833" s="797">
        <f t="shared" si="2178"/>
        <v>0</v>
      </c>
      <c r="AQ833" s="797">
        <f t="shared" si="2178"/>
        <v>0</v>
      </c>
      <c r="AR833" s="797">
        <f t="shared" si="2178"/>
        <v>0</v>
      </c>
      <c r="AS833" s="797">
        <f t="shared" si="2178"/>
        <v>0</v>
      </c>
      <c r="AT833" s="797">
        <f t="shared" si="2178"/>
        <v>0</v>
      </c>
      <c r="AU833" s="797">
        <f t="shared" si="2178"/>
        <v>0</v>
      </c>
      <c r="AV833" s="797">
        <f t="shared" si="2178"/>
        <v>0</v>
      </c>
      <c r="AW833" s="797">
        <f t="shared" si="2178"/>
        <v>0</v>
      </c>
      <c r="AX833" s="797">
        <f t="shared" si="2178"/>
        <v>0</v>
      </c>
      <c r="AY833" s="797">
        <f t="shared" si="2178"/>
        <v>0</v>
      </c>
      <c r="AZ833" s="797">
        <f t="shared" si="2178"/>
        <v>0</v>
      </c>
      <c r="BA833" s="797">
        <f t="shared" si="2178"/>
        <v>0</v>
      </c>
      <c r="BB833" s="797">
        <f t="shared" si="2178"/>
        <v>0</v>
      </c>
      <c r="BC833" s="796"/>
      <c r="BD833" s="797">
        <f t="shared" ref="BD833:BT833" si="2179">SUM(BD256)</f>
        <v>0</v>
      </c>
      <c r="BE833" s="797">
        <f t="shared" si="2179"/>
        <v>0</v>
      </c>
      <c r="BF833" s="797">
        <f t="shared" si="2179"/>
        <v>0</v>
      </c>
      <c r="BG833" s="797">
        <f t="shared" si="2179"/>
        <v>0</v>
      </c>
      <c r="BH833" s="797">
        <f t="shared" si="2179"/>
        <v>0</v>
      </c>
      <c r="BI833" s="797">
        <f t="shared" si="2179"/>
        <v>0</v>
      </c>
      <c r="BJ833" s="797">
        <f t="shared" si="2179"/>
        <v>0</v>
      </c>
      <c r="BK833" s="797">
        <f t="shared" si="2179"/>
        <v>0</v>
      </c>
      <c r="BL833" s="797">
        <f t="shared" si="2179"/>
        <v>0</v>
      </c>
      <c r="BM833" s="797">
        <f t="shared" si="2179"/>
        <v>0</v>
      </c>
      <c r="BN833" s="797">
        <f t="shared" si="2179"/>
        <v>0</v>
      </c>
      <c r="BO833" s="797">
        <f t="shared" si="2179"/>
        <v>0</v>
      </c>
      <c r="BP833" s="797">
        <f t="shared" si="2179"/>
        <v>0</v>
      </c>
      <c r="BQ833" s="797">
        <f t="shared" si="2179"/>
        <v>0</v>
      </c>
      <c r="BR833" s="797">
        <f t="shared" si="2179"/>
        <v>0</v>
      </c>
      <c r="BS833" s="797">
        <f t="shared" si="2179"/>
        <v>0</v>
      </c>
      <c r="BT833" s="797">
        <f t="shared" si="217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08">
        <f t="shared" si="2136"/>
        <v>0</v>
      </c>
      <c r="CA833" s="608">
        <f t="shared" si="2137"/>
        <v>0</v>
      </c>
      <c r="CB833" s="608">
        <f t="shared" si="2138"/>
        <v>0</v>
      </c>
      <c r="CC833" s="678">
        <f t="shared" si="2139"/>
        <v>0</v>
      </c>
      <c r="CD833" s="1329">
        <f t="shared" si="2167"/>
        <v>0</v>
      </c>
      <c r="CE833" s="1330">
        <f t="shared" si="2141"/>
        <v>0</v>
      </c>
      <c r="CF833" s="1331">
        <f t="shared" si="2141"/>
        <v>0</v>
      </c>
      <c r="CG833" s="1331">
        <f t="shared" si="2141"/>
        <v>0</v>
      </c>
      <c r="CH833" s="1331">
        <f t="shared" si="2141"/>
        <v>0</v>
      </c>
      <c r="CI833" s="1331">
        <f t="shared" si="2141"/>
        <v>0</v>
      </c>
      <c r="CJ833" s="1331">
        <f t="shared" si="2141"/>
        <v>0</v>
      </c>
      <c r="CK833" s="1332">
        <f t="shared" si="2141"/>
        <v>0</v>
      </c>
      <c r="CL833" s="1332">
        <f t="shared" si="2141"/>
        <v>0</v>
      </c>
      <c r="CM833" s="1332">
        <f t="shared" si="2141"/>
        <v>0</v>
      </c>
      <c r="CN833" s="1331">
        <f t="shared" si="2141"/>
        <v>0</v>
      </c>
      <c r="CO833" s="1331">
        <f t="shared" si="2141"/>
        <v>0</v>
      </c>
      <c r="CP833" s="1331">
        <f t="shared" si="2141"/>
        <v>0</v>
      </c>
      <c r="CQ833" s="1331">
        <f t="shared" si="2141"/>
        <v>0</v>
      </c>
      <c r="CR833" s="1331">
        <f t="shared" si="2141"/>
        <v>0</v>
      </c>
      <c r="CS833" s="1330">
        <f t="shared" si="2141"/>
        <v>0</v>
      </c>
      <c r="CT833" s="1333">
        <f t="shared" si="2141"/>
        <v>0</v>
      </c>
      <c r="CU833" s="522">
        <f t="shared" si="2142"/>
        <v>0</v>
      </c>
      <c r="CV833" s="523">
        <f t="shared" si="2143"/>
        <v>0</v>
      </c>
      <c r="CW833" s="524">
        <f t="shared" si="2144"/>
        <v>0</v>
      </c>
      <c r="CX833" s="524">
        <f t="shared" si="2145"/>
        <v>0</v>
      </c>
      <c r="CY833" s="524">
        <f t="shared" si="2146"/>
        <v>0</v>
      </c>
      <c r="CZ833" s="524">
        <f t="shared" si="2147"/>
        <v>0</v>
      </c>
      <c r="DA833" s="524">
        <f t="shared" si="2148"/>
        <v>0</v>
      </c>
      <c r="DB833" s="525">
        <f t="shared" si="2149"/>
        <v>0</v>
      </c>
      <c r="DC833" s="525">
        <f t="shared" si="2150"/>
        <v>0</v>
      </c>
      <c r="DD833" s="525">
        <f t="shared" si="2151"/>
        <v>0</v>
      </c>
      <c r="DE833" s="524">
        <f t="shared" si="2152"/>
        <v>0</v>
      </c>
      <c r="DF833" s="524">
        <f t="shared" si="2153"/>
        <v>0</v>
      </c>
      <c r="DG833" s="524">
        <f t="shared" si="2154"/>
        <v>0</v>
      </c>
      <c r="DH833" s="524">
        <f t="shared" si="2155"/>
        <v>0</v>
      </c>
      <c r="DI833" s="524">
        <f t="shared" si="2156"/>
        <v>0</v>
      </c>
      <c r="DJ833" s="523">
        <f t="shared" si="2157"/>
        <v>0</v>
      </c>
      <c r="DK833" s="522">
        <f t="shared" si="2158"/>
        <v>0</v>
      </c>
      <c r="DL833" s="639">
        <f t="shared" si="2159"/>
        <v>17</v>
      </c>
      <c r="DM833" s="106">
        <f t="shared" si="2160"/>
        <v>17</v>
      </c>
      <c r="DN833" s="106">
        <f t="shared" si="2161"/>
        <v>17</v>
      </c>
      <c r="DO833" s="106">
        <f t="shared" si="216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9"/>
      <c r="DY833" s="470"/>
    </row>
    <row r="834" spans="1:129" s="472" customFormat="1" ht="15.75" customHeight="1">
      <c r="A834" s="603" t="str">
        <f>A257</f>
        <v>Impwa: kg produced</v>
      </c>
      <c r="B834" s="797">
        <f t="shared" ref="B834:R834" si="2180">SUM(B263)</f>
        <v>0</v>
      </c>
      <c r="C834" s="797">
        <f t="shared" si="2180"/>
        <v>0</v>
      </c>
      <c r="D834" s="797">
        <f t="shared" si="2180"/>
        <v>0</v>
      </c>
      <c r="E834" s="797">
        <f t="shared" si="2180"/>
        <v>0</v>
      </c>
      <c r="F834" s="797">
        <f t="shared" si="2180"/>
        <v>0</v>
      </c>
      <c r="G834" s="797">
        <f t="shared" si="2180"/>
        <v>0</v>
      </c>
      <c r="H834" s="797">
        <f t="shared" si="2180"/>
        <v>0</v>
      </c>
      <c r="I834" s="797">
        <f t="shared" si="2180"/>
        <v>0</v>
      </c>
      <c r="J834" s="797">
        <f t="shared" si="2180"/>
        <v>0</v>
      </c>
      <c r="K834" s="797">
        <f t="shared" si="2180"/>
        <v>0</v>
      </c>
      <c r="L834" s="797">
        <f t="shared" si="2180"/>
        <v>0</v>
      </c>
      <c r="M834" s="797">
        <f t="shared" si="2180"/>
        <v>0</v>
      </c>
      <c r="N834" s="797">
        <f t="shared" si="2180"/>
        <v>0</v>
      </c>
      <c r="O834" s="797">
        <f t="shared" si="2180"/>
        <v>0</v>
      </c>
      <c r="P834" s="797">
        <f t="shared" si="2180"/>
        <v>0</v>
      </c>
      <c r="Q834" s="797">
        <f t="shared" si="2180"/>
        <v>0</v>
      </c>
      <c r="R834" s="797">
        <f t="shared" si="2180"/>
        <v>0</v>
      </c>
      <c r="S834" s="796"/>
      <c r="T834" s="797">
        <f t="shared" ref="T834:AJ834" si="2181">SUM(T263)</f>
        <v>0</v>
      </c>
      <c r="U834" s="797">
        <f t="shared" si="2181"/>
        <v>0</v>
      </c>
      <c r="V834" s="797">
        <f t="shared" si="2181"/>
        <v>0</v>
      </c>
      <c r="W834" s="797">
        <f t="shared" si="2181"/>
        <v>0</v>
      </c>
      <c r="X834" s="797">
        <f t="shared" si="2181"/>
        <v>0</v>
      </c>
      <c r="Y834" s="797">
        <f t="shared" si="2181"/>
        <v>0</v>
      </c>
      <c r="Z834" s="797">
        <f t="shared" si="2181"/>
        <v>0</v>
      </c>
      <c r="AA834" s="797">
        <f t="shared" si="2181"/>
        <v>0</v>
      </c>
      <c r="AB834" s="797">
        <f t="shared" si="2181"/>
        <v>0</v>
      </c>
      <c r="AC834" s="797">
        <f t="shared" si="2181"/>
        <v>0</v>
      </c>
      <c r="AD834" s="797">
        <f t="shared" si="2181"/>
        <v>0</v>
      </c>
      <c r="AE834" s="797">
        <f t="shared" si="2181"/>
        <v>0</v>
      </c>
      <c r="AF834" s="797">
        <f t="shared" si="2181"/>
        <v>0</v>
      </c>
      <c r="AG834" s="797">
        <f t="shared" si="2181"/>
        <v>0</v>
      </c>
      <c r="AH834" s="797">
        <f t="shared" si="2181"/>
        <v>0</v>
      </c>
      <c r="AI834" s="797">
        <f t="shared" si="2181"/>
        <v>0</v>
      </c>
      <c r="AJ834" s="797">
        <f t="shared" si="2181"/>
        <v>0</v>
      </c>
      <c r="AK834" s="796"/>
      <c r="AL834" s="797">
        <f t="shared" ref="AL834:BB834" si="2182">SUM(AL263)</f>
        <v>0</v>
      </c>
      <c r="AM834" s="797">
        <f t="shared" si="2182"/>
        <v>0</v>
      </c>
      <c r="AN834" s="797">
        <f t="shared" si="2182"/>
        <v>0</v>
      </c>
      <c r="AO834" s="797">
        <f t="shared" si="2182"/>
        <v>0</v>
      </c>
      <c r="AP834" s="797">
        <f t="shared" si="2182"/>
        <v>0</v>
      </c>
      <c r="AQ834" s="797">
        <f t="shared" si="2182"/>
        <v>0</v>
      </c>
      <c r="AR834" s="797">
        <f t="shared" si="2182"/>
        <v>0</v>
      </c>
      <c r="AS834" s="797">
        <f t="shared" si="2182"/>
        <v>0</v>
      </c>
      <c r="AT834" s="797">
        <f t="shared" si="2182"/>
        <v>0</v>
      </c>
      <c r="AU834" s="797">
        <f t="shared" si="2182"/>
        <v>0</v>
      </c>
      <c r="AV834" s="797">
        <f t="shared" si="2182"/>
        <v>0</v>
      </c>
      <c r="AW834" s="797">
        <f t="shared" si="2182"/>
        <v>0</v>
      </c>
      <c r="AX834" s="797">
        <f t="shared" si="2182"/>
        <v>0</v>
      </c>
      <c r="AY834" s="797">
        <f t="shared" si="2182"/>
        <v>0</v>
      </c>
      <c r="AZ834" s="797">
        <f t="shared" si="2182"/>
        <v>0</v>
      </c>
      <c r="BA834" s="797">
        <f t="shared" si="2182"/>
        <v>0</v>
      </c>
      <c r="BB834" s="797">
        <f t="shared" si="2182"/>
        <v>0</v>
      </c>
      <c r="BC834" s="796"/>
      <c r="BD834" s="797">
        <f t="shared" ref="BD834:BT834" si="2183">SUM(BD263)</f>
        <v>0</v>
      </c>
      <c r="BE834" s="797">
        <f t="shared" si="2183"/>
        <v>0</v>
      </c>
      <c r="BF834" s="797">
        <f t="shared" si="2183"/>
        <v>0</v>
      </c>
      <c r="BG834" s="797">
        <f t="shared" si="2183"/>
        <v>0</v>
      </c>
      <c r="BH834" s="797">
        <f t="shared" si="2183"/>
        <v>0</v>
      </c>
      <c r="BI834" s="797">
        <f t="shared" si="2183"/>
        <v>0</v>
      </c>
      <c r="BJ834" s="797">
        <f t="shared" si="2183"/>
        <v>0</v>
      </c>
      <c r="BK834" s="797">
        <f t="shared" si="2183"/>
        <v>0</v>
      </c>
      <c r="BL834" s="797">
        <f t="shared" si="2183"/>
        <v>0</v>
      </c>
      <c r="BM834" s="797">
        <f t="shared" si="2183"/>
        <v>0</v>
      </c>
      <c r="BN834" s="797">
        <f t="shared" si="2183"/>
        <v>0</v>
      </c>
      <c r="BO834" s="797">
        <f t="shared" si="2183"/>
        <v>0</v>
      </c>
      <c r="BP834" s="797">
        <f t="shared" si="2183"/>
        <v>0</v>
      </c>
      <c r="BQ834" s="797">
        <f t="shared" si="2183"/>
        <v>0</v>
      </c>
      <c r="BR834" s="797">
        <f t="shared" si="2183"/>
        <v>0</v>
      </c>
      <c r="BS834" s="797">
        <f t="shared" si="2183"/>
        <v>0</v>
      </c>
      <c r="BT834" s="797">
        <f t="shared" si="218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08">
        <f t="shared" si="2136"/>
        <v>0</v>
      </c>
      <c r="CA834" s="608">
        <f t="shared" si="2137"/>
        <v>0</v>
      </c>
      <c r="CB834" s="608">
        <f t="shared" si="2138"/>
        <v>0</v>
      </c>
      <c r="CC834" s="678">
        <f t="shared" si="2139"/>
        <v>0</v>
      </c>
      <c r="CD834" s="1329">
        <f t="shared" si="2167"/>
        <v>0</v>
      </c>
      <c r="CE834" s="1330">
        <f t="shared" si="2141"/>
        <v>0</v>
      </c>
      <c r="CF834" s="1331">
        <f t="shared" si="2141"/>
        <v>0</v>
      </c>
      <c r="CG834" s="1331">
        <f t="shared" si="2141"/>
        <v>0</v>
      </c>
      <c r="CH834" s="1331">
        <f t="shared" si="2141"/>
        <v>0</v>
      </c>
      <c r="CI834" s="1331">
        <f t="shared" si="2141"/>
        <v>0</v>
      </c>
      <c r="CJ834" s="1331">
        <f t="shared" si="2141"/>
        <v>0</v>
      </c>
      <c r="CK834" s="1332">
        <f t="shared" si="2141"/>
        <v>0</v>
      </c>
      <c r="CL834" s="1332">
        <f t="shared" si="2141"/>
        <v>0</v>
      </c>
      <c r="CM834" s="1332">
        <f t="shared" si="2141"/>
        <v>0</v>
      </c>
      <c r="CN834" s="1331">
        <f t="shared" si="2141"/>
        <v>0</v>
      </c>
      <c r="CO834" s="1331">
        <f t="shared" si="2141"/>
        <v>0</v>
      </c>
      <c r="CP834" s="1331">
        <f t="shared" si="2141"/>
        <v>0</v>
      </c>
      <c r="CQ834" s="1331">
        <f t="shared" si="2141"/>
        <v>0</v>
      </c>
      <c r="CR834" s="1331">
        <f t="shared" si="2141"/>
        <v>0</v>
      </c>
      <c r="CS834" s="1330">
        <f t="shared" si="2141"/>
        <v>0</v>
      </c>
      <c r="CT834" s="1333">
        <f t="shared" si="2141"/>
        <v>0</v>
      </c>
      <c r="CU834" s="522">
        <f t="shared" si="2142"/>
        <v>0</v>
      </c>
      <c r="CV834" s="523">
        <f t="shared" si="2143"/>
        <v>0</v>
      </c>
      <c r="CW834" s="524">
        <f t="shared" si="2144"/>
        <v>0</v>
      </c>
      <c r="CX834" s="524">
        <f t="shared" si="2145"/>
        <v>0</v>
      </c>
      <c r="CY834" s="524">
        <f t="shared" si="2146"/>
        <v>0</v>
      </c>
      <c r="CZ834" s="524">
        <f t="shared" si="2147"/>
        <v>0</v>
      </c>
      <c r="DA834" s="524">
        <f t="shared" si="2148"/>
        <v>0</v>
      </c>
      <c r="DB834" s="525">
        <f t="shared" si="2149"/>
        <v>0</v>
      </c>
      <c r="DC834" s="525">
        <f t="shared" si="2150"/>
        <v>0</v>
      </c>
      <c r="DD834" s="525">
        <f t="shared" si="2151"/>
        <v>0</v>
      </c>
      <c r="DE834" s="524">
        <f t="shared" si="2152"/>
        <v>0</v>
      </c>
      <c r="DF834" s="524">
        <f t="shared" si="2153"/>
        <v>0</v>
      </c>
      <c r="DG834" s="524">
        <f t="shared" si="2154"/>
        <v>0</v>
      </c>
      <c r="DH834" s="524">
        <f t="shared" si="2155"/>
        <v>0</v>
      </c>
      <c r="DI834" s="524">
        <f t="shared" si="2156"/>
        <v>0</v>
      </c>
      <c r="DJ834" s="523">
        <f t="shared" si="2157"/>
        <v>0</v>
      </c>
      <c r="DK834" s="522">
        <f t="shared" si="2158"/>
        <v>0</v>
      </c>
      <c r="DL834" s="639">
        <f t="shared" si="2159"/>
        <v>17</v>
      </c>
      <c r="DM834" s="106">
        <f t="shared" si="2160"/>
        <v>17</v>
      </c>
      <c r="DN834" s="106">
        <f t="shared" si="2161"/>
        <v>17</v>
      </c>
      <c r="DO834" s="106">
        <f t="shared" si="216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9"/>
      <c r="DY834" s="470"/>
    </row>
    <row r="835" spans="1:129" s="472" customFormat="1" ht="15.75" customHeight="1">
      <c r="A835" s="603" t="str">
        <f>A264</f>
        <v>Cowpeas: kg produced</v>
      </c>
      <c r="B835" s="797">
        <f t="shared" ref="B835:R835" si="2184">SUM(B270)</f>
        <v>0</v>
      </c>
      <c r="C835" s="797">
        <f t="shared" si="2184"/>
        <v>0</v>
      </c>
      <c r="D835" s="797">
        <f t="shared" si="2184"/>
        <v>0</v>
      </c>
      <c r="E835" s="797">
        <f t="shared" si="2184"/>
        <v>0</v>
      </c>
      <c r="F835" s="797">
        <f t="shared" si="2184"/>
        <v>0</v>
      </c>
      <c r="G835" s="797">
        <f t="shared" si="2184"/>
        <v>0</v>
      </c>
      <c r="H835" s="797">
        <f t="shared" si="2184"/>
        <v>0</v>
      </c>
      <c r="I835" s="797">
        <f t="shared" si="2184"/>
        <v>0</v>
      </c>
      <c r="J835" s="797">
        <f t="shared" si="2184"/>
        <v>0</v>
      </c>
      <c r="K835" s="797">
        <f t="shared" si="2184"/>
        <v>0</v>
      </c>
      <c r="L835" s="797">
        <f t="shared" si="2184"/>
        <v>0</v>
      </c>
      <c r="M835" s="797">
        <f t="shared" si="2184"/>
        <v>0</v>
      </c>
      <c r="N835" s="797">
        <f t="shared" si="2184"/>
        <v>0</v>
      </c>
      <c r="O835" s="797">
        <f t="shared" si="2184"/>
        <v>0</v>
      </c>
      <c r="P835" s="797">
        <f t="shared" si="2184"/>
        <v>0</v>
      </c>
      <c r="Q835" s="797">
        <f t="shared" si="2184"/>
        <v>0</v>
      </c>
      <c r="R835" s="797">
        <f t="shared" si="2184"/>
        <v>0</v>
      </c>
      <c r="S835" s="796"/>
      <c r="T835" s="797">
        <f t="shared" ref="T835:AJ835" si="2185">SUM(T270)</f>
        <v>0</v>
      </c>
      <c r="U835" s="797">
        <f t="shared" si="2185"/>
        <v>2.2178734507501629E-3</v>
      </c>
      <c r="V835" s="797">
        <f t="shared" si="2185"/>
        <v>0</v>
      </c>
      <c r="W835" s="797">
        <f t="shared" si="2185"/>
        <v>-1.848227875625136E-3</v>
      </c>
      <c r="X835" s="797">
        <f t="shared" si="2185"/>
        <v>0</v>
      </c>
      <c r="Y835" s="797">
        <f t="shared" si="2185"/>
        <v>0</v>
      </c>
      <c r="Z835" s="797">
        <f t="shared" si="2185"/>
        <v>0</v>
      </c>
      <c r="AA835" s="797">
        <f t="shared" si="2185"/>
        <v>0</v>
      </c>
      <c r="AB835" s="797">
        <f t="shared" si="2185"/>
        <v>0</v>
      </c>
      <c r="AC835" s="797">
        <f t="shared" si="2185"/>
        <v>0</v>
      </c>
      <c r="AD835" s="797">
        <f t="shared" si="2185"/>
        <v>0</v>
      </c>
      <c r="AE835" s="797">
        <f t="shared" si="2185"/>
        <v>0</v>
      </c>
      <c r="AF835" s="797">
        <f t="shared" si="2185"/>
        <v>0</v>
      </c>
      <c r="AG835" s="797">
        <f t="shared" si="2185"/>
        <v>0</v>
      </c>
      <c r="AH835" s="797">
        <f t="shared" si="2185"/>
        <v>0</v>
      </c>
      <c r="AI835" s="797">
        <f t="shared" si="2185"/>
        <v>0</v>
      </c>
      <c r="AJ835" s="797">
        <f t="shared" si="2185"/>
        <v>0</v>
      </c>
      <c r="AK835" s="796"/>
      <c r="AL835" s="797">
        <f t="shared" ref="AL835:BB835" si="2186">SUM(AL270)</f>
        <v>0</v>
      </c>
      <c r="AM835" s="797">
        <f t="shared" si="2186"/>
        <v>0</v>
      </c>
      <c r="AN835" s="797">
        <f t="shared" si="2186"/>
        <v>0</v>
      </c>
      <c r="AO835" s="797">
        <f t="shared" si="2186"/>
        <v>0</v>
      </c>
      <c r="AP835" s="797">
        <f t="shared" si="2186"/>
        <v>0</v>
      </c>
      <c r="AQ835" s="797">
        <f t="shared" si="2186"/>
        <v>0</v>
      </c>
      <c r="AR835" s="797">
        <f t="shared" si="2186"/>
        <v>0</v>
      </c>
      <c r="AS835" s="797">
        <f t="shared" si="2186"/>
        <v>0</v>
      </c>
      <c r="AT835" s="797">
        <f t="shared" si="2186"/>
        <v>0</v>
      </c>
      <c r="AU835" s="797">
        <f t="shared" si="2186"/>
        <v>0</v>
      </c>
      <c r="AV835" s="797">
        <f t="shared" si="2186"/>
        <v>0</v>
      </c>
      <c r="AW835" s="797">
        <f t="shared" si="2186"/>
        <v>0</v>
      </c>
      <c r="AX835" s="797">
        <f t="shared" si="2186"/>
        <v>0</v>
      </c>
      <c r="AY835" s="797">
        <f t="shared" si="2186"/>
        <v>0</v>
      </c>
      <c r="AZ835" s="797">
        <f t="shared" si="2186"/>
        <v>0</v>
      </c>
      <c r="BA835" s="797">
        <f t="shared" si="2186"/>
        <v>0</v>
      </c>
      <c r="BB835" s="797">
        <f t="shared" si="2186"/>
        <v>0</v>
      </c>
      <c r="BC835" s="796"/>
      <c r="BD835" s="797">
        <f t="shared" ref="BD835:BT835" si="2187">SUM(BD270)</f>
        <v>0</v>
      </c>
      <c r="BE835" s="797">
        <f t="shared" si="2187"/>
        <v>0</v>
      </c>
      <c r="BF835" s="797">
        <f t="shared" si="2187"/>
        <v>0</v>
      </c>
      <c r="BG835" s="797">
        <f t="shared" si="2187"/>
        <v>0</v>
      </c>
      <c r="BH835" s="797">
        <f t="shared" si="2187"/>
        <v>0</v>
      </c>
      <c r="BI835" s="797">
        <f t="shared" si="2187"/>
        <v>0</v>
      </c>
      <c r="BJ835" s="797">
        <f t="shared" si="2187"/>
        <v>0</v>
      </c>
      <c r="BK835" s="797">
        <f t="shared" si="2187"/>
        <v>0</v>
      </c>
      <c r="BL835" s="797">
        <f t="shared" si="2187"/>
        <v>0</v>
      </c>
      <c r="BM835" s="797">
        <f t="shared" si="2187"/>
        <v>0</v>
      </c>
      <c r="BN835" s="797">
        <f t="shared" si="2187"/>
        <v>0</v>
      </c>
      <c r="BO835" s="797">
        <f t="shared" si="2187"/>
        <v>0</v>
      </c>
      <c r="BP835" s="797">
        <f t="shared" si="2187"/>
        <v>0</v>
      </c>
      <c r="BQ835" s="797">
        <f t="shared" si="2187"/>
        <v>0</v>
      </c>
      <c r="BR835" s="797">
        <f t="shared" si="2187"/>
        <v>0</v>
      </c>
      <c r="BS835" s="797">
        <f t="shared" si="2187"/>
        <v>0</v>
      </c>
      <c r="BT835" s="797">
        <f t="shared" si="218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08">
        <f t="shared" si="2136"/>
        <v>0</v>
      </c>
      <c r="CA835" s="608">
        <f t="shared" si="2137"/>
        <v>0</v>
      </c>
      <c r="CB835" s="608">
        <f t="shared" si="2138"/>
        <v>0</v>
      </c>
      <c r="CC835" s="678">
        <f t="shared" si="2139"/>
        <v>0</v>
      </c>
      <c r="CD835" s="1329">
        <f t="shared" si="2167"/>
        <v>0</v>
      </c>
      <c r="CE835" s="1330">
        <f t="shared" si="2141"/>
        <v>0</v>
      </c>
      <c r="CF835" s="1331">
        <f t="shared" si="2141"/>
        <v>0</v>
      </c>
      <c r="CG835" s="1331">
        <f t="shared" si="2141"/>
        <v>0</v>
      </c>
      <c r="CH835" s="1331">
        <f t="shared" si="2141"/>
        <v>0</v>
      </c>
      <c r="CI835" s="1331">
        <f t="shared" si="2141"/>
        <v>0</v>
      </c>
      <c r="CJ835" s="1331">
        <f t="shared" si="2141"/>
        <v>0</v>
      </c>
      <c r="CK835" s="1332">
        <f t="shared" si="2141"/>
        <v>0</v>
      </c>
      <c r="CL835" s="1332">
        <f t="shared" si="2141"/>
        <v>0</v>
      </c>
      <c r="CM835" s="1332">
        <f t="shared" si="2141"/>
        <v>0</v>
      </c>
      <c r="CN835" s="1331">
        <f t="shared" si="2141"/>
        <v>0</v>
      </c>
      <c r="CO835" s="1331">
        <f t="shared" si="2141"/>
        <v>0</v>
      </c>
      <c r="CP835" s="1331">
        <f t="shared" si="2141"/>
        <v>0</v>
      </c>
      <c r="CQ835" s="1331">
        <f t="shared" si="2141"/>
        <v>0</v>
      </c>
      <c r="CR835" s="1331">
        <f t="shared" si="2141"/>
        <v>0</v>
      </c>
      <c r="CS835" s="1330">
        <f t="shared" si="2141"/>
        <v>0</v>
      </c>
      <c r="CT835" s="1333">
        <f t="shared" si="2141"/>
        <v>0</v>
      </c>
      <c r="CU835" s="522">
        <f t="shared" si="2142"/>
        <v>0</v>
      </c>
      <c r="CV835" s="523">
        <f t="shared" si="2143"/>
        <v>0</v>
      </c>
      <c r="CW835" s="524">
        <f t="shared" si="2144"/>
        <v>0</v>
      </c>
      <c r="CX835" s="524">
        <f t="shared" si="2145"/>
        <v>0</v>
      </c>
      <c r="CY835" s="524">
        <f t="shared" si="2146"/>
        <v>0</v>
      </c>
      <c r="CZ835" s="524">
        <f t="shared" si="2147"/>
        <v>0</v>
      </c>
      <c r="DA835" s="524">
        <f t="shared" si="2148"/>
        <v>0</v>
      </c>
      <c r="DB835" s="525">
        <f t="shared" si="2149"/>
        <v>0</v>
      </c>
      <c r="DC835" s="525">
        <f t="shared" si="2150"/>
        <v>0</v>
      </c>
      <c r="DD835" s="525">
        <f t="shared" si="2151"/>
        <v>0</v>
      </c>
      <c r="DE835" s="524">
        <f t="shared" si="2152"/>
        <v>0</v>
      </c>
      <c r="DF835" s="524">
        <f t="shared" si="2153"/>
        <v>0</v>
      </c>
      <c r="DG835" s="524">
        <f t="shared" si="2154"/>
        <v>0</v>
      </c>
      <c r="DH835" s="524">
        <f t="shared" si="2155"/>
        <v>0</v>
      </c>
      <c r="DI835" s="524">
        <f t="shared" si="2156"/>
        <v>0</v>
      </c>
      <c r="DJ835" s="523">
        <f t="shared" si="2157"/>
        <v>0</v>
      </c>
      <c r="DK835" s="522">
        <f t="shared" si="2158"/>
        <v>0</v>
      </c>
      <c r="DL835" s="639">
        <f t="shared" si="2159"/>
        <v>17</v>
      </c>
      <c r="DM835" s="106">
        <f t="shared" si="2160"/>
        <v>17</v>
      </c>
      <c r="DN835" s="106">
        <f t="shared" si="2161"/>
        <v>17</v>
      </c>
      <c r="DO835" s="106">
        <f t="shared" si="216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9"/>
      <c r="DY835" s="470"/>
    </row>
    <row r="836" spans="1:129" s="472" customFormat="1" ht="15.75" customHeight="1">
      <c r="A836" s="603" t="str">
        <f>A271</f>
        <v>Beans: kg produced</v>
      </c>
      <c r="B836" s="797">
        <f t="shared" ref="B836:R836" si="2188">SUM(B277)</f>
        <v>0</v>
      </c>
      <c r="C836" s="797">
        <f t="shared" si="2188"/>
        <v>0</v>
      </c>
      <c r="D836" s="797">
        <f t="shared" si="2188"/>
        <v>0</v>
      </c>
      <c r="E836" s="797">
        <f t="shared" si="2188"/>
        <v>0</v>
      </c>
      <c r="F836" s="797">
        <f t="shared" si="2188"/>
        <v>0</v>
      </c>
      <c r="G836" s="797">
        <f t="shared" si="2188"/>
        <v>0</v>
      </c>
      <c r="H836" s="797">
        <f t="shared" si="2188"/>
        <v>0</v>
      </c>
      <c r="I836" s="797">
        <f t="shared" si="2188"/>
        <v>0</v>
      </c>
      <c r="J836" s="797">
        <f t="shared" si="2188"/>
        <v>0</v>
      </c>
      <c r="K836" s="797">
        <f t="shared" si="2188"/>
        <v>0</v>
      </c>
      <c r="L836" s="797">
        <f t="shared" si="2188"/>
        <v>0</v>
      </c>
      <c r="M836" s="797">
        <f t="shared" si="2188"/>
        <v>0</v>
      </c>
      <c r="N836" s="797">
        <f t="shared" si="2188"/>
        <v>0</v>
      </c>
      <c r="O836" s="797">
        <f t="shared" si="2188"/>
        <v>0</v>
      </c>
      <c r="P836" s="797">
        <f t="shared" si="2188"/>
        <v>0</v>
      </c>
      <c r="Q836" s="797">
        <f t="shared" si="2188"/>
        <v>0</v>
      </c>
      <c r="R836" s="797">
        <f t="shared" si="2188"/>
        <v>0</v>
      </c>
      <c r="S836" s="796"/>
      <c r="T836" s="797">
        <f t="shared" ref="T836:AJ836" si="2189">SUM(T277)</f>
        <v>0</v>
      </c>
      <c r="U836" s="797">
        <f t="shared" si="2189"/>
        <v>0</v>
      </c>
      <c r="V836" s="797">
        <f t="shared" si="2189"/>
        <v>0</v>
      </c>
      <c r="W836" s="797">
        <f t="shared" si="2189"/>
        <v>0</v>
      </c>
      <c r="X836" s="797">
        <f t="shared" si="2189"/>
        <v>0</v>
      </c>
      <c r="Y836" s="797">
        <f t="shared" si="2189"/>
        <v>0</v>
      </c>
      <c r="Z836" s="797">
        <f t="shared" si="2189"/>
        <v>0</v>
      </c>
      <c r="AA836" s="797">
        <f t="shared" si="2189"/>
        <v>0</v>
      </c>
      <c r="AB836" s="797">
        <f t="shared" si="2189"/>
        <v>0</v>
      </c>
      <c r="AC836" s="797">
        <f t="shared" si="2189"/>
        <v>0</v>
      </c>
      <c r="AD836" s="797">
        <f t="shared" si="2189"/>
        <v>0</v>
      </c>
      <c r="AE836" s="797">
        <f t="shared" si="2189"/>
        <v>0</v>
      </c>
      <c r="AF836" s="797">
        <f t="shared" si="2189"/>
        <v>0</v>
      </c>
      <c r="AG836" s="797">
        <f t="shared" si="2189"/>
        <v>0</v>
      </c>
      <c r="AH836" s="797">
        <f t="shared" si="2189"/>
        <v>0</v>
      </c>
      <c r="AI836" s="797">
        <f t="shared" si="2189"/>
        <v>0</v>
      </c>
      <c r="AJ836" s="797">
        <f t="shared" si="2189"/>
        <v>0</v>
      </c>
      <c r="AK836" s="796"/>
      <c r="AL836" s="797">
        <f t="shared" ref="AL836:BB836" si="2190">SUM(AL277)</f>
        <v>0</v>
      </c>
      <c r="AM836" s="797">
        <f t="shared" si="2190"/>
        <v>0</v>
      </c>
      <c r="AN836" s="797">
        <f t="shared" si="2190"/>
        <v>0</v>
      </c>
      <c r="AO836" s="797">
        <f t="shared" si="2190"/>
        <v>0</v>
      </c>
      <c r="AP836" s="797">
        <f t="shared" si="2190"/>
        <v>0</v>
      </c>
      <c r="AQ836" s="797">
        <f t="shared" si="2190"/>
        <v>0</v>
      </c>
      <c r="AR836" s="797">
        <f t="shared" si="2190"/>
        <v>0</v>
      </c>
      <c r="AS836" s="797">
        <f t="shared" si="2190"/>
        <v>0</v>
      </c>
      <c r="AT836" s="797">
        <f t="shared" si="2190"/>
        <v>0</v>
      </c>
      <c r="AU836" s="797">
        <f t="shared" si="2190"/>
        <v>0</v>
      </c>
      <c r="AV836" s="797">
        <f t="shared" si="2190"/>
        <v>0</v>
      </c>
      <c r="AW836" s="797">
        <f t="shared" si="2190"/>
        <v>0</v>
      </c>
      <c r="AX836" s="797">
        <f t="shared" si="2190"/>
        <v>0</v>
      </c>
      <c r="AY836" s="797">
        <f t="shared" si="2190"/>
        <v>0</v>
      </c>
      <c r="AZ836" s="797">
        <f t="shared" si="2190"/>
        <v>0</v>
      </c>
      <c r="BA836" s="797">
        <f t="shared" si="2190"/>
        <v>0</v>
      </c>
      <c r="BB836" s="797">
        <f t="shared" si="2190"/>
        <v>0</v>
      </c>
      <c r="BC836" s="796"/>
      <c r="BD836" s="797">
        <f t="shared" ref="BD836:BT836" si="2191">SUM(BD277)</f>
        <v>0</v>
      </c>
      <c r="BE836" s="797">
        <f t="shared" si="2191"/>
        <v>0</v>
      </c>
      <c r="BF836" s="797">
        <f t="shared" si="2191"/>
        <v>0</v>
      </c>
      <c r="BG836" s="797">
        <f t="shared" si="2191"/>
        <v>0</v>
      </c>
      <c r="BH836" s="797">
        <f t="shared" si="2191"/>
        <v>0</v>
      </c>
      <c r="BI836" s="797">
        <f t="shared" si="2191"/>
        <v>0</v>
      </c>
      <c r="BJ836" s="797">
        <f t="shared" si="2191"/>
        <v>0</v>
      </c>
      <c r="BK836" s="797">
        <f t="shared" si="2191"/>
        <v>0</v>
      </c>
      <c r="BL836" s="797">
        <f t="shared" si="2191"/>
        <v>0</v>
      </c>
      <c r="BM836" s="797">
        <f t="shared" si="2191"/>
        <v>0</v>
      </c>
      <c r="BN836" s="797">
        <f t="shared" si="2191"/>
        <v>0</v>
      </c>
      <c r="BO836" s="797">
        <f t="shared" si="2191"/>
        <v>0</v>
      </c>
      <c r="BP836" s="797">
        <f t="shared" si="2191"/>
        <v>0</v>
      </c>
      <c r="BQ836" s="797">
        <f t="shared" si="2191"/>
        <v>0</v>
      </c>
      <c r="BR836" s="797">
        <f t="shared" si="2191"/>
        <v>0</v>
      </c>
      <c r="BS836" s="797">
        <f t="shared" si="2191"/>
        <v>0</v>
      </c>
      <c r="BT836" s="797">
        <f t="shared" si="219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0</v>
      </c>
      <c r="BY836" s="797">
        <f>SUM(BY277)</f>
        <v>0</v>
      </c>
      <c r="BZ836" s="608">
        <f t="shared" si="2136"/>
        <v>0</v>
      </c>
      <c r="CA836" s="608">
        <f t="shared" si="2137"/>
        <v>0</v>
      </c>
      <c r="CB836" s="608">
        <f t="shared" si="2138"/>
        <v>0</v>
      </c>
      <c r="CC836" s="678">
        <f t="shared" si="2139"/>
        <v>0</v>
      </c>
      <c r="CD836" s="1329">
        <f t="shared" si="2167"/>
        <v>0</v>
      </c>
      <c r="CE836" s="1330">
        <f t="shared" si="2141"/>
        <v>0</v>
      </c>
      <c r="CF836" s="1331">
        <f t="shared" si="2141"/>
        <v>0</v>
      </c>
      <c r="CG836" s="1331">
        <f t="shared" si="2141"/>
        <v>0</v>
      </c>
      <c r="CH836" s="1331">
        <f t="shared" si="2141"/>
        <v>0</v>
      </c>
      <c r="CI836" s="1331">
        <f t="shared" si="2141"/>
        <v>0</v>
      </c>
      <c r="CJ836" s="1331">
        <f t="shared" si="2141"/>
        <v>0</v>
      </c>
      <c r="CK836" s="1332">
        <f t="shared" si="2141"/>
        <v>0</v>
      </c>
      <c r="CL836" s="1332">
        <f t="shared" si="2141"/>
        <v>0</v>
      </c>
      <c r="CM836" s="1332">
        <f t="shared" si="2141"/>
        <v>0</v>
      </c>
      <c r="CN836" s="1331">
        <f t="shared" si="2141"/>
        <v>0</v>
      </c>
      <c r="CO836" s="1331">
        <f t="shared" si="2141"/>
        <v>0</v>
      </c>
      <c r="CP836" s="1331">
        <f t="shared" si="2141"/>
        <v>0</v>
      </c>
      <c r="CQ836" s="1331">
        <f t="shared" si="2141"/>
        <v>0</v>
      </c>
      <c r="CR836" s="1331">
        <f t="shared" si="2141"/>
        <v>0</v>
      </c>
      <c r="CS836" s="1330">
        <f t="shared" si="2141"/>
        <v>0</v>
      </c>
      <c r="CT836" s="1333">
        <f t="shared" si="2141"/>
        <v>0</v>
      </c>
      <c r="CU836" s="522">
        <f t="shared" si="2142"/>
        <v>0</v>
      </c>
      <c r="CV836" s="523">
        <f t="shared" si="2143"/>
        <v>0</v>
      </c>
      <c r="CW836" s="524">
        <f t="shared" si="2144"/>
        <v>0</v>
      </c>
      <c r="CX836" s="524">
        <f t="shared" si="2145"/>
        <v>0</v>
      </c>
      <c r="CY836" s="524">
        <f t="shared" si="2146"/>
        <v>0</v>
      </c>
      <c r="CZ836" s="524">
        <f t="shared" si="2147"/>
        <v>0</v>
      </c>
      <c r="DA836" s="524">
        <f t="shared" si="2148"/>
        <v>0</v>
      </c>
      <c r="DB836" s="525">
        <f t="shared" si="2149"/>
        <v>0</v>
      </c>
      <c r="DC836" s="525">
        <f t="shared" si="2150"/>
        <v>0</v>
      </c>
      <c r="DD836" s="525">
        <f t="shared" si="2151"/>
        <v>0</v>
      </c>
      <c r="DE836" s="524">
        <f t="shared" si="2152"/>
        <v>0</v>
      </c>
      <c r="DF836" s="524">
        <f t="shared" si="2153"/>
        <v>0</v>
      </c>
      <c r="DG836" s="524">
        <f t="shared" si="2154"/>
        <v>0</v>
      </c>
      <c r="DH836" s="524">
        <f t="shared" si="2155"/>
        <v>0</v>
      </c>
      <c r="DI836" s="524">
        <f t="shared" si="2156"/>
        <v>0</v>
      </c>
      <c r="DJ836" s="523">
        <f t="shared" si="2157"/>
        <v>0</v>
      </c>
      <c r="DK836" s="522">
        <f t="shared" si="2158"/>
        <v>0</v>
      </c>
      <c r="DL836" s="639">
        <f t="shared" si="2159"/>
        <v>17</v>
      </c>
      <c r="DM836" s="106">
        <f t="shared" si="2160"/>
        <v>17</v>
      </c>
      <c r="DN836" s="106">
        <f t="shared" si="2161"/>
        <v>17</v>
      </c>
      <c r="DO836" s="106">
        <f t="shared" si="216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9"/>
      <c r="DY836" s="470"/>
    </row>
    <row r="837" spans="1:129" s="472" customFormat="1" ht="15.75" customHeight="1">
      <c r="A837" s="603" t="str">
        <f>A278</f>
        <v>Millet: kg produced</v>
      </c>
      <c r="B837" s="797">
        <f t="shared" ref="B837:R837" si="2192">SUM(B284)</f>
        <v>0</v>
      </c>
      <c r="C837" s="797">
        <f t="shared" si="2192"/>
        <v>0</v>
      </c>
      <c r="D837" s="797">
        <f t="shared" si="2192"/>
        <v>0</v>
      </c>
      <c r="E837" s="797">
        <f t="shared" si="2192"/>
        <v>0</v>
      </c>
      <c r="F837" s="797">
        <f t="shared" si="2192"/>
        <v>0</v>
      </c>
      <c r="G837" s="797">
        <f t="shared" si="2192"/>
        <v>0</v>
      </c>
      <c r="H837" s="797">
        <f t="shared" si="2192"/>
        <v>0</v>
      </c>
      <c r="I837" s="797">
        <f t="shared" si="2192"/>
        <v>0</v>
      </c>
      <c r="J837" s="797">
        <f t="shared" si="2192"/>
        <v>0</v>
      </c>
      <c r="K837" s="797">
        <f t="shared" si="2192"/>
        <v>0</v>
      </c>
      <c r="L837" s="797">
        <f t="shared" si="2192"/>
        <v>0</v>
      </c>
      <c r="M837" s="797">
        <f t="shared" si="2192"/>
        <v>0</v>
      </c>
      <c r="N837" s="797">
        <f t="shared" si="2192"/>
        <v>0</v>
      </c>
      <c r="O837" s="797">
        <f t="shared" si="2192"/>
        <v>0</v>
      </c>
      <c r="P837" s="797">
        <f t="shared" si="2192"/>
        <v>0</v>
      </c>
      <c r="Q837" s="797">
        <f t="shared" si="2192"/>
        <v>0</v>
      </c>
      <c r="R837" s="797">
        <f t="shared" si="2192"/>
        <v>0</v>
      </c>
      <c r="S837" s="796"/>
      <c r="T837" s="797">
        <f t="shared" ref="T837:AJ837" si="2193">SUM(T284)</f>
        <v>0</v>
      </c>
      <c r="U837" s="797">
        <f t="shared" si="2193"/>
        <v>0</v>
      </c>
      <c r="V837" s="797">
        <f t="shared" si="2193"/>
        <v>0</v>
      </c>
      <c r="W837" s="797">
        <f t="shared" si="2193"/>
        <v>0</v>
      </c>
      <c r="X837" s="797">
        <f t="shared" si="2193"/>
        <v>0</v>
      </c>
      <c r="Y837" s="797">
        <f t="shared" si="2193"/>
        <v>0</v>
      </c>
      <c r="Z837" s="797">
        <f t="shared" si="2193"/>
        <v>6.7654459043891529E-2</v>
      </c>
      <c r="AA837" s="797">
        <f t="shared" si="2193"/>
        <v>0</v>
      </c>
      <c r="AB837" s="797">
        <f t="shared" si="2193"/>
        <v>0</v>
      </c>
      <c r="AC837" s="797">
        <f t="shared" si="2193"/>
        <v>0</v>
      </c>
      <c r="AD837" s="797">
        <f t="shared" si="2193"/>
        <v>0</v>
      </c>
      <c r="AE837" s="797">
        <f t="shared" si="2193"/>
        <v>0</v>
      </c>
      <c r="AF837" s="797">
        <f t="shared" si="2193"/>
        <v>0</v>
      </c>
      <c r="AG837" s="797">
        <f t="shared" si="2193"/>
        <v>0</v>
      </c>
      <c r="AH837" s="797">
        <f t="shared" si="2193"/>
        <v>0</v>
      </c>
      <c r="AI837" s="797">
        <f t="shared" si="2193"/>
        <v>0</v>
      </c>
      <c r="AJ837" s="797">
        <f t="shared" si="2193"/>
        <v>0</v>
      </c>
      <c r="AK837" s="796"/>
      <c r="AL837" s="797">
        <f t="shared" ref="AL837:BB837" si="2194">SUM(AL284)</f>
        <v>0</v>
      </c>
      <c r="AM837" s="797">
        <f t="shared" si="2194"/>
        <v>0</v>
      </c>
      <c r="AN837" s="797">
        <f t="shared" si="2194"/>
        <v>0</v>
      </c>
      <c r="AO837" s="797">
        <f t="shared" si="2194"/>
        <v>0</v>
      </c>
      <c r="AP837" s="797">
        <f t="shared" si="2194"/>
        <v>0</v>
      </c>
      <c r="AQ837" s="797">
        <f t="shared" si="2194"/>
        <v>0</v>
      </c>
      <c r="AR837" s="797">
        <f t="shared" si="2194"/>
        <v>0</v>
      </c>
      <c r="AS837" s="797">
        <f t="shared" si="2194"/>
        <v>0</v>
      </c>
      <c r="AT837" s="797">
        <f t="shared" si="2194"/>
        <v>0</v>
      </c>
      <c r="AU837" s="797">
        <f t="shared" si="2194"/>
        <v>0</v>
      </c>
      <c r="AV837" s="797">
        <f t="shared" si="2194"/>
        <v>0</v>
      </c>
      <c r="AW837" s="797">
        <f t="shared" si="2194"/>
        <v>0</v>
      </c>
      <c r="AX837" s="797">
        <f t="shared" si="2194"/>
        <v>0</v>
      </c>
      <c r="AY837" s="797">
        <f t="shared" si="2194"/>
        <v>0</v>
      </c>
      <c r="AZ837" s="797">
        <f t="shared" si="2194"/>
        <v>0</v>
      </c>
      <c r="BA837" s="797">
        <f t="shared" si="2194"/>
        <v>0</v>
      </c>
      <c r="BB837" s="797">
        <f t="shared" si="2194"/>
        <v>0</v>
      </c>
      <c r="BC837" s="796"/>
      <c r="BD837" s="797">
        <f t="shared" ref="BD837:BT837" si="2195">SUM(BD284)</f>
        <v>0</v>
      </c>
      <c r="BE837" s="797">
        <f t="shared" si="2195"/>
        <v>0</v>
      </c>
      <c r="BF837" s="797">
        <f t="shared" si="2195"/>
        <v>0</v>
      </c>
      <c r="BG837" s="797">
        <f t="shared" si="2195"/>
        <v>0</v>
      </c>
      <c r="BH837" s="797">
        <f t="shared" si="2195"/>
        <v>0</v>
      </c>
      <c r="BI837" s="797">
        <f t="shared" si="2195"/>
        <v>0</v>
      </c>
      <c r="BJ837" s="797">
        <f t="shared" si="2195"/>
        <v>0</v>
      </c>
      <c r="BK837" s="797">
        <f t="shared" si="2195"/>
        <v>0</v>
      </c>
      <c r="BL837" s="797">
        <f t="shared" si="2195"/>
        <v>0</v>
      </c>
      <c r="BM837" s="797">
        <f t="shared" si="2195"/>
        <v>0</v>
      </c>
      <c r="BN837" s="797">
        <f t="shared" si="2195"/>
        <v>0</v>
      </c>
      <c r="BO837" s="797">
        <f t="shared" si="2195"/>
        <v>0</v>
      </c>
      <c r="BP837" s="797">
        <f t="shared" si="2195"/>
        <v>0</v>
      </c>
      <c r="BQ837" s="797">
        <f t="shared" si="2195"/>
        <v>0</v>
      </c>
      <c r="BR837" s="797">
        <f t="shared" si="2195"/>
        <v>0</v>
      </c>
      <c r="BS837" s="797">
        <f t="shared" si="2195"/>
        <v>0</v>
      </c>
      <c r="BT837" s="797">
        <f t="shared" si="219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08">
        <f t="shared" si="2136"/>
        <v>0</v>
      </c>
      <c r="CA837" s="608">
        <f t="shared" si="2137"/>
        <v>0</v>
      </c>
      <c r="CB837" s="608">
        <f t="shared" si="2138"/>
        <v>0</v>
      </c>
      <c r="CC837" s="678">
        <f t="shared" si="2139"/>
        <v>0</v>
      </c>
      <c r="CD837" s="1329">
        <f t="shared" si="2167"/>
        <v>0</v>
      </c>
      <c r="CE837" s="1330">
        <f t="shared" si="2141"/>
        <v>0</v>
      </c>
      <c r="CF837" s="1331">
        <f t="shared" si="2141"/>
        <v>0</v>
      </c>
      <c r="CG837" s="1331">
        <f t="shared" si="2141"/>
        <v>0</v>
      </c>
      <c r="CH837" s="1331">
        <f t="shared" si="2141"/>
        <v>0</v>
      </c>
      <c r="CI837" s="1331">
        <f t="shared" si="2141"/>
        <v>0</v>
      </c>
      <c r="CJ837" s="1331">
        <f t="shared" si="2141"/>
        <v>0</v>
      </c>
      <c r="CK837" s="1332">
        <f t="shared" si="2141"/>
        <v>0</v>
      </c>
      <c r="CL837" s="1332">
        <f t="shared" si="2141"/>
        <v>0</v>
      </c>
      <c r="CM837" s="1332">
        <f t="shared" si="2141"/>
        <v>0</v>
      </c>
      <c r="CN837" s="1331">
        <f t="shared" si="2141"/>
        <v>0</v>
      </c>
      <c r="CO837" s="1331">
        <f t="shared" si="2141"/>
        <v>0</v>
      </c>
      <c r="CP837" s="1331">
        <f t="shared" si="2141"/>
        <v>0</v>
      </c>
      <c r="CQ837" s="1331">
        <f t="shared" si="2141"/>
        <v>0</v>
      </c>
      <c r="CR837" s="1331">
        <f t="shared" si="2141"/>
        <v>0</v>
      </c>
      <c r="CS837" s="1330">
        <f t="shared" si="2141"/>
        <v>0</v>
      </c>
      <c r="CT837" s="1333">
        <f t="shared" si="2141"/>
        <v>0</v>
      </c>
      <c r="CU837" s="522">
        <f t="shared" si="2142"/>
        <v>0</v>
      </c>
      <c r="CV837" s="523">
        <f t="shared" si="2143"/>
        <v>0</v>
      </c>
      <c r="CW837" s="524">
        <f t="shared" si="2144"/>
        <v>0</v>
      </c>
      <c r="CX837" s="524">
        <f t="shared" si="2145"/>
        <v>0</v>
      </c>
      <c r="CY837" s="524">
        <f t="shared" si="2146"/>
        <v>0</v>
      </c>
      <c r="CZ837" s="524">
        <f t="shared" si="2147"/>
        <v>0</v>
      </c>
      <c r="DA837" s="524">
        <f t="shared" si="2148"/>
        <v>0</v>
      </c>
      <c r="DB837" s="525">
        <f t="shared" si="2149"/>
        <v>0</v>
      </c>
      <c r="DC837" s="525">
        <f t="shared" si="2150"/>
        <v>0</v>
      </c>
      <c r="DD837" s="525">
        <f t="shared" si="2151"/>
        <v>0</v>
      </c>
      <c r="DE837" s="524">
        <f t="shared" si="2152"/>
        <v>0</v>
      </c>
      <c r="DF837" s="524">
        <f t="shared" si="2153"/>
        <v>0</v>
      </c>
      <c r="DG837" s="524">
        <f t="shared" si="2154"/>
        <v>0</v>
      </c>
      <c r="DH837" s="524">
        <f t="shared" si="2155"/>
        <v>0</v>
      </c>
      <c r="DI837" s="524">
        <f t="shared" si="2156"/>
        <v>0</v>
      </c>
      <c r="DJ837" s="523">
        <f t="shared" si="2157"/>
        <v>0</v>
      </c>
      <c r="DK837" s="522">
        <f t="shared" si="2158"/>
        <v>0</v>
      </c>
      <c r="DL837" s="639">
        <f t="shared" si="2159"/>
        <v>17</v>
      </c>
      <c r="DM837" s="106">
        <f t="shared" si="2160"/>
        <v>17</v>
      </c>
      <c r="DN837" s="106">
        <f t="shared" si="2161"/>
        <v>17</v>
      </c>
      <c r="DO837" s="106">
        <f t="shared" si="216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9"/>
      <c r="DY837" s="470"/>
    </row>
    <row r="838" spans="1:129" s="472" customFormat="1" ht="15.75" customHeight="1">
      <c r="A838" s="603" t="str">
        <f>A285</f>
        <v>Finger millet: kg produced</v>
      </c>
      <c r="B838" s="797">
        <f t="shared" ref="B838:R838" si="2196">SUM(B291)</f>
        <v>0</v>
      </c>
      <c r="C838" s="797">
        <f t="shared" si="2196"/>
        <v>0</v>
      </c>
      <c r="D838" s="797">
        <f t="shared" si="2196"/>
        <v>0</v>
      </c>
      <c r="E838" s="797">
        <f t="shared" si="2196"/>
        <v>0</v>
      </c>
      <c r="F838" s="797">
        <f t="shared" si="2196"/>
        <v>0</v>
      </c>
      <c r="G838" s="797">
        <f t="shared" si="2196"/>
        <v>0</v>
      </c>
      <c r="H838" s="797">
        <f t="shared" si="2196"/>
        <v>0</v>
      </c>
      <c r="I838" s="797">
        <f t="shared" si="2196"/>
        <v>0</v>
      </c>
      <c r="J838" s="797">
        <f t="shared" si="2196"/>
        <v>0</v>
      </c>
      <c r="K838" s="797">
        <f t="shared" si="2196"/>
        <v>0</v>
      </c>
      <c r="L838" s="797">
        <f t="shared" si="2196"/>
        <v>0</v>
      </c>
      <c r="M838" s="797">
        <f t="shared" si="2196"/>
        <v>0</v>
      </c>
      <c r="N838" s="797">
        <f t="shared" si="2196"/>
        <v>0</v>
      </c>
      <c r="O838" s="797">
        <f t="shared" si="2196"/>
        <v>0</v>
      </c>
      <c r="P838" s="797">
        <f t="shared" si="2196"/>
        <v>0</v>
      </c>
      <c r="Q838" s="797">
        <f t="shared" si="2196"/>
        <v>0</v>
      </c>
      <c r="R838" s="797">
        <f t="shared" si="2196"/>
        <v>0</v>
      </c>
      <c r="S838" s="796"/>
      <c r="T838" s="797">
        <f t="shared" ref="T838:AJ838" si="2197">SUM(T291)</f>
        <v>0</v>
      </c>
      <c r="U838" s="797">
        <f t="shared" si="2197"/>
        <v>0</v>
      </c>
      <c r="V838" s="797">
        <f t="shared" si="2197"/>
        <v>0</v>
      </c>
      <c r="W838" s="797">
        <f t="shared" si="2197"/>
        <v>0</v>
      </c>
      <c r="X838" s="797">
        <f t="shared" si="2197"/>
        <v>0</v>
      </c>
      <c r="Y838" s="797">
        <f t="shared" si="2197"/>
        <v>0</v>
      </c>
      <c r="Z838" s="797">
        <f t="shared" si="2197"/>
        <v>0</v>
      </c>
      <c r="AA838" s="797">
        <f t="shared" si="2197"/>
        <v>0</v>
      </c>
      <c r="AB838" s="797">
        <f t="shared" si="2197"/>
        <v>0</v>
      </c>
      <c r="AC838" s="797">
        <f t="shared" si="2197"/>
        <v>0</v>
      </c>
      <c r="AD838" s="797">
        <f t="shared" si="2197"/>
        <v>0</v>
      </c>
      <c r="AE838" s="797">
        <f t="shared" si="2197"/>
        <v>0</v>
      </c>
      <c r="AF838" s="797">
        <f t="shared" si="2197"/>
        <v>0</v>
      </c>
      <c r="AG838" s="797">
        <f t="shared" si="2197"/>
        <v>0</v>
      </c>
      <c r="AH838" s="797">
        <f t="shared" si="2197"/>
        <v>0</v>
      </c>
      <c r="AI838" s="797">
        <f t="shared" si="2197"/>
        <v>0</v>
      </c>
      <c r="AJ838" s="797">
        <f t="shared" si="2197"/>
        <v>0</v>
      </c>
      <c r="AK838" s="796"/>
      <c r="AL838" s="797">
        <f t="shared" ref="AL838:BB838" si="2198">SUM(AL291)</f>
        <v>0</v>
      </c>
      <c r="AM838" s="797">
        <f t="shared" si="2198"/>
        <v>0</v>
      </c>
      <c r="AN838" s="797">
        <f t="shared" si="2198"/>
        <v>0</v>
      </c>
      <c r="AO838" s="797">
        <f t="shared" si="2198"/>
        <v>0</v>
      </c>
      <c r="AP838" s="797">
        <f t="shared" si="2198"/>
        <v>0</v>
      </c>
      <c r="AQ838" s="797">
        <f t="shared" si="2198"/>
        <v>0</v>
      </c>
      <c r="AR838" s="797">
        <f t="shared" si="2198"/>
        <v>0</v>
      </c>
      <c r="AS838" s="797">
        <f t="shared" si="2198"/>
        <v>0</v>
      </c>
      <c r="AT838" s="797">
        <f t="shared" si="2198"/>
        <v>0</v>
      </c>
      <c r="AU838" s="797">
        <f t="shared" si="2198"/>
        <v>0</v>
      </c>
      <c r="AV838" s="797">
        <f t="shared" si="2198"/>
        <v>0</v>
      </c>
      <c r="AW838" s="797">
        <f t="shared" si="2198"/>
        <v>0</v>
      </c>
      <c r="AX838" s="797">
        <f t="shared" si="2198"/>
        <v>0</v>
      </c>
      <c r="AY838" s="797">
        <f t="shared" si="2198"/>
        <v>0</v>
      </c>
      <c r="AZ838" s="797">
        <f t="shared" si="2198"/>
        <v>0</v>
      </c>
      <c r="BA838" s="797">
        <f t="shared" si="2198"/>
        <v>0</v>
      </c>
      <c r="BB838" s="797">
        <f t="shared" si="2198"/>
        <v>0</v>
      </c>
      <c r="BC838" s="796"/>
      <c r="BD838" s="797">
        <f t="shared" ref="BD838:BT838" si="2199">SUM(BD291)</f>
        <v>0</v>
      </c>
      <c r="BE838" s="797">
        <f t="shared" si="2199"/>
        <v>0</v>
      </c>
      <c r="BF838" s="797">
        <f t="shared" si="2199"/>
        <v>0</v>
      </c>
      <c r="BG838" s="797">
        <f t="shared" si="2199"/>
        <v>0</v>
      </c>
      <c r="BH838" s="797">
        <f t="shared" si="2199"/>
        <v>0</v>
      </c>
      <c r="BI838" s="797">
        <f t="shared" si="2199"/>
        <v>0</v>
      </c>
      <c r="BJ838" s="797">
        <f t="shared" si="2199"/>
        <v>0</v>
      </c>
      <c r="BK838" s="797">
        <f t="shared" si="2199"/>
        <v>0</v>
      </c>
      <c r="BL838" s="797">
        <f t="shared" si="2199"/>
        <v>0</v>
      </c>
      <c r="BM838" s="797">
        <f t="shared" si="2199"/>
        <v>0</v>
      </c>
      <c r="BN838" s="797">
        <f t="shared" si="2199"/>
        <v>0</v>
      </c>
      <c r="BO838" s="797">
        <f t="shared" si="2199"/>
        <v>0</v>
      </c>
      <c r="BP838" s="797">
        <f t="shared" si="2199"/>
        <v>0</v>
      </c>
      <c r="BQ838" s="797">
        <f t="shared" si="2199"/>
        <v>0</v>
      </c>
      <c r="BR838" s="797">
        <f t="shared" si="2199"/>
        <v>0</v>
      </c>
      <c r="BS838" s="797">
        <f t="shared" si="2199"/>
        <v>0</v>
      </c>
      <c r="BT838" s="797">
        <f t="shared" si="219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08">
        <f t="shared" si="2136"/>
        <v>0</v>
      </c>
      <c r="CA838" s="608">
        <f t="shared" si="2137"/>
        <v>0</v>
      </c>
      <c r="CB838" s="608">
        <f t="shared" si="2138"/>
        <v>0</v>
      </c>
      <c r="CC838" s="678">
        <f t="shared" si="2139"/>
        <v>0</v>
      </c>
      <c r="CD838" s="1329">
        <f t="shared" si="2167"/>
        <v>0</v>
      </c>
      <c r="CE838" s="1330">
        <f t="shared" si="2141"/>
        <v>0</v>
      </c>
      <c r="CF838" s="1331">
        <f t="shared" si="2141"/>
        <v>0</v>
      </c>
      <c r="CG838" s="1331">
        <f t="shared" si="2141"/>
        <v>0</v>
      </c>
      <c r="CH838" s="1331">
        <f t="shared" si="2141"/>
        <v>0</v>
      </c>
      <c r="CI838" s="1331">
        <f t="shared" si="2141"/>
        <v>0</v>
      </c>
      <c r="CJ838" s="1331">
        <f t="shared" si="2141"/>
        <v>0</v>
      </c>
      <c r="CK838" s="1332">
        <f t="shared" si="2141"/>
        <v>0</v>
      </c>
      <c r="CL838" s="1332">
        <f t="shared" si="2141"/>
        <v>0</v>
      </c>
      <c r="CM838" s="1332">
        <f t="shared" si="2141"/>
        <v>0</v>
      </c>
      <c r="CN838" s="1331">
        <f t="shared" si="2141"/>
        <v>0</v>
      </c>
      <c r="CO838" s="1331">
        <f t="shared" si="2141"/>
        <v>0</v>
      </c>
      <c r="CP838" s="1331">
        <f t="shared" si="2141"/>
        <v>0</v>
      </c>
      <c r="CQ838" s="1331">
        <f t="shared" si="2141"/>
        <v>0</v>
      </c>
      <c r="CR838" s="1331">
        <f t="shared" si="2141"/>
        <v>0</v>
      </c>
      <c r="CS838" s="1330">
        <f t="shared" si="2141"/>
        <v>0</v>
      </c>
      <c r="CT838" s="1333">
        <f t="shared" si="2141"/>
        <v>0</v>
      </c>
      <c r="CU838" s="522">
        <f t="shared" si="2142"/>
        <v>0</v>
      </c>
      <c r="CV838" s="523">
        <f t="shared" si="2143"/>
        <v>0</v>
      </c>
      <c r="CW838" s="524">
        <f t="shared" si="2144"/>
        <v>0</v>
      </c>
      <c r="CX838" s="524">
        <f t="shared" si="2145"/>
        <v>0</v>
      </c>
      <c r="CY838" s="524">
        <f t="shared" si="2146"/>
        <v>0</v>
      </c>
      <c r="CZ838" s="524">
        <f t="shared" si="2147"/>
        <v>0</v>
      </c>
      <c r="DA838" s="524">
        <f t="shared" si="2148"/>
        <v>0</v>
      </c>
      <c r="DB838" s="525">
        <f t="shared" si="2149"/>
        <v>0</v>
      </c>
      <c r="DC838" s="525">
        <f t="shared" si="2150"/>
        <v>0</v>
      </c>
      <c r="DD838" s="525">
        <f t="shared" si="2151"/>
        <v>0</v>
      </c>
      <c r="DE838" s="524">
        <f t="shared" si="2152"/>
        <v>0</v>
      </c>
      <c r="DF838" s="524">
        <f t="shared" si="2153"/>
        <v>0</v>
      </c>
      <c r="DG838" s="524">
        <f t="shared" si="2154"/>
        <v>0</v>
      </c>
      <c r="DH838" s="524">
        <f t="shared" si="2155"/>
        <v>0</v>
      </c>
      <c r="DI838" s="524">
        <f t="shared" si="2156"/>
        <v>0</v>
      </c>
      <c r="DJ838" s="523">
        <f t="shared" si="2157"/>
        <v>0</v>
      </c>
      <c r="DK838" s="522">
        <f t="shared" si="2158"/>
        <v>0</v>
      </c>
      <c r="DL838" s="639">
        <f t="shared" si="2159"/>
        <v>17</v>
      </c>
      <c r="DM838" s="106">
        <f t="shared" si="2160"/>
        <v>17</v>
      </c>
      <c r="DN838" s="106">
        <f t="shared" si="2161"/>
        <v>17</v>
      </c>
      <c r="DO838" s="106">
        <f t="shared" si="216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9"/>
      <c r="DY838" s="470"/>
    </row>
    <row r="839" spans="1:129" s="472" customFormat="1" ht="15.75" customHeight="1">
      <c r="A839" s="603" t="str">
        <f>A292</f>
        <v>Wheat: kg produced</v>
      </c>
      <c r="B839" s="797">
        <f t="shared" ref="B839:R839" si="2200">SUM(B298)</f>
        <v>0</v>
      </c>
      <c r="C839" s="797">
        <f t="shared" si="2200"/>
        <v>0</v>
      </c>
      <c r="D839" s="797">
        <f t="shared" si="2200"/>
        <v>0</v>
      </c>
      <c r="E839" s="797">
        <f t="shared" si="2200"/>
        <v>0</v>
      </c>
      <c r="F839" s="797">
        <f t="shared" si="2200"/>
        <v>0</v>
      </c>
      <c r="G839" s="797">
        <f t="shared" si="2200"/>
        <v>0</v>
      </c>
      <c r="H839" s="797">
        <f t="shared" si="2200"/>
        <v>0</v>
      </c>
      <c r="I839" s="797">
        <f t="shared" si="2200"/>
        <v>0</v>
      </c>
      <c r="J839" s="797">
        <f t="shared" si="2200"/>
        <v>0</v>
      </c>
      <c r="K839" s="797">
        <f t="shared" si="2200"/>
        <v>0</v>
      </c>
      <c r="L839" s="797">
        <f t="shared" si="2200"/>
        <v>0</v>
      </c>
      <c r="M839" s="797">
        <f t="shared" si="2200"/>
        <v>0</v>
      </c>
      <c r="N839" s="797">
        <f t="shared" si="2200"/>
        <v>0</v>
      </c>
      <c r="O839" s="797">
        <f t="shared" si="2200"/>
        <v>0</v>
      </c>
      <c r="P839" s="797">
        <f t="shared" si="2200"/>
        <v>0</v>
      </c>
      <c r="Q839" s="797">
        <f t="shared" si="2200"/>
        <v>0</v>
      </c>
      <c r="R839" s="797">
        <f t="shared" si="2200"/>
        <v>0</v>
      </c>
      <c r="S839" s="796"/>
      <c r="T839" s="797">
        <f t="shared" ref="T839:AJ839" si="2201">SUM(T298)</f>
        <v>0</v>
      </c>
      <c r="U839" s="797">
        <f t="shared" si="2201"/>
        <v>0</v>
      </c>
      <c r="V839" s="797">
        <f t="shared" si="2201"/>
        <v>0</v>
      </c>
      <c r="W839" s="797">
        <f t="shared" si="2201"/>
        <v>0</v>
      </c>
      <c r="X839" s="797">
        <f t="shared" si="2201"/>
        <v>0</v>
      </c>
      <c r="Y839" s="797">
        <f t="shared" si="2201"/>
        <v>0</v>
      </c>
      <c r="Z839" s="797">
        <f t="shared" si="2201"/>
        <v>0</v>
      </c>
      <c r="AA839" s="797">
        <f t="shared" si="2201"/>
        <v>0</v>
      </c>
      <c r="AB839" s="797">
        <f t="shared" si="2201"/>
        <v>0</v>
      </c>
      <c r="AC839" s="797">
        <f t="shared" si="2201"/>
        <v>0</v>
      </c>
      <c r="AD839" s="797">
        <f t="shared" si="2201"/>
        <v>0</v>
      </c>
      <c r="AE839" s="797">
        <f t="shared" si="2201"/>
        <v>0</v>
      </c>
      <c r="AF839" s="797">
        <f t="shared" si="2201"/>
        <v>0</v>
      </c>
      <c r="AG839" s="797">
        <f t="shared" si="2201"/>
        <v>0</v>
      </c>
      <c r="AH839" s="797">
        <f t="shared" si="2201"/>
        <v>0</v>
      </c>
      <c r="AI839" s="797">
        <f t="shared" si="2201"/>
        <v>0</v>
      </c>
      <c r="AJ839" s="797">
        <f t="shared" si="2201"/>
        <v>0</v>
      </c>
      <c r="AK839" s="796"/>
      <c r="AL839" s="797">
        <f t="shared" ref="AL839:BB839" si="2202">SUM(AL298)</f>
        <v>0</v>
      </c>
      <c r="AM839" s="797">
        <f t="shared" si="2202"/>
        <v>0</v>
      </c>
      <c r="AN839" s="797">
        <f t="shared" si="2202"/>
        <v>0</v>
      </c>
      <c r="AO839" s="797">
        <f t="shared" si="2202"/>
        <v>0</v>
      </c>
      <c r="AP839" s="797">
        <f t="shared" si="2202"/>
        <v>0</v>
      </c>
      <c r="AQ839" s="797">
        <f t="shared" si="2202"/>
        <v>0</v>
      </c>
      <c r="AR839" s="797">
        <f t="shared" si="2202"/>
        <v>0</v>
      </c>
      <c r="AS839" s="797">
        <f t="shared" si="2202"/>
        <v>0</v>
      </c>
      <c r="AT839" s="797">
        <f t="shared" si="2202"/>
        <v>0</v>
      </c>
      <c r="AU839" s="797">
        <f t="shared" si="2202"/>
        <v>0</v>
      </c>
      <c r="AV839" s="797">
        <f t="shared" si="2202"/>
        <v>0</v>
      </c>
      <c r="AW839" s="797">
        <f t="shared" si="2202"/>
        <v>0</v>
      </c>
      <c r="AX839" s="797">
        <f t="shared" si="2202"/>
        <v>0</v>
      </c>
      <c r="AY839" s="797">
        <f t="shared" si="2202"/>
        <v>0</v>
      </c>
      <c r="AZ839" s="797">
        <f t="shared" si="2202"/>
        <v>0</v>
      </c>
      <c r="BA839" s="797">
        <f t="shared" si="2202"/>
        <v>0</v>
      </c>
      <c r="BB839" s="797">
        <f t="shared" si="2202"/>
        <v>0</v>
      </c>
      <c r="BC839" s="796"/>
      <c r="BD839" s="797">
        <f t="shared" ref="BD839:BT839" si="2203">SUM(BD298)</f>
        <v>0</v>
      </c>
      <c r="BE839" s="797">
        <f t="shared" si="2203"/>
        <v>0</v>
      </c>
      <c r="BF839" s="797">
        <f t="shared" si="2203"/>
        <v>0</v>
      </c>
      <c r="BG839" s="797">
        <f t="shared" si="2203"/>
        <v>0</v>
      </c>
      <c r="BH839" s="797">
        <f t="shared" si="2203"/>
        <v>0</v>
      </c>
      <c r="BI839" s="797">
        <f t="shared" si="2203"/>
        <v>0</v>
      </c>
      <c r="BJ839" s="797">
        <f t="shared" si="2203"/>
        <v>0</v>
      </c>
      <c r="BK839" s="797">
        <f t="shared" si="2203"/>
        <v>0</v>
      </c>
      <c r="BL839" s="797">
        <f t="shared" si="2203"/>
        <v>0</v>
      </c>
      <c r="BM839" s="797">
        <f t="shared" si="2203"/>
        <v>0</v>
      </c>
      <c r="BN839" s="797">
        <f t="shared" si="2203"/>
        <v>0</v>
      </c>
      <c r="BO839" s="797">
        <f t="shared" si="2203"/>
        <v>0</v>
      </c>
      <c r="BP839" s="797">
        <f t="shared" si="2203"/>
        <v>0</v>
      </c>
      <c r="BQ839" s="797">
        <f t="shared" si="2203"/>
        <v>0</v>
      </c>
      <c r="BR839" s="797">
        <f t="shared" si="2203"/>
        <v>0</v>
      </c>
      <c r="BS839" s="797">
        <f t="shared" si="2203"/>
        <v>0</v>
      </c>
      <c r="BT839" s="797">
        <f t="shared" si="220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08">
        <f t="shared" si="2136"/>
        <v>0</v>
      </c>
      <c r="CA839" s="608">
        <f t="shared" si="2137"/>
        <v>0</v>
      </c>
      <c r="CB839" s="608">
        <f t="shared" si="2138"/>
        <v>0</v>
      </c>
      <c r="CC839" s="678">
        <f t="shared" si="2139"/>
        <v>0</v>
      </c>
      <c r="CD839" s="1329">
        <f t="shared" si="2167"/>
        <v>0</v>
      </c>
      <c r="CE839" s="1330">
        <f t="shared" si="2141"/>
        <v>0</v>
      </c>
      <c r="CF839" s="1331">
        <f t="shared" si="2141"/>
        <v>0</v>
      </c>
      <c r="CG839" s="1331">
        <f t="shared" si="2141"/>
        <v>0</v>
      </c>
      <c r="CH839" s="1331">
        <f t="shared" si="2141"/>
        <v>0</v>
      </c>
      <c r="CI839" s="1331">
        <f t="shared" si="2141"/>
        <v>0</v>
      </c>
      <c r="CJ839" s="1331">
        <f t="shared" si="2141"/>
        <v>0</v>
      </c>
      <c r="CK839" s="1332">
        <f t="shared" si="2141"/>
        <v>0</v>
      </c>
      <c r="CL839" s="1332">
        <f t="shared" si="2141"/>
        <v>0</v>
      </c>
      <c r="CM839" s="1332">
        <f t="shared" si="2141"/>
        <v>0</v>
      </c>
      <c r="CN839" s="1331">
        <f t="shared" si="2141"/>
        <v>0</v>
      </c>
      <c r="CO839" s="1331">
        <f t="shared" si="2141"/>
        <v>0</v>
      </c>
      <c r="CP839" s="1331">
        <f t="shared" si="2141"/>
        <v>0</v>
      </c>
      <c r="CQ839" s="1331">
        <f t="shared" si="2141"/>
        <v>0</v>
      </c>
      <c r="CR839" s="1331">
        <f t="shared" si="2141"/>
        <v>0</v>
      </c>
      <c r="CS839" s="1330">
        <f t="shared" si="2141"/>
        <v>0</v>
      </c>
      <c r="CT839" s="1333">
        <f t="shared" si="2141"/>
        <v>0</v>
      </c>
      <c r="CU839" s="522">
        <f t="shared" si="2142"/>
        <v>0</v>
      </c>
      <c r="CV839" s="523">
        <f t="shared" si="2143"/>
        <v>0</v>
      </c>
      <c r="CW839" s="524">
        <f t="shared" si="2144"/>
        <v>0</v>
      </c>
      <c r="CX839" s="524">
        <f t="shared" si="2145"/>
        <v>0</v>
      </c>
      <c r="CY839" s="524">
        <f t="shared" si="2146"/>
        <v>0</v>
      </c>
      <c r="CZ839" s="524">
        <f t="shared" si="2147"/>
        <v>0</v>
      </c>
      <c r="DA839" s="524">
        <f t="shared" si="2148"/>
        <v>0</v>
      </c>
      <c r="DB839" s="525">
        <f t="shared" si="2149"/>
        <v>0</v>
      </c>
      <c r="DC839" s="525">
        <f t="shared" si="2150"/>
        <v>0</v>
      </c>
      <c r="DD839" s="525">
        <f t="shared" si="2151"/>
        <v>0</v>
      </c>
      <c r="DE839" s="524">
        <f t="shared" si="2152"/>
        <v>0</v>
      </c>
      <c r="DF839" s="524">
        <f t="shared" si="2153"/>
        <v>0</v>
      </c>
      <c r="DG839" s="524">
        <f t="shared" si="2154"/>
        <v>0</v>
      </c>
      <c r="DH839" s="524">
        <f t="shared" si="2155"/>
        <v>0</v>
      </c>
      <c r="DI839" s="524">
        <f t="shared" si="2156"/>
        <v>0</v>
      </c>
      <c r="DJ839" s="523">
        <f t="shared" si="2157"/>
        <v>0</v>
      </c>
      <c r="DK839" s="522">
        <f t="shared" si="2158"/>
        <v>0</v>
      </c>
      <c r="DL839" s="639">
        <f t="shared" si="2159"/>
        <v>17</v>
      </c>
      <c r="DM839" s="106">
        <f t="shared" si="2160"/>
        <v>17</v>
      </c>
      <c r="DN839" s="106">
        <f t="shared" si="2161"/>
        <v>17</v>
      </c>
      <c r="DO839" s="106">
        <f t="shared" si="216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9"/>
      <c r="DY839" s="470"/>
    </row>
    <row r="840" spans="1:129" s="472" customFormat="1" ht="15.75" customHeight="1">
      <c r="A840" s="795" t="str">
        <f>A299</f>
        <v>Cassava: no. local meas.</v>
      </c>
      <c r="B840" s="797">
        <f t="shared" ref="B840:R840" si="2204">SUM(B308)</f>
        <v>0</v>
      </c>
      <c r="C840" s="797">
        <f t="shared" si="2204"/>
        <v>0</v>
      </c>
      <c r="D840" s="797">
        <f t="shared" si="2204"/>
        <v>0</v>
      </c>
      <c r="E840" s="797">
        <f t="shared" si="2204"/>
        <v>0</v>
      </c>
      <c r="F840" s="797">
        <f t="shared" si="2204"/>
        <v>0</v>
      </c>
      <c r="G840" s="797">
        <f t="shared" si="2204"/>
        <v>0</v>
      </c>
      <c r="H840" s="797">
        <f t="shared" si="2204"/>
        <v>0</v>
      </c>
      <c r="I840" s="797">
        <f t="shared" si="2204"/>
        <v>0</v>
      </c>
      <c r="J840" s="797">
        <f t="shared" si="2204"/>
        <v>0</v>
      </c>
      <c r="K840" s="797">
        <f t="shared" si="2204"/>
        <v>0</v>
      </c>
      <c r="L840" s="797">
        <f t="shared" si="2204"/>
        <v>0</v>
      </c>
      <c r="M840" s="797">
        <f t="shared" si="2204"/>
        <v>0</v>
      </c>
      <c r="N840" s="797">
        <f t="shared" si="2204"/>
        <v>0</v>
      </c>
      <c r="O840" s="797">
        <f t="shared" si="2204"/>
        <v>0</v>
      </c>
      <c r="P840" s="797">
        <f t="shared" si="2204"/>
        <v>0</v>
      </c>
      <c r="Q840" s="797">
        <f t="shared" si="2204"/>
        <v>0</v>
      </c>
      <c r="R840" s="797">
        <f t="shared" si="2204"/>
        <v>0</v>
      </c>
      <c r="S840" s="796"/>
      <c r="T840" s="797">
        <f t="shared" ref="T840:AJ840" si="2205">SUM(T308)</f>
        <v>0</v>
      </c>
      <c r="U840" s="797">
        <f t="shared" si="2205"/>
        <v>0</v>
      </c>
      <c r="V840" s="797">
        <f t="shared" si="2205"/>
        <v>0</v>
      </c>
      <c r="W840" s="797">
        <f t="shared" si="2205"/>
        <v>0</v>
      </c>
      <c r="X840" s="797">
        <f t="shared" si="2205"/>
        <v>0</v>
      </c>
      <c r="Y840" s="797">
        <f t="shared" si="2205"/>
        <v>0</v>
      </c>
      <c r="Z840" s="797">
        <f t="shared" si="2205"/>
        <v>0</v>
      </c>
      <c r="AA840" s="797">
        <f t="shared" si="2205"/>
        <v>0</v>
      </c>
      <c r="AB840" s="797">
        <f t="shared" si="2205"/>
        <v>0</v>
      </c>
      <c r="AC840" s="797">
        <f t="shared" si="2205"/>
        <v>0</v>
      </c>
      <c r="AD840" s="797">
        <f t="shared" si="2205"/>
        <v>0</v>
      </c>
      <c r="AE840" s="797">
        <f t="shared" si="2205"/>
        <v>0</v>
      </c>
      <c r="AF840" s="797">
        <f t="shared" si="2205"/>
        <v>0</v>
      </c>
      <c r="AG840" s="797">
        <f t="shared" si="2205"/>
        <v>0</v>
      </c>
      <c r="AH840" s="797">
        <f t="shared" si="2205"/>
        <v>0</v>
      </c>
      <c r="AI840" s="797">
        <f t="shared" si="2205"/>
        <v>0</v>
      </c>
      <c r="AJ840" s="797">
        <f t="shared" si="2205"/>
        <v>0</v>
      </c>
      <c r="AK840" s="796"/>
      <c r="AL840" s="797">
        <f t="shared" ref="AL840:BB840" si="2206">SUM(AL308)</f>
        <v>0</v>
      </c>
      <c r="AM840" s="797">
        <f t="shared" si="2206"/>
        <v>0</v>
      </c>
      <c r="AN840" s="797">
        <f t="shared" si="2206"/>
        <v>0</v>
      </c>
      <c r="AO840" s="797">
        <f t="shared" si="2206"/>
        <v>0</v>
      </c>
      <c r="AP840" s="797">
        <f t="shared" si="2206"/>
        <v>0</v>
      </c>
      <c r="AQ840" s="797">
        <f t="shared" si="2206"/>
        <v>0</v>
      </c>
      <c r="AR840" s="797">
        <f t="shared" si="2206"/>
        <v>0</v>
      </c>
      <c r="AS840" s="797">
        <f t="shared" si="2206"/>
        <v>0</v>
      </c>
      <c r="AT840" s="797">
        <f t="shared" si="2206"/>
        <v>0</v>
      </c>
      <c r="AU840" s="797">
        <f t="shared" si="2206"/>
        <v>0</v>
      </c>
      <c r="AV840" s="797">
        <f t="shared" si="2206"/>
        <v>0</v>
      </c>
      <c r="AW840" s="797">
        <f t="shared" si="2206"/>
        <v>0</v>
      </c>
      <c r="AX840" s="797">
        <f t="shared" si="2206"/>
        <v>0</v>
      </c>
      <c r="AY840" s="797">
        <f t="shared" si="2206"/>
        <v>0</v>
      </c>
      <c r="AZ840" s="797">
        <f t="shared" si="2206"/>
        <v>0</v>
      </c>
      <c r="BA840" s="797">
        <f t="shared" si="2206"/>
        <v>0</v>
      </c>
      <c r="BB840" s="797">
        <f t="shared" si="2206"/>
        <v>0</v>
      </c>
      <c r="BC840" s="796"/>
      <c r="BD840" s="797">
        <f t="shared" ref="BD840:BT840" si="2207">SUM(BD308)</f>
        <v>0</v>
      </c>
      <c r="BE840" s="797">
        <f t="shared" si="2207"/>
        <v>0</v>
      </c>
      <c r="BF840" s="797">
        <f t="shared" si="2207"/>
        <v>0</v>
      </c>
      <c r="BG840" s="797">
        <f t="shared" si="2207"/>
        <v>0</v>
      </c>
      <c r="BH840" s="797">
        <f t="shared" si="2207"/>
        <v>0</v>
      </c>
      <c r="BI840" s="797">
        <f t="shared" si="2207"/>
        <v>0</v>
      </c>
      <c r="BJ840" s="797">
        <f t="shared" si="2207"/>
        <v>0</v>
      </c>
      <c r="BK840" s="797">
        <f t="shared" si="2207"/>
        <v>0</v>
      </c>
      <c r="BL840" s="797">
        <f t="shared" si="2207"/>
        <v>0</v>
      </c>
      <c r="BM840" s="797">
        <f t="shared" si="2207"/>
        <v>0</v>
      </c>
      <c r="BN840" s="797">
        <f t="shared" si="2207"/>
        <v>0</v>
      </c>
      <c r="BO840" s="797">
        <f t="shared" si="2207"/>
        <v>0</v>
      </c>
      <c r="BP840" s="797">
        <f t="shared" si="2207"/>
        <v>0</v>
      </c>
      <c r="BQ840" s="797">
        <f t="shared" si="2207"/>
        <v>0</v>
      </c>
      <c r="BR840" s="797">
        <f t="shared" si="2207"/>
        <v>0</v>
      </c>
      <c r="BS840" s="797">
        <f t="shared" si="2207"/>
        <v>0</v>
      </c>
      <c r="BT840" s="797">
        <f t="shared" si="220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08">
        <f t="shared" si="2136"/>
        <v>0</v>
      </c>
      <c r="CA840" s="608">
        <f t="shared" si="2137"/>
        <v>0</v>
      </c>
      <c r="CB840" s="608">
        <f t="shared" si="2138"/>
        <v>0</v>
      </c>
      <c r="CC840" s="678">
        <f t="shared" si="2139"/>
        <v>0</v>
      </c>
      <c r="CD840" s="1329">
        <f t="shared" si="2167"/>
        <v>0</v>
      </c>
      <c r="CE840" s="1330">
        <f t="shared" si="2141"/>
        <v>0</v>
      </c>
      <c r="CF840" s="1331">
        <f t="shared" si="2141"/>
        <v>0</v>
      </c>
      <c r="CG840" s="1331">
        <f t="shared" si="2141"/>
        <v>0</v>
      </c>
      <c r="CH840" s="1331">
        <f t="shared" si="2141"/>
        <v>0</v>
      </c>
      <c r="CI840" s="1331">
        <f t="shared" si="2141"/>
        <v>0</v>
      </c>
      <c r="CJ840" s="1331">
        <f t="shared" si="2141"/>
        <v>0</v>
      </c>
      <c r="CK840" s="1332">
        <f t="shared" si="2141"/>
        <v>0</v>
      </c>
      <c r="CL840" s="1332">
        <f t="shared" si="2141"/>
        <v>0</v>
      </c>
      <c r="CM840" s="1332">
        <f t="shared" si="2141"/>
        <v>0</v>
      </c>
      <c r="CN840" s="1331">
        <f t="shared" si="2141"/>
        <v>0</v>
      </c>
      <c r="CO840" s="1331">
        <f t="shared" si="2141"/>
        <v>0</v>
      </c>
      <c r="CP840" s="1331">
        <f t="shared" si="2141"/>
        <v>0</v>
      </c>
      <c r="CQ840" s="1331">
        <f t="shared" si="2141"/>
        <v>0</v>
      </c>
      <c r="CR840" s="1331">
        <f t="shared" si="2141"/>
        <v>0</v>
      </c>
      <c r="CS840" s="1330">
        <f t="shared" si="2141"/>
        <v>0</v>
      </c>
      <c r="CT840" s="1333">
        <f t="shared" si="2141"/>
        <v>0</v>
      </c>
      <c r="CU840" s="522">
        <f t="shared" si="2142"/>
        <v>0</v>
      </c>
      <c r="CV840" s="523">
        <f t="shared" si="2143"/>
        <v>0</v>
      </c>
      <c r="CW840" s="524">
        <f t="shared" si="2144"/>
        <v>0</v>
      </c>
      <c r="CX840" s="524">
        <f t="shared" si="2145"/>
        <v>0</v>
      </c>
      <c r="CY840" s="524">
        <f t="shared" si="2146"/>
        <v>0</v>
      </c>
      <c r="CZ840" s="524">
        <f t="shared" si="2147"/>
        <v>0</v>
      </c>
      <c r="DA840" s="524">
        <f t="shared" si="2148"/>
        <v>0</v>
      </c>
      <c r="DB840" s="525">
        <f t="shared" si="2149"/>
        <v>0</v>
      </c>
      <c r="DC840" s="525">
        <f t="shared" si="2150"/>
        <v>0</v>
      </c>
      <c r="DD840" s="525">
        <f t="shared" si="2151"/>
        <v>0</v>
      </c>
      <c r="DE840" s="524">
        <f t="shared" si="2152"/>
        <v>0</v>
      </c>
      <c r="DF840" s="524">
        <f t="shared" si="2153"/>
        <v>0</v>
      </c>
      <c r="DG840" s="524">
        <f t="shared" si="2154"/>
        <v>0</v>
      </c>
      <c r="DH840" s="524">
        <f t="shared" si="2155"/>
        <v>0</v>
      </c>
      <c r="DI840" s="524">
        <f t="shared" si="2156"/>
        <v>0</v>
      </c>
      <c r="DJ840" s="523">
        <f t="shared" si="2157"/>
        <v>0</v>
      </c>
      <c r="DK840" s="522">
        <f t="shared" si="2158"/>
        <v>0</v>
      </c>
      <c r="DL840" s="639">
        <f t="shared" si="2159"/>
        <v>17</v>
      </c>
      <c r="DM840" s="106">
        <f t="shared" si="2160"/>
        <v>17</v>
      </c>
      <c r="DN840" s="106">
        <f t="shared" si="2161"/>
        <v>17</v>
      </c>
      <c r="DO840" s="106">
        <f t="shared" si="216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9"/>
      <c r="DY840" s="470"/>
    </row>
    <row r="841" spans="1:129" s="472" customFormat="1" ht="15.75" customHeight="1">
      <c r="A841" s="603" t="str">
        <f>A309</f>
        <v>Water melon: no. local meas</v>
      </c>
      <c r="B841" s="797">
        <f t="shared" ref="B841:R841" si="2208">SUM(B318)</f>
        <v>0</v>
      </c>
      <c r="C841" s="797">
        <f t="shared" si="2208"/>
        <v>0</v>
      </c>
      <c r="D841" s="797">
        <f t="shared" si="2208"/>
        <v>0</v>
      </c>
      <c r="E841" s="797">
        <f t="shared" si="2208"/>
        <v>0</v>
      </c>
      <c r="F841" s="797">
        <f t="shared" si="2208"/>
        <v>0</v>
      </c>
      <c r="G841" s="797">
        <f t="shared" si="2208"/>
        <v>0</v>
      </c>
      <c r="H841" s="797">
        <f t="shared" si="2208"/>
        <v>0</v>
      </c>
      <c r="I841" s="797">
        <f t="shared" si="2208"/>
        <v>0</v>
      </c>
      <c r="J841" s="797">
        <f t="shared" si="2208"/>
        <v>0</v>
      </c>
      <c r="K841" s="797">
        <f t="shared" si="2208"/>
        <v>0</v>
      </c>
      <c r="L841" s="797">
        <f t="shared" si="2208"/>
        <v>0</v>
      </c>
      <c r="M841" s="797">
        <f t="shared" si="2208"/>
        <v>0</v>
      </c>
      <c r="N841" s="797">
        <f t="shared" si="2208"/>
        <v>0</v>
      </c>
      <c r="O841" s="797">
        <f t="shared" si="2208"/>
        <v>0</v>
      </c>
      <c r="P841" s="797">
        <f t="shared" si="2208"/>
        <v>0</v>
      </c>
      <c r="Q841" s="797">
        <f t="shared" si="2208"/>
        <v>0</v>
      </c>
      <c r="R841" s="797">
        <f t="shared" si="2208"/>
        <v>0</v>
      </c>
      <c r="S841" s="796"/>
      <c r="T841" s="797">
        <f t="shared" ref="T841:AJ841" si="2209">SUM(T318)</f>
        <v>1.6670290642893382E-2</v>
      </c>
      <c r="U841" s="797">
        <f t="shared" si="2209"/>
        <v>1.5003261578604044E-2</v>
      </c>
      <c r="V841" s="797">
        <f t="shared" si="2209"/>
        <v>1.5003261578604044E-2</v>
      </c>
      <c r="W841" s="797">
        <f t="shared" si="2209"/>
        <v>1.2502717982170038E-2</v>
      </c>
      <c r="X841" s="797">
        <f t="shared" si="2209"/>
        <v>1.8754076973255058E-2</v>
      </c>
      <c r="Y841" s="797">
        <f t="shared" si="2209"/>
        <v>1.2502717982170038E-2</v>
      </c>
      <c r="Z841" s="797">
        <f t="shared" si="2209"/>
        <v>1.7146584661261764E-2</v>
      </c>
      <c r="AA841" s="797">
        <f t="shared" si="2209"/>
        <v>0</v>
      </c>
      <c r="AB841" s="797">
        <f t="shared" si="2209"/>
        <v>0</v>
      </c>
      <c r="AC841" s="797">
        <f t="shared" si="2209"/>
        <v>0</v>
      </c>
      <c r="AD841" s="797">
        <f t="shared" si="2209"/>
        <v>0</v>
      </c>
      <c r="AE841" s="797">
        <f t="shared" si="2209"/>
        <v>0</v>
      </c>
      <c r="AF841" s="797">
        <f t="shared" si="2209"/>
        <v>0</v>
      </c>
      <c r="AG841" s="797">
        <f t="shared" si="2209"/>
        <v>0</v>
      </c>
      <c r="AH841" s="797">
        <f t="shared" si="2209"/>
        <v>0</v>
      </c>
      <c r="AI841" s="797">
        <f t="shared" si="2209"/>
        <v>0</v>
      </c>
      <c r="AJ841" s="797">
        <f t="shared" si="2209"/>
        <v>0</v>
      </c>
      <c r="AK841" s="796"/>
      <c r="AL841" s="797">
        <f t="shared" ref="AL841:BB841" si="2210">SUM(AL318)</f>
        <v>0</v>
      </c>
      <c r="AM841" s="797">
        <f t="shared" si="2210"/>
        <v>0</v>
      </c>
      <c r="AN841" s="797">
        <f t="shared" si="2210"/>
        <v>0</v>
      </c>
      <c r="AO841" s="797">
        <f t="shared" si="2210"/>
        <v>0</v>
      </c>
      <c r="AP841" s="797">
        <f t="shared" si="2210"/>
        <v>0</v>
      </c>
      <c r="AQ841" s="797">
        <f t="shared" si="2210"/>
        <v>0</v>
      </c>
      <c r="AR841" s="797">
        <f t="shared" si="2210"/>
        <v>0</v>
      </c>
      <c r="AS841" s="797">
        <f t="shared" si="2210"/>
        <v>0</v>
      </c>
      <c r="AT841" s="797">
        <f t="shared" si="2210"/>
        <v>0</v>
      </c>
      <c r="AU841" s="797">
        <f t="shared" si="2210"/>
        <v>0</v>
      </c>
      <c r="AV841" s="797">
        <f t="shared" si="2210"/>
        <v>0</v>
      </c>
      <c r="AW841" s="797">
        <f t="shared" si="2210"/>
        <v>0</v>
      </c>
      <c r="AX841" s="797">
        <f t="shared" si="2210"/>
        <v>0</v>
      </c>
      <c r="AY841" s="797">
        <f t="shared" si="2210"/>
        <v>0</v>
      </c>
      <c r="AZ841" s="797">
        <f t="shared" si="2210"/>
        <v>0</v>
      </c>
      <c r="BA841" s="797">
        <f t="shared" si="2210"/>
        <v>0</v>
      </c>
      <c r="BB841" s="797">
        <f t="shared" si="2210"/>
        <v>0</v>
      </c>
      <c r="BC841" s="796"/>
      <c r="BD841" s="797">
        <f t="shared" ref="BD841:BT841" si="2211">SUM(BD318)</f>
        <v>0</v>
      </c>
      <c r="BE841" s="797">
        <f t="shared" si="2211"/>
        <v>0</v>
      </c>
      <c r="BF841" s="797">
        <f t="shared" si="2211"/>
        <v>0</v>
      </c>
      <c r="BG841" s="797">
        <f t="shared" si="2211"/>
        <v>0</v>
      </c>
      <c r="BH841" s="797">
        <f t="shared" si="2211"/>
        <v>0</v>
      </c>
      <c r="BI841" s="797">
        <f t="shared" si="2211"/>
        <v>0</v>
      </c>
      <c r="BJ841" s="797">
        <f t="shared" si="2211"/>
        <v>0</v>
      </c>
      <c r="BK841" s="797">
        <f t="shared" si="2211"/>
        <v>0</v>
      </c>
      <c r="BL841" s="797">
        <f t="shared" si="2211"/>
        <v>0</v>
      </c>
      <c r="BM841" s="797">
        <f t="shared" si="2211"/>
        <v>0</v>
      </c>
      <c r="BN841" s="797">
        <f t="shared" si="2211"/>
        <v>0</v>
      </c>
      <c r="BO841" s="797">
        <f t="shared" si="2211"/>
        <v>0</v>
      </c>
      <c r="BP841" s="797">
        <f t="shared" si="2211"/>
        <v>0</v>
      </c>
      <c r="BQ841" s="797">
        <f t="shared" si="2211"/>
        <v>0</v>
      </c>
      <c r="BR841" s="797">
        <f t="shared" si="2211"/>
        <v>0</v>
      </c>
      <c r="BS841" s="797">
        <f t="shared" si="2211"/>
        <v>0</v>
      </c>
      <c r="BT841" s="797">
        <f t="shared" si="2211"/>
        <v>0</v>
      </c>
      <c r="BU841" s="796"/>
      <c r="BV841" s="797">
        <f>SUM(BV318)</f>
        <v>0</v>
      </c>
      <c r="BW841" s="797">
        <f>SUM(BW318)</f>
        <v>1.6670290642893382E-2</v>
      </c>
      <c r="BX841" s="797">
        <f>SUM(BX318)</f>
        <v>0</v>
      </c>
      <c r="BY841" s="797">
        <f>SUM(BY318)</f>
        <v>0</v>
      </c>
      <c r="BZ841" s="608">
        <f t="shared" si="2136"/>
        <v>0</v>
      </c>
      <c r="CA841" s="608">
        <f t="shared" si="2137"/>
        <v>5.9219222950468867E-3</v>
      </c>
      <c r="CB841" s="608">
        <f t="shared" si="2138"/>
        <v>0</v>
      </c>
      <c r="CC841" s="678">
        <f t="shared" si="2139"/>
        <v>0</v>
      </c>
      <c r="CD841" s="1329">
        <f t="shared" si="2167"/>
        <v>0</v>
      </c>
      <c r="CE841" s="1330">
        <f t="shared" si="2141"/>
        <v>0</v>
      </c>
      <c r="CF841" s="1331">
        <f t="shared" si="2141"/>
        <v>0</v>
      </c>
      <c r="CG841" s="1331">
        <f t="shared" si="2141"/>
        <v>0</v>
      </c>
      <c r="CH841" s="1331">
        <f t="shared" si="2141"/>
        <v>0</v>
      </c>
      <c r="CI841" s="1331">
        <f t="shared" si="2141"/>
        <v>0</v>
      </c>
      <c r="CJ841" s="1331">
        <f t="shared" si="2141"/>
        <v>0</v>
      </c>
      <c r="CK841" s="1332">
        <f t="shared" si="2141"/>
        <v>0</v>
      </c>
      <c r="CL841" s="1332">
        <f t="shared" si="2141"/>
        <v>0</v>
      </c>
      <c r="CM841" s="1332">
        <f t="shared" si="2141"/>
        <v>0</v>
      </c>
      <c r="CN841" s="1331">
        <f t="shared" si="2141"/>
        <v>0</v>
      </c>
      <c r="CO841" s="1331">
        <f t="shared" si="2141"/>
        <v>0</v>
      </c>
      <c r="CP841" s="1331">
        <f t="shared" si="2141"/>
        <v>0</v>
      </c>
      <c r="CQ841" s="1331">
        <f t="shared" si="2141"/>
        <v>0</v>
      </c>
      <c r="CR841" s="1331">
        <f t="shared" si="2141"/>
        <v>0</v>
      </c>
      <c r="CS841" s="1330">
        <f t="shared" si="2141"/>
        <v>0</v>
      </c>
      <c r="CT841" s="1333">
        <f t="shared" si="2141"/>
        <v>0</v>
      </c>
      <c r="CU841" s="522">
        <f t="shared" si="2142"/>
        <v>0</v>
      </c>
      <c r="CV841" s="523">
        <f t="shared" si="2143"/>
        <v>0</v>
      </c>
      <c r="CW841" s="524">
        <f t="shared" si="2144"/>
        <v>0</v>
      </c>
      <c r="CX841" s="524">
        <f t="shared" si="2145"/>
        <v>0</v>
      </c>
      <c r="CY841" s="524">
        <f t="shared" si="2146"/>
        <v>0</v>
      </c>
      <c r="CZ841" s="524">
        <f t="shared" si="2147"/>
        <v>0</v>
      </c>
      <c r="DA841" s="524">
        <f t="shared" si="2148"/>
        <v>0</v>
      </c>
      <c r="DB841" s="525">
        <f t="shared" si="2149"/>
        <v>0</v>
      </c>
      <c r="DC841" s="525">
        <f t="shared" si="2150"/>
        <v>0</v>
      </c>
      <c r="DD841" s="525">
        <f t="shared" si="2151"/>
        <v>0</v>
      </c>
      <c r="DE841" s="524">
        <f t="shared" si="2152"/>
        <v>0</v>
      </c>
      <c r="DF841" s="524">
        <f t="shared" si="2153"/>
        <v>0</v>
      </c>
      <c r="DG841" s="524">
        <f t="shared" si="2154"/>
        <v>0</v>
      </c>
      <c r="DH841" s="524">
        <f t="shared" si="2155"/>
        <v>0</v>
      </c>
      <c r="DI841" s="524">
        <f t="shared" si="2156"/>
        <v>0</v>
      </c>
      <c r="DJ841" s="523">
        <f t="shared" si="2157"/>
        <v>0</v>
      </c>
      <c r="DK841" s="522">
        <f t="shared" si="2158"/>
        <v>0</v>
      </c>
      <c r="DL841" s="639">
        <f t="shared" si="2159"/>
        <v>17</v>
      </c>
      <c r="DM841" s="106">
        <f t="shared" si="2160"/>
        <v>17</v>
      </c>
      <c r="DN841" s="106">
        <f t="shared" si="2161"/>
        <v>17</v>
      </c>
      <c r="DO841" s="106">
        <f t="shared" si="216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9"/>
      <c r="DY841" s="470"/>
    </row>
    <row r="842" spans="1:129" s="472" customFormat="1" ht="15.75" customHeight="1">
      <c r="A842" s="603" t="str">
        <f>A319</f>
        <v>Other melons: no. local meas</v>
      </c>
      <c r="B842" s="797">
        <f t="shared" ref="B842:R842" si="2212">SUM(B328)</f>
        <v>0</v>
      </c>
      <c r="C842" s="797">
        <f t="shared" si="2212"/>
        <v>0</v>
      </c>
      <c r="D842" s="797">
        <f t="shared" si="2212"/>
        <v>0</v>
      </c>
      <c r="E842" s="797">
        <f t="shared" si="2212"/>
        <v>0</v>
      </c>
      <c r="F842" s="797">
        <f t="shared" si="2212"/>
        <v>0</v>
      </c>
      <c r="G842" s="797">
        <f t="shared" si="2212"/>
        <v>0</v>
      </c>
      <c r="H842" s="797">
        <f t="shared" si="2212"/>
        <v>0</v>
      </c>
      <c r="I842" s="797">
        <f t="shared" si="2212"/>
        <v>0</v>
      </c>
      <c r="J842" s="797">
        <f t="shared" si="2212"/>
        <v>0</v>
      </c>
      <c r="K842" s="797">
        <f t="shared" si="2212"/>
        <v>0</v>
      </c>
      <c r="L842" s="797">
        <f t="shared" si="2212"/>
        <v>0</v>
      </c>
      <c r="M842" s="797">
        <f t="shared" si="2212"/>
        <v>0</v>
      </c>
      <c r="N842" s="797">
        <f t="shared" si="2212"/>
        <v>0</v>
      </c>
      <c r="O842" s="797">
        <f t="shared" si="2212"/>
        <v>0</v>
      </c>
      <c r="P842" s="797">
        <f t="shared" si="2212"/>
        <v>0</v>
      </c>
      <c r="Q842" s="797">
        <f t="shared" si="2212"/>
        <v>0</v>
      </c>
      <c r="R842" s="797">
        <f t="shared" si="2212"/>
        <v>0</v>
      </c>
      <c r="S842" s="796"/>
      <c r="T842" s="797">
        <f t="shared" ref="T842:AJ842" si="2213">SUM(T328)</f>
        <v>0</v>
      </c>
      <c r="U842" s="797">
        <f t="shared" si="2213"/>
        <v>0</v>
      </c>
      <c r="V842" s="797">
        <f t="shared" si="2213"/>
        <v>0</v>
      </c>
      <c r="W842" s="797">
        <f t="shared" si="2213"/>
        <v>0</v>
      </c>
      <c r="X842" s="797">
        <f t="shared" si="2213"/>
        <v>0</v>
      </c>
      <c r="Y842" s="797">
        <f t="shared" si="2213"/>
        <v>0</v>
      </c>
      <c r="Z842" s="797">
        <f t="shared" si="2213"/>
        <v>0</v>
      </c>
      <c r="AA842" s="797">
        <f t="shared" si="2213"/>
        <v>0</v>
      </c>
      <c r="AB842" s="797">
        <f t="shared" si="2213"/>
        <v>0</v>
      </c>
      <c r="AC842" s="797">
        <f t="shared" si="2213"/>
        <v>0</v>
      </c>
      <c r="AD842" s="797">
        <f t="shared" si="2213"/>
        <v>0</v>
      </c>
      <c r="AE842" s="797">
        <f t="shared" si="2213"/>
        <v>0</v>
      </c>
      <c r="AF842" s="797">
        <f t="shared" si="2213"/>
        <v>0</v>
      </c>
      <c r="AG842" s="797">
        <f t="shared" si="2213"/>
        <v>0</v>
      </c>
      <c r="AH842" s="797">
        <f t="shared" si="2213"/>
        <v>0</v>
      </c>
      <c r="AI842" s="797">
        <f t="shared" si="2213"/>
        <v>0</v>
      </c>
      <c r="AJ842" s="797">
        <f t="shared" si="2213"/>
        <v>0</v>
      </c>
      <c r="AK842" s="796"/>
      <c r="AL842" s="797">
        <f t="shared" ref="AL842:BB842" si="2214">SUM(AL328)</f>
        <v>0</v>
      </c>
      <c r="AM842" s="797">
        <f t="shared" si="2214"/>
        <v>0</v>
      </c>
      <c r="AN842" s="797">
        <f t="shared" si="2214"/>
        <v>0</v>
      </c>
      <c r="AO842" s="797">
        <f t="shared" si="2214"/>
        <v>0</v>
      </c>
      <c r="AP842" s="797">
        <f t="shared" si="2214"/>
        <v>0</v>
      </c>
      <c r="AQ842" s="797">
        <f t="shared" si="2214"/>
        <v>0</v>
      </c>
      <c r="AR842" s="797">
        <f t="shared" si="2214"/>
        <v>0</v>
      </c>
      <c r="AS842" s="797">
        <f t="shared" si="2214"/>
        <v>0</v>
      </c>
      <c r="AT842" s="797">
        <f t="shared" si="2214"/>
        <v>0</v>
      </c>
      <c r="AU842" s="797">
        <f t="shared" si="2214"/>
        <v>0</v>
      </c>
      <c r="AV842" s="797">
        <f t="shared" si="2214"/>
        <v>0</v>
      </c>
      <c r="AW842" s="797">
        <f t="shared" si="2214"/>
        <v>0</v>
      </c>
      <c r="AX842" s="797">
        <f t="shared" si="2214"/>
        <v>0</v>
      </c>
      <c r="AY842" s="797">
        <f t="shared" si="2214"/>
        <v>0</v>
      </c>
      <c r="AZ842" s="797">
        <f t="shared" si="2214"/>
        <v>0</v>
      </c>
      <c r="BA842" s="797">
        <f t="shared" si="2214"/>
        <v>0</v>
      </c>
      <c r="BB842" s="797">
        <f t="shared" si="2214"/>
        <v>0</v>
      </c>
      <c r="BC842" s="796"/>
      <c r="BD842" s="797">
        <f t="shared" ref="BD842:BT842" si="2215">SUM(BD328)</f>
        <v>0</v>
      </c>
      <c r="BE842" s="797">
        <f t="shared" si="2215"/>
        <v>0</v>
      </c>
      <c r="BF842" s="797">
        <f t="shared" si="2215"/>
        <v>0</v>
      </c>
      <c r="BG842" s="797">
        <f t="shared" si="2215"/>
        <v>0</v>
      </c>
      <c r="BH842" s="797">
        <f t="shared" si="2215"/>
        <v>0</v>
      </c>
      <c r="BI842" s="797">
        <f t="shared" si="2215"/>
        <v>0</v>
      </c>
      <c r="BJ842" s="797">
        <f t="shared" si="2215"/>
        <v>0</v>
      </c>
      <c r="BK842" s="797">
        <f t="shared" si="2215"/>
        <v>0</v>
      </c>
      <c r="BL842" s="797">
        <f t="shared" si="2215"/>
        <v>0</v>
      </c>
      <c r="BM842" s="797">
        <f t="shared" si="2215"/>
        <v>0</v>
      </c>
      <c r="BN842" s="797">
        <f t="shared" si="2215"/>
        <v>0</v>
      </c>
      <c r="BO842" s="797">
        <f t="shared" si="2215"/>
        <v>0</v>
      </c>
      <c r="BP842" s="797">
        <f t="shared" si="2215"/>
        <v>0</v>
      </c>
      <c r="BQ842" s="797">
        <f t="shared" si="2215"/>
        <v>0</v>
      </c>
      <c r="BR842" s="797">
        <f t="shared" si="2215"/>
        <v>0</v>
      </c>
      <c r="BS842" s="797">
        <f t="shared" si="2215"/>
        <v>0</v>
      </c>
      <c r="BT842" s="797">
        <f t="shared" si="221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08">
        <f t="shared" si="2136"/>
        <v>0</v>
      </c>
      <c r="CA842" s="608">
        <f t="shared" si="2137"/>
        <v>0</v>
      </c>
      <c r="CB842" s="608">
        <f t="shared" si="2138"/>
        <v>0</v>
      </c>
      <c r="CC842" s="678">
        <f t="shared" si="2139"/>
        <v>0</v>
      </c>
      <c r="CD842" s="1329">
        <f t="shared" si="2167"/>
        <v>0</v>
      </c>
      <c r="CE842" s="1330">
        <f t="shared" si="2141"/>
        <v>0</v>
      </c>
      <c r="CF842" s="1331">
        <f t="shared" si="2141"/>
        <v>0</v>
      </c>
      <c r="CG842" s="1331">
        <f t="shared" si="2141"/>
        <v>0</v>
      </c>
      <c r="CH842" s="1331">
        <f t="shared" si="2141"/>
        <v>0</v>
      </c>
      <c r="CI842" s="1331">
        <f t="shared" si="2141"/>
        <v>0</v>
      </c>
      <c r="CJ842" s="1331">
        <f t="shared" si="2141"/>
        <v>0</v>
      </c>
      <c r="CK842" s="1332">
        <f t="shared" si="2141"/>
        <v>0</v>
      </c>
      <c r="CL842" s="1332">
        <f t="shared" si="2141"/>
        <v>0</v>
      </c>
      <c r="CM842" s="1332">
        <f t="shared" si="2141"/>
        <v>0</v>
      </c>
      <c r="CN842" s="1331">
        <f t="shared" si="2141"/>
        <v>0</v>
      </c>
      <c r="CO842" s="1331">
        <f t="shared" si="2141"/>
        <v>0</v>
      </c>
      <c r="CP842" s="1331">
        <f t="shared" si="2141"/>
        <v>0</v>
      </c>
      <c r="CQ842" s="1331">
        <f t="shared" si="2141"/>
        <v>0</v>
      </c>
      <c r="CR842" s="1331">
        <f t="shared" si="2141"/>
        <v>0</v>
      </c>
      <c r="CS842" s="1330">
        <f t="shared" si="2141"/>
        <v>0</v>
      </c>
      <c r="CT842" s="1333">
        <f t="shared" si="2141"/>
        <v>0</v>
      </c>
      <c r="CU842" s="522">
        <f t="shared" si="2142"/>
        <v>0</v>
      </c>
      <c r="CV842" s="523">
        <f t="shared" si="2143"/>
        <v>0</v>
      </c>
      <c r="CW842" s="524">
        <f t="shared" si="2144"/>
        <v>0</v>
      </c>
      <c r="CX842" s="524">
        <f t="shared" si="2145"/>
        <v>0</v>
      </c>
      <c r="CY842" s="524">
        <f t="shared" si="2146"/>
        <v>0</v>
      </c>
      <c r="CZ842" s="524">
        <f t="shared" si="2147"/>
        <v>0</v>
      </c>
      <c r="DA842" s="524">
        <f t="shared" si="2148"/>
        <v>0</v>
      </c>
      <c r="DB842" s="525">
        <f t="shared" si="2149"/>
        <v>0</v>
      </c>
      <c r="DC842" s="525">
        <f t="shared" si="2150"/>
        <v>0</v>
      </c>
      <c r="DD842" s="525">
        <f t="shared" si="2151"/>
        <v>0</v>
      </c>
      <c r="DE842" s="524">
        <f t="shared" si="2152"/>
        <v>0</v>
      </c>
      <c r="DF842" s="524">
        <f t="shared" si="2153"/>
        <v>0</v>
      </c>
      <c r="DG842" s="524">
        <f t="shared" si="2154"/>
        <v>0</v>
      </c>
      <c r="DH842" s="524">
        <f t="shared" si="2155"/>
        <v>0</v>
      </c>
      <c r="DI842" s="524">
        <f t="shared" si="2156"/>
        <v>0</v>
      </c>
      <c r="DJ842" s="523">
        <f t="shared" si="2157"/>
        <v>0</v>
      </c>
      <c r="DK842" s="522">
        <f t="shared" si="2158"/>
        <v>0</v>
      </c>
      <c r="DL842" s="639">
        <f t="shared" si="2159"/>
        <v>17</v>
      </c>
      <c r="DM842" s="106">
        <f t="shared" si="2160"/>
        <v>17</v>
      </c>
      <c r="DN842" s="106">
        <f t="shared" si="2161"/>
        <v>17</v>
      </c>
      <c r="DO842" s="106">
        <f t="shared" si="216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9"/>
      <c r="DY842" s="470"/>
    </row>
    <row r="843" spans="1:129" s="472" customFormat="1" ht="15.75" customHeight="1">
      <c r="A843" s="603" t="str">
        <f>A329</f>
        <v>Sweet Potatoes:  no. local meas</v>
      </c>
      <c r="B843" s="797">
        <f t="shared" ref="B843:R843" si="2216">SUM(B338)</f>
        <v>0</v>
      </c>
      <c r="C843" s="797">
        <f t="shared" si="2216"/>
        <v>0</v>
      </c>
      <c r="D843" s="797">
        <f t="shared" si="2216"/>
        <v>0</v>
      </c>
      <c r="E843" s="797">
        <f t="shared" si="2216"/>
        <v>0</v>
      </c>
      <c r="F843" s="797">
        <f t="shared" si="2216"/>
        <v>0</v>
      </c>
      <c r="G843" s="797">
        <f t="shared" si="2216"/>
        <v>0</v>
      </c>
      <c r="H843" s="797">
        <f t="shared" si="2216"/>
        <v>0</v>
      </c>
      <c r="I843" s="797">
        <f t="shared" si="2216"/>
        <v>0</v>
      </c>
      <c r="J843" s="797">
        <f t="shared" si="2216"/>
        <v>0</v>
      </c>
      <c r="K843" s="797">
        <f t="shared" si="2216"/>
        <v>0</v>
      </c>
      <c r="L843" s="797">
        <f t="shared" si="2216"/>
        <v>0</v>
      </c>
      <c r="M843" s="797">
        <f t="shared" si="2216"/>
        <v>0</v>
      </c>
      <c r="N843" s="797">
        <f t="shared" si="2216"/>
        <v>0</v>
      </c>
      <c r="O843" s="797">
        <f t="shared" si="2216"/>
        <v>0</v>
      </c>
      <c r="P843" s="797">
        <f t="shared" si="2216"/>
        <v>0</v>
      </c>
      <c r="Q843" s="797">
        <f t="shared" si="2216"/>
        <v>0</v>
      </c>
      <c r="R843" s="797">
        <f t="shared" si="2216"/>
        <v>0</v>
      </c>
      <c r="S843" s="796"/>
      <c r="T843" s="797">
        <f t="shared" ref="T843:AJ843" si="2217">SUM(T338)</f>
        <v>2.8919330289193305E-2</v>
      </c>
      <c r="U843" s="797">
        <f t="shared" si="2217"/>
        <v>2.2309197651663403E-2</v>
      </c>
      <c r="V843" s="797">
        <f t="shared" si="2217"/>
        <v>0</v>
      </c>
      <c r="W843" s="797">
        <f t="shared" si="2217"/>
        <v>1.2393998695368558E-2</v>
      </c>
      <c r="X843" s="797">
        <f t="shared" si="2217"/>
        <v>0</v>
      </c>
      <c r="Y843" s="797">
        <f t="shared" si="2217"/>
        <v>0</v>
      </c>
      <c r="Z843" s="797">
        <f t="shared" si="2217"/>
        <v>0</v>
      </c>
      <c r="AA843" s="797">
        <f t="shared" si="2217"/>
        <v>0.10623427453173051</v>
      </c>
      <c r="AB843" s="797">
        <f t="shared" si="2217"/>
        <v>0</v>
      </c>
      <c r="AC843" s="797">
        <f t="shared" si="2217"/>
        <v>0</v>
      </c>
      <c r="AD843" s="797">
        <f t="shared" si="2217"/>
        <v>0</v>
      </c>
      <c r="AE843" s="797">
        <f t="shared" si="2217"/>
        <v>0</v>
      </c>
      <c r="AF843" s="797">
        <f t="shared" si="2217"/>
        <v>0</v>
      </c>
      <c r="AG843" s="797">
        <f t="shared" si="2217"/>
        <v>0</v>
      </c>
      <c r="AH843" s="797">
        <f t="shared" si="2217"/>
        <v>0</v>
      </c>
      <c r="AI843" s="797">
        <f t="shared" si="2217"/>
        <v>0</v>
      </c>
      <c r="AJ843" s="797">
        <f t="shared" si="2217"/>
        <v>0</v>
      </c>
      <c r="AK843" s="796"/>
      <c r="AL843" s="797">
        <f t="shared" ref="AL843:BB843" si="2218">SUM(AL338)</f>
        <v>0</v>
      </c>
      <c r="AM843" s="797">
        <f t="shared" si="2218"/>
        <v>0</v>
      </c>
      <c r="AN843" s="797">
        <f t="shared" si="2218"/>
        <v>0</v>
      </c>
      <c r="AO843" s="797">
        <f t="shared" si="2218"/>
        <v>0</v>
      </c>
      <c r="AP843" s="797">
        <f t="shared" si="2218"/>
        <v>0</v>
      </c>
      <c r="AQ843" s="797">
        <f t="shared" si="2218"/>
        <v>0</v>
      </c>
      <c r="AR843" s="797">
        <f t="shared" si="2218"/>
        <v>0</v>
      </c>
      <c r="AS843" s="797">
        <f t="shared" si="2218"/>
        <v>0</v>
      </c>
      <c r="AT843" s="797">
        <f t="shared" si="2218"/>
        <v>0</v>
      </c>
      <c r="AU843" s="797">
        <f t="shared" si="2218"/>
        <v>0</v>
      </c>
      <c r="AV843" s="797">
        <f t="shared" si="2218"/>
        <v>0</v>
      </c>
      <c r="AW843" s="797">
        <f t="shared" si="2218"/>
        <v>0</v>
      </c>
      <c r="AX843" s="797">
        <f t="shared" si="2218"/>
        <v>0</v>
      </c>
      <c r="AY843" s="797">
        <f t="shared" si="2218"/>
        <v>0</v>
      </c>
      <c r="AZ843" s="797">
        <f t="shared" si="2218"/>
        <v>0</v>
      </c>
      <c r="BA843" s="797">
        <f t="shared" si="2218"/>
        <v>0</v>
      </c>
      <c r="BB843" s="797">
        <f t="shared" si="2218"/>
        <v>0</v>
      </c>
      <c r="BC843" s="796"/>
      <c r="BD843" s="797">
        <f t="shared" ref="BD843:BT843" si="2219">SUM(BD338)</f>
        <v>0</v>
      </c>
      <c r="BE843" s="797">
        <f t="shared" si="2219"/>
        <v>0</v>
      </c>
      <c r="BF843" s="797">
        <f t="shared" si="2219"/>
        <v>0</v>
      </c>
      <c r="BG843" s="797">
        <f t="shared" si="2219"/>
        <v>0</v>
      </c>
      <c r="BH843" s="797">
        <f t="shared" si="2219"/>
        <v>0</v>
      </c>
      <c r="BI843" s="797">
        <f t="shared" si="2219"/>
        <v>0</v>
      </c>
      <c r="BJ843" s="797">
        <f t="shared" si="2219"/>
        <v>0</v>
      </c>
      <c r="BK843" s="797">
        <f t="shared" si="2219"/>
        <v>0</v>
      </c>
      <c r="BL843" s="797">
        <f t="shared" si="2219"/>
        <v>0</v>
      </c>
      <c r="BM843" s="797">
        <f t="shared" si="2219"/>
        <v>0</v>
      </c>
      <c r="BN843" s="797">
        <f t="shared" si="2219"/>
        <v>0</v>
      </c>
      <c r="BO843" s="797">
        <f t="shared" si="2219"/>
        <v>0</v>
      </c>
      <c r="BP843" s="797">
        <f t="shared" si="2219"/>
        <v>0</v>
      </c>
      <c r="BQ843" s="797">
        <f t="shared" si="2219"/>
        <v>0</v>
      </c>
      <c r="BR843" s="797">
        <f t="shared" si="2219"/>
        <v>0</v>
      </c>
      <c r="BS843" s="797">
        <f t="shared" si="2219"/>
        <v>0</v>
      </c>
      <c r="BT843" s="797">
        <f t="shared" si="2219"/>
        <v>0</v>
      </c>
      <c r="BU843" s="796"/>
      <c r="BV843" s="797">
        <f>SUM(BV338)</f>
        <v>0</v>
      </c>
      <c r="BW843" s="797">
        <f>SUM(BW338)</f>
        <v>2.4787997390737115E-2</v>
      </c>
      <c r="BX843" s="797">
        <f>SUM(BX338)</f>
        <v>0</v>
      </c>
      <c r="BY843" s="797">
        <f>SUM(BY338)</f>
        <v>0</v>
      </c>
      <c r="BZ843" s="608">
        <f t="shared" si="2136"/>
        <v>0</v>
      </c>
      <c r="CA843" s="608">
        <f t="shared" si="2137"/>
        <v>4.2415017757483501E-3</v>
      </c>
      <c r="CB843" s="608">
        <f t="shared" si="2138"/>
        <v>0</v>
      </c>
      <c r="CC843" s="678">
        <f t="shared" si="2139"/>
        <v>0</v>
      </c>
      <c r="CD843" s="1329">
        <f t="shared" si="2167"/>
        <v>0</v>
      </c>
      <c r="CE843" s="1330">
        <f t="shared" si="2141"/>
        <v>0</v>
      </c>
      <c r="CF843" s="1331">
        <f t="shared" si="2141"/>
        <v>0</v>
      </c>
      <c r="CG843" s="1331">
        <f t="shared" si="2141"/>
        <v>0</v>
      </c>
      <c r="CH843" s="1331">
        <f t="shared" si="2141"/>
        <v>0</v>
      </c>
      <c r="CI843" s="1331">
        <f t="shared" si="2141"/>
        <v>0</v>
      </c>
      <c r="CJ843" s="1331">
        <f t="shared" si="2141"/>
        <v>0</v>
      </c>
      <c r="CK843" s="1332">
        <f t="shared" si="2141"/>
        <v>0</v>
      </c>
      <c r="CL843" s="1332">
        <f t="shared" si="2141"/>
        <v>0</v>
      </c>
      <c r="CM843" s="1332">
        <f t="shared" si="2141"/>
        <v>0</v>
      </c>
      <c r="CN843" s="1331">
        <f t="shared" si="2141"/>
        <v>0</v>
      </c>
      <c r="CO843" s="1331">
        <f t="shared" si="2141"/>
        <v>0</v>
      </c>
      <c r="CP843" s="1331">
        <f t="shared" si="2141"/>
        <v>0</v>
      </c>
      <c r="CQ843" s="1331">
        <f t="shared" si="2141"/>
        <v>0</v>
      </c>
      <c r="CR843" s="1331">
        <f t="shared" si="2141"/>
        <v>0</v>
      </c>
      <c r="CS843" s="1330">
        <f t="shared" si="2141"/>
        <v>0</v>
      </c>
      <c r="CT843" s="1333">
        <f t="shared" si="2141"/>
        <v>0</v>
      </c>
      <c r="CU843" s="522">
        <f t="shared" si="2142"/>
        <v>0</v>
      </c>
      <c r="CV843" s="523">
        <f t="shared" si="2143"/>
        <v>0</v>
      </c>
      <c r="CW843" s="524">
        <f t="shared" si="2144"/>
        <v>0</v>
      </c>
      <c r="CX843" s="524">
        <f t="shared" si="2145"/>
        <v>0</v>
      </c>
      <c r="CY843" s="524">
        <f t="shared" si="2146"/>
        <v>0</v>
      </c>
      <c r="CZ843" s="524">
        <f t="shared" si="2147"/>
        <v>0</v>
      </c>
      <c r="DA843" s="524">
        <f t="shared" si="2148"/>
        <v>0</v>
      </c>
      <c r="DB843" s="525">
        <f t="shared" si="2149"/>
        <v>0</v>
      </c>
      <c r="DC843" s="525">
        <f t="shared" si="2150"/>
        <v>0</v>
      </c>
      <c r="DD843" s="525">
        <f t="shared" si="2151"/>
        <v>0</v>
      </c>
      <c r="DE843" s="524">
        <f t="shared" si="2152"/>
        <v>0</v>
      </c>
      <c r="DF843" s="524">
        <f t="shared" si="2153"/>
        <v>0</v>
      </c>
      <c r="DG843" s="524">
        <f t="shared" si="2154"/>
        <v>0</v>
      </c>
      <c r="DH843" s="524">
        <f t="shared" si="2155"/>
        <v>0</v>
      </c>
      <c r="DI843" s="524">
        <f t="shared" si="2156"/>
        <v>0</v>
      </c>
      <c r="DJ843" s="523">
        <f t="shared" si="2157"/>
        <v>0</v>
      </c>
      <c r="DK843" s="522">
        <f t="shared" si="2158"/>
        <v>0</v>
      </c>
      <c r="DL843" s="639">
        <f t="shared" si="2159"/>
        <v>17</v>
      </c>
      <c r="DM843" s="106">
        <f t="shared" si="2160"/>
        <v>17</v>
      </c>
      <c r="DN843" s="106">
        <f t="shared" si="2161"/>
        <v>17</v>
      </c>
      <c r="DO843" s="106">
        <f t="shared" si="216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9"/>
      <c r="DY843" s="470"/>
    </row>
    <row r="844" spans="1:129" s="472" customFormat="1" ht="15.75" customHeight="1">
      <c r="A844" s="603" t="str">
        <f>A339</f>
        <v>Groundnuts (dry): no. local meas</v>
      </c>
      <c r="B844" s="797">
        <f t="shared" ref="B844:R844" si="2220">SUM(B348)</f>
        <v>0</v>
      </c>
      <c r="C844" s="797">
        <f t="shared" si="2220"/>
        <v>0</v>
      </c>
      <c r="D844" s="797">
        <f t="shared" si="2220"/>
        <v>0</v>
      </c>
      <c r="E844" s="797">
        <f t="shared" si="2220"/>
        <v>0</v>
      </c>
      <c r="F844" s="797">
        <f t="shared" si="2220"/>
        <v>0</v>
      </c>
      <c r="G844" s="797">
        <f t="shared" si="2220"/>
        <v>0</v>
      </c>
      <c r="H844" s="797">
        <f t="shared" si="2220"/>
        <v>0</v>
      </c>
      <c r="I844" s="797">
        <f t="shared" si="2220"/>
        <v>0</v>
      </c>
      <c r="J844" s="797">
        <f t="shared" si="2220"/>
        <v>0</v>
      </c>
      <c r="K844" s="797">
        <f t="shared" si="2220"/>
        <v>0</v>
      </c>
      <c r="L844" s="797">
        <f t="shared" si="2220"/>
        <v>0</v>
      </c>
      <c r="M844" s="797">
        <f t="shared" si="2220"/>
        <v>0</v>
      </c>
      <c r="N844" s="797">
        <f t="shared" si="2220"/>
        <v>0</v>
      </c>
      <c r="O844" s="797">
        <f t="shared" si="2220"/>
        <v>0</v>
      </c>
      <c r="P844" s="797">
        <f t="shared" si="2220"/>
        <v>0</v>
      </c>
      <c r="Q844" s="797">
        <f t="shared" si="2220"/>
        <v>0</v>
      </c>
      <c r="R844" s="797">
        <f t="shared" si="2220"/>
        <v>0</v>
      </c>
      <c r="S844" s="796"/>
      <c r="T844" s="797">
        <f t="shared" ref="T844:AJ844" si="2221">SUM(T348)</f>
        <v>4.196564470537073E-2</v>
      </c>
      <c r="U844" s="797">
        <f t="shared" si="2221"/>
        <v>0.11330724070450097</v>
      </c>
      <c r="V844" s="797">
        <f t="shared" si="2221"/>
        <v>0.22661448140900195</v>
      </c>
      <c r="W844" s="797">
        <f t="shared" si="2221"/>
        <v>6.2948467058056096E-2</v>
      </c>
      <c r="X844" s="797">
        <f t="shared" si="2221"/>
        <v>9.4422700587084143E-2</v>
      </c>
      <c r="Y844" s="797">
        <f t="shared" si="2221"/>
        <v>3.1474233529028048E-2</v>
      </c>
      <c r="Z844" s="797">
        <f t="shared" si="2221"/>
        <v>2.158233156276209E-2</v>
      </c>
      <c r="AA844" s="797">
        <f t="shared" si="2221"/>
        <v>0.10791165781381044</v>
      </c>
      <c r="AB844" s="797">
        <f t="shared" si="2221"/>
        <v>0</v>
      </c>
      <c r="AC844" s="797">
        <f t="shared" si="2221"/>
        <v>0</v>
      </c>
      <c r="AD844" s="797">
        <f t="shared" si="2221"/>
        <v>0</v>
      </c>
      <c r="AE844" s="797">
        <f t="shared" si="2221"/>
        <v>0</v>
      </c>
      <c r="AF844" s="797">
        <f t="shared" si="2221"/>
        <v>0</v>
      </c>
      <c r="AG844" s="797">
        <f t="shared" si="2221"/>
        <v>0</v>
      </c>
      <c r="AH844" s="797">
        <f t="shared" si="2221"/>
        <v>0</v>
      </c>
      <c r="AI844" s="797">
        <f t="shared" si="2221"/>
        <v>0</v>
      </c>
      <c r="AJ844" s="797">
        <f t="shared" si="2221"/>
        <v>0</v>
      </c>
      <c r="AK844" s="796"/>
      <c r="AL844" s="797">
        <f t="shared" ref="AL844:BB844" si="2222">SUM(AL348)</f>
        <v>0</v>
      </c>
      <c r="AM844" s="797">
        <f t="shared" si="2222"/>
        <v>0</v>
      </c>
      <c r="AN844" s="797">
        <f t="shared" si="2222"/>
        <v>0</v>
      </c>
      <c r="AO844" s="797">
        <f t="shared" si="2222"/>
        <v>0</v>
      </c>
      <c r="AP844" s="797">
        <f t="shared" si="2222"/>
        <v>0</v>
      </c>
      <c r="AQ844" s="797">
        <f t="shared" si="2222"/>
        <v>0</v>
      </c>
      <c r="AR844" s="797">
        <f t="shared" si="2222"/>
        <v>0</v>
      </c>
      <c r="AS844" s="797">
        <f t="shared" si="2222"/>
        <v>0</v>
      </c>
      <c r="AT844" s="797">
        <f t="shared" si="2222"/>
        <v>0</v>
      </c>
      <c r="AU844" s="797">
        <f t="shared" si="2222"/>
        <v>0</v>
      </c>
      <c r="AV844" s="797">
        <f t="shared" si="2222"/>
        <v>0</v>
      </c>
      <c r="AW844" s="797">
        <f t="shared" si="2222"/>
        <v>0</v>
      </c>
      <c r="AX844" s="797">
        <f t="shared" si="2222"/>
        <v>0</v>
      </c>
      <c r="AY844" s="797">
        <f t="shared" si="2222"/>
        <v>0</v>
      </c>
      <c r="AZ844" s="797">
        <f t="shared" si="2222"/>
        <v>0</v>
      </c>
      <c r="BA844" s="797">
        <f t="shared" si="2222"/>
        <v>0</v>
      </c>
      <c r="BB844" s="797">
        <f t="shared" si="2222"/>
        <v>0</v>
      </c>
      <c r="BC844" s="796"/>
      <c r="BD844" s="797">
        <f t="shared" ref="BD844:BT844" si="2223">SUM(BD348)</f>
        <v>0</v>
      </c>
      <c r="BE844" s="797">
        <f t="shared" si="2223"/>
        <v>0</v>
      </c>
      <c r="BF844" s="797">
        <f t="shared" si="2223"/>
        <v>0</v>
      </c>
      <c r="BG844" s="797">
        <f t="shared" si="2223"/>
        <v>0</v>
      </c>
      <c r="BH844" s="797">
        <f t="shared" si="2223"/>
        <v>0</v>
      </c>
      <c r="BI844" s="797">
        <f t="shared" si="2223"/>
        <v>0</v>
      </c>
      <c r="BJ844" s="797">
        <f t="shared" si="2223"/>
        <v>0</v>
      </c>
      <c r="BK844" s="797">
        <f t="shared" si="2223"/>
        <v>0</v>
      </c>
      <c r="BL844" s="797">
        <f t="shared" si="2223"/>
        <v>0</v>
      </c>
      <c r="BM844" s="797">
        <f t="shared" si="2223"/>
        <v>0</v>
      </c>
      <c r="BN844" s="797">
        <f t="shared" si="2223"/>
        <v>0</v>
      </c>
      <c r="BO844" s="797">
        <f t="shared" si="2223"/>
        <v>0</v>
      </c>
      <c r="BP844" s="797">
        <f t="shared" si="2223"/>
        <v>0</v>
      </c>
      <c r="BQ844" s="797">
        <f t="shared" si="2223"/>
        <v>0</v>
      </c>
      <c r="BR844" s="797">
        <f t="shared" si="2223"/>
        <v>0</v>
      </c>
      <c r="BS844" s="797">
        <f t="shared" si="2223"/>
        <v>0</v>
      </c>
      <c r="BT844" s="797">
        <f t="shared" si="2223"/>
        <v>0</v>
      </c>
      <c r="BU844" s="796"/>
      <c r="BV844" s="797">
        <f>SUM(BV348)</f>
        <v>0</v>
      </c>
      <c r="BW844" s="797">
        <f>SUM(BW348)</f>
        <v>8.3931289410741461E-2</v>
      </c>
      <c r="BX844" s="797">
        <f>SUM(BX348)</f>
        <v>0</v>
      </c>
      <c r="BY844" s="797">
        <f>SUM(BY348)</f>
        <v>0</v>
      </c>
      <c r="BZ844" s="608">
        <f t="shared" si="2136"/>
        <v>0</v>
      </c>
      <c r="CA844" s="608">
        <f t="shared" si="2137"/>
        <v>3.1574151730707503E-2</v>
      </c>
      <c r="CB844" s="608">
        <f t="shared" si="2138"/>
        <v>0</v>
      </c>
      <c r="CC844" s="678">
        <f t="shared" si="2139"/>
        <v>0</v>
      </c>
      <c r="CD844" s="1329">
        <f t="shared" si="2167"/>
        <v>0</v>
      </c>
      <c r="CE844" s="1330">
        <f t="shared" si="2141"/>
        <v>0</v>
      </c>
      <c r="CF844" s="1331">
        <f t="shared" si="2141"/>
        <v>0</v>
      </c>
      <c r="CG844" s="1331">
        <f t="shared" si="2141"/>
        <v>0</v>
      </c>
      <c r="CH844" s="1331">
        <f t="shared" si="2141"/>
        <v>0</v>
      </c>
      <c r="CI844" s="1331">
        <f t="shared" si="2141"/>
        <v>0</v>
      </c>
      <c r="CJ844" s="1331">
        <f t="shared" si="2141"/>
        <v>0</v>
      </c>
      <c r="CK844" s="1332">
        <f t="shared" si="2141"/>
        <v>0</v>
      </c>
      <c r="CL844" s="1332">
        <f t="shared" si="2141"/>
        <v>0</v>
      </c>
      <c r="CM844" s="1332">
        <f t="shared" si="2141"/>
        <v>0</v>
      </c>
      <c r="CN844" s="1331">
        <f t="shared" si="2141"/>
        <v>0</v>
      </c>
      <c r="CO844" s="1331">
        <f t="shared" si="2141"/>
        <v>0</v>
      </c>
      <c r="CP844" s="1331">
        <f t="shared" si="2141"/>
        <v>0</v>
      </c>
      <c r="CQ844" s="1331">
        <f t="shared" si="2141"/>
        <v>0</v>
      </c>
      <c r="CR844" s="1331">
        <f t="shared" si="2141"/>
        <v>0</v>
      </c>
      <c r="CS844" s="1330">
        <f t="shared" si="2141"/>
        <v>0</v>
      </c>
      <c r="CT844" s="1333">
        <f t="shared" si="2141"/>
        <v>0</v>
      </c>
      <c r="CU844" s="522">
        <f t="shared" si="2142"/>
        <v>0</v>
      </c>
      <c r="CV844" s="523">
        <f t="shared" si="2143"/>
        <v>0</v>
      </c>
      <c r="CW844" s="524">
        <f t="shared" si="2144"/>
        <v>0</v>
      </c>
      <c r="CX844" s="524">
        <f t="shared" si="2145"/>
        <v>0</v>
      </c>
      <c r="CY844" s="524">
        <f t="shared" si="2146"/>
        <v>0</v>
      </c>
      <c r="CZ844" s="524">
        <f t="shared" si="2147"/>
        <v>0</v>
      </c>
      <c r="DA844" s="524">
        <f t="shared" si="2148"/>
        <v>0</v>
      </c>
      <c r="DB844" s="525">
        <f t="shared" si="2149"/>
        <v>0</v>
      </c>
      <c r="DC844" s="525">
        <f t="shared" si="2150"/>
        <v>0</v>
      </c>
      <c r="DD844" s="525">
        <f t="shared" si="2151"/>
        <v>0</v>
      </c>
      <c r="DE844" s="524">
        <f t="shared" si="2152"/>
        <v>0</v>
      </c>
      <c r="DF844" s="524">
        <f t="shared" si="2153"/>
        <v>0</v>
      </c>
      <c r="DG844" s="524">
        <f t="shared" si="2154"/>
        <v>0</v>
      </c>
      <c r="DH844" s="524">
        <f t="shared" si="2155"/>
        <v>0</v>
      </c>
      <c r="DI844" s="524">
        <f t="shared" si="2156"/>
        <v>0</v>
      </c>
      <c r="DJ844" s="523">
        <f t="shared" si="2157"/>
        <v>0</v>
      </c>
      <c r="DK844" s="522">
        <f t="shared" si="2158"/>
        <v>0</v>
      </c>
      <c r="DL844" s="639">
        <f t="shared" si="2159"/>
        <v>17</v>
      </c>
      <c r="DM844" s="106">
        <f t="shared" si="2160"/>
        <v>17</v>
      </c>
      <c r="DN844" s="106">
        <f t="shared" si="2161"/>
        <v>17</v>
      </c>
      <c r="DO844" s="106">
        <f t="shared" si="216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9"/>
      <c r="DY844" s="470"/>
    </row>
    <row r="845" spans="1:129" s="472" customFormat="1" ht="15.75" customHeight="1">
      <c r="A845" s="603" t="str">
        <f>A349</f>
        <v>Roundnuts (bambara): no. local meas</v>
      </c>
      <c r="B845" s="797">
        <f t="shared" ref="B845:R845" si="2224">SUM(B358)</f>
        <v>0</v>
      </c>
      <c r="C845" s="797">
        <f t="shared" si="2224"/>
        <v>0</v>
      </c>
      <c r="D845" s="797">
        <f t="shared" si="2224"/>
        <v>0</v>
      </c>
      <c r="E845" s="797">
        <f t="shared" si="2224"/>
        <v>0</v>
      </c>
      <c r="F845" s="797">
        <f t="shared" si="2224"/>
        <v>0</v>
      </c>
      <c r="G845" s="797">
        <f t="shared" si="2224"/>
        <v>0</v>
      </c>
      <c r="H845" s="797">
        <f t="shared" si="2224"/>
        <v>0</v>
      </c>
      <c r="I845" s="797">
        <f t="shared" si="2224"/>
        <v>0</v>
      </c>
      <c r="J845" s="797">
        <f t="shared" si="2224"/>
        <v>0</v>
      </c>
      <c r="K845" s="797">
        <f t="shared" si="2224"/>
        <v>0</v>
      </c>
      <c r="L845" s="797">
        <f t="shared" si="2224"/>
        <v>0</v>
      </c>
      <c r="M845" s="797">
        <f t="shared" si="2224"/>
        <v>0</v>
      </c>
      <c r="N845" s="797">
        <f t="shared" si="2224"/>
        <v>0</v>
      </c>
      <c r="O845" s="797">
        <f t="shared" si="2224"/>
        <v>0</v>
      </c>
      <c r="P845" s="797">
        <f t="shared" si="2224"/>
        <v>0</v>
      </c>
      <c r="Q845" s="797">
        <f t="shared" si="2224"/>
        <v>0</v>
      </c>
      <c r="R845" s="797">
        <f t="shared" si="2224"/>
        <v>0</v>
      </c>
      <c r="S845" s="796"/>
      <c r="T845" s="797">
        <f t="shared" ref="T845:AJ845" si="2225">SUM(T358)</f>
        <v>0</v>
      </c>
      <c r="U845" s="797">
        <f t="shared" si="2225"/>
        <v>0</v>
      </c>
      <c r="V845" s="797">
        <f t="shared" si="2225"/>
        <v>0</v>
      </c>
      <c r="W845" s="797">
        <f t="shared" si="2225"/>
        <v>0</v>
      </c>
      <c r="X845" s="797">
        <f t="shared" si="2225"/>
        <v>0</v>
      </c>
      <c r="Y845" s="797">
        <f t="shared" si="2225"/>
        <v>0</v>
      </c>
      <c r="Z845" s="797">
        <f t="shared" si="2225"/>
        <v>0</v>
      </c>
      <c r="AA845" s="797">
        <f t="shared" si="2225"/>
        <v>0</v>
      </c>
      <c r="AB845" s="797">
        <f t="shared" si="2225"/>
        <v>0</v>
      </c>
      <c r="AC845" s="797">
        <f t="shared" si="2225"/>
        <v>0</v>
      </c>
      <c r="AD845" s="797">
        <f t="shared" si="2225"/>
        <v>0</v>
      </c>
      <c r="AE845" s="797">
        <f t="shared" si="2225"/>
        <v>0</v>
      </c>
      <c r="AF845" s="797">
        <f t="shared" si="2225"/>
        <v>0</v>
      </c>
      <c r="AG845" s="797">
        <f t="shared" si="2225"/>
        <v>0</v>
      </c>
      <c r="AH845" s="797">
        <f t="shared" si="2225"/>
        <v>0</v>
      </c>
      <c r="AI845" s="797">
        <f t="shared" si="2225"/>
        <v>0</v>
      </c>
      <c r="AJ845" s="797">
        <f t="shared" si="2225"/>
        <v>0</v>
      </c>
      <c r="AK845" s="796"/>
      <c r="AL845" s="797">
        <f t="shared" ref="AL845:BB845" si="2226">SUM(AL358)</f>
        <v>0</v>
      </c>
      <c r="AM845" s="797">
        <f t="shared" si="2226"/>
        <v>0</v>
      </c>
      <c r="AN845" s="797">
        <f t="shared" si="2226"/>
        <v>0</v>
      </c>
      <c r="AO845" s="797">
        <f t="shared" si="2226"/>
        <v>0</v>
      </c>
      <c r="AP845" s="797">
        <f t="shared" si="2226"/>
        <v>0</v>
      </c>
      <c r="AQ845" s="797">
        <f t="shared" si="2226"/>
        <v>0</v>
      </c>
      <c r="AR845" s="797">
        <f t="shared" si="2226"/>
        <v>0</v>
      </c>
      <c r="AS845" s="797">
        <f t="shared" si="2226"/>
        <v>0</v>
      </c>
      <c r="AT845" s="797">
        <f t="shared" si="2226"/>
        <v>0</v>
      </c>
      <c r="AU845" s="797">
        <f t="shared" si="2226"/>
        <v>0</v>
      </c>
      <c r="AV845" s="797">
        <f t="shared" si="2226"/>
        <v>0</v>
      </c>
      <c r="AW845" s="797">
        <f t="shared" si="2226"/>
        <v>0</v>
      </c>
      <c r="AX845" s="797">
        <f t="shared" si="2226"/>
        <v>0</v>
      </c>
      <c r="AY845" s="797">
        <f t="shared" si="2226"/>
        <v>0</v>
      </c>
      <c r="AZ845" s="797">
        <f t="shared" si="2226"/>
        <v>0</v>
      </c>
      <c r="BA845" s="797">
        <f t="shared" si="2226"/>
        <v>0</v>
      </c>
      <c r="BB845" s="797">
        <f t="shared" si="2226"/>
        <v>0</v>
      </c>
      <c r="BC845" s="796"/>
      <c r="BD845" s="797">
        <f t="shared" ref="BD845:BT845" si="2227">SUM(BD358)</f>
        <v>0</v>
      </c>
      <c r="BE845" s="797">
        <f t="shared" si="2227"/>
        <v>0</v>
      </c>
      <c r="BF845" s="797">
        <f t="shared" si="2227"/>
        <v>0</v>
      </c>
      <c r="BG845" s="797">
        <f t="shared" si="2227"/>
        <v>0</v>
      </c>
      <c r="BH845" s="797">
        <f t="shared" si="2227"/>
        <v>0</v>
      </c>
      <c r="BI845" s="797">
        <f t="shared" si="2227"/>
        <v>0</v>
      </c>
      <c r="BJ845" s="797">
        <f t="shared" si="2227"/>
        <v>0</v>
      </c>
      <c r="BK845" s="797">
        <f t="shared" si="2227"/>
        <v>0</v>
      </c>
      <c r="BL845" s="797">
        <f t="shared" si="2227"/>
        <v>0</v>
      </c>
      <c r="BM845" s="797">
        <f t="shared" si="2227"/>
        <v>0</v>
      </c>
      <c r="BN845" s="797">
        <f t="shared" si="2227"/>
        <v>0</v>
      </c>
      <c r="BO845" s="797">
        <f t="shared" si="2227"/>
        <v>0</v>
      </c>
      <c r="BP845" s="797">
        <f t="shared" si="2227"/>
        <v>0</v>
      </c>
      <c r="BQ845" s="797">
        <f t="shared" si="2227"/>
        <v>0</v>
      </c>
      <c r="BR845" s="797">
        <f t="shared" si="2227"/>
        <v>0</v>
      </c>
      <c r="BS845" s="797">
        <f t="shared" si="2227"/>
        <v>0</v>
      </c>
      <c r="BT845" s="797">
        <f t="shared" si="222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08">
        <f t="shared" si="2136"/>
        <v>0</v>
      </c>
      <c r="CA845" s="608">
        <f t="shared" si="2137"/>
        <v>0</v>
      </c>
      <c r="CB845" s="608">
        <f t="shared" si="2138"/>
        <v>0</v>
      </c>
      <c r="CC845" s="678">
        <f t="shared" si="2139"/>
        <v>0</v>
      </c>
      <c r="CD845" s="1329">
        <f t="shared" si="2167"/>
        <v>0</v>
      </c>
      <c r="CE845" s="1330">
        <f t="shared" si="2141"/>
        <v>0</v>
      </c>
      <c r="CF845" s="1331">
        <f t="shared" si="2141"/>
        <v>0</v>
      </c>
      <c r="CG845" s="1331">
        <f t="shared" si="2141"/>
        <v>0</v>
      </c>
      <c r="CH845" s="1331">
        <f t="shared" si="2141"/>
        <v>0</v>
      </c>
      <c r="CI845" s="1331">
        <f t="shared" si="2141"/>
        <v>0</v>
      </c>
      <c r="CJ845" s="1331">
        <f t="shared" si="2141"/>
        <v>0</v>
      </c>
      <c r="CK845" s="1332">
        <f t="shared" si="2141"/>
        <v>0</v>
      </c>
      <c r="CL845" s="1332">
        <f t="shared" si="2141"/>
        <v>0</v>
      </c>
      <c r="CM845" s="1332">
        <f t="shared" si="2141"/>
        <v>0</v>
      </c>
      <c r="CN845" s="1331">
        <f t="shared" si="2141"/>
        <v>0</v>
      </c>
      <c r="CO845" s="1331">
        <f t="shared" si="2141"/>
        <v>0</v>
      </c>
      <c r="CP845" s="1331">
        <f t="shared" si="2141"/>
        <v>0</v>
      </c>
      <c r="CQ845" s="1331">
        <f t="shared" si="2141"/>
        <v>0</v>
      </c>
      <c r="CR845" s="1331">
        <f t="shared" si="2141"/>
        <v>0</v>
      </c>
      <c r="CS845" s="1330">
        <f t="shared" ref="CE845:CT848" si="22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3">
        <f t="shared" si="2228"/>
        <v>0</v>
      </c>
      <c r="CU845" s="522">
        <f t="shared" si="2142"/>
        <v>0</v>
      </c>
      <c r="CV845" s="523">
        <f t="shared" si="2143"/>
        <v>0</v>
      </c>
      <c r="CW845" s="524">
        <f t="shared" si="2144"/>
        <v>0</v>
      </c>
      <c r="CX845" s="524">
        <f t="shared" si="2145"/>
        <v>0</v>
      </c>
      <c r="CY845" s="524">
        <f t="shared" si="2146"/>
        <v>0</v>
      </c>
      <c r="CZ845" s="524">
        <f t="shared" si="2147"/>
        <v>0</v>
      </c>
      <c r="DA845" s="524">
        <f t="shared" si="2148"/>
        <v>0</v>
      </c>
      <c r="DB845" s="525">
        <f t="shared" si="2149"/>
        <v>0</v>
      </c>
      <c r="DC845" s="525">
        <f t="shared" si="2150"/>
        <v>0</v>
      </c>
      <c r="DD845" s="525">
        <f t="shared" si="2151"/>
        <v>0</v>
      </c>
      <c r="DE845" s="524">
        <f t="shared" si="2152"/>
        <v>0</v>
      </c>
      <c r="DF845" s="524">
        <f t="shared" si="2153"/>
        <v>0</v>
      </c>
      <c r="DG845" s="524">
        <f t="shared" si="2154"/>
        <v>0</v>
      </c>
      <c r="DH845" s="524">
        <f t="shared" si="2155"/>
        <v>0</v>
      </c>
      <c r="DI845" s="524">
        <f t="shared" si="2156"/>
        <v>0</v>
      </c>
      <c r="DJ845" s="523">
        <f t="shared" si="2157"/>
        <v>0</v>
      </c>
      <c r="DK845" s="522">
        <f t="shared" si="2158"/>
        <v>0</v>
      </c>
      <c r="DL845" s="639">
        <f t="shared" si="2159"/>
        <v>17</v>
      </c>
      <c r="DM845" s="106">
        <f t="shared" si="2160"/>
        <v>17</v>
      </c>
      <c r="DN845" s="106">
        <f t="shared" si="2161"/>
        <v>17</v>
      </c>
      <c r="DO845" s="106">
        <f t="shared" si="216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9"/>
      <c r="DY845" s="470"/>
    </row>
    <row r="846" spans="1:129" s="472" customFormat="1" ht="15.75" customHeight="1">
      <c r="A846" s="603" t="str">
        <f>A359</f>
        <v>Other crop: Soyabeans</v>
      </c>
      <c r="B846" s="797">
        <f t="shared" ref="B846:R846" si="2229">SUM(B369)</f>
        <v>0</v>
      </c>
      <c r="C846" s="797">
        <f t="shared" si="2229"/>
        <v>0</v>
      </c>
      <c r="D846" s="797">
        <f t="shared" si="2229"/>
        <v>0</v>
      </c>
      <c r="E846" s="797">
        <f t="shared" si="2229"/>
        <v>0</v>
      </c>
      <c r="F846" s="797">
        <f t="shared" si="2229"/>
        <v>0</v>
      </c>
      <c r="G846" s="797">
        <f t="shared" si="2229"/>
        <v>0</v>
      </c>
      <c r="H846" s="797">
        <f t="shared" si="2229"/>
        <v>0</v>
      </c>
      <c r="I846" s="797">
        <f t="shared" si="2229"/>
        <v>0</v>
      </c>
      <c r="J846" s="797">
        <f t="shared" si="2229"/>
        <v>0</v>
      </c>
      <c r="K846" s="797">
        <f t="shared" si="2229"/>
        <v>0</v>
      </c>
      <c r="L846" s="797">
        <f t="shared" si="2229"/>
        <v>0</v>
      </c>
      <c r="M846" s="797">
        <f t="shared" si="2229"/>
        <v>0</v>
      </c>
      <c r="N846" s="797">
        <f t="shared" si="2229"/>
        <v>0</v>
      </c>
      <c r="O846" s="797">
        <f t="shared" si="2229"/>
        <v>0</v>
      </c>
      <c r="P846" s="797">
        <f t="shared" si="2229"/>
        <v>0</v>
      </c>
      <c r="Q846" s="797">
        <f t="shared" si="2229"/>
        <v>0</v>
      </c>
      <c r="R846" s="797">
        <f t="shared" si="2229"/>
        <v>0</v>
      </c>
      <c r="S846" s="796"/>
      <c r="T846" s="797" t="s">
        <v>270</v>
      </c>
      <c r="U846" s="797">
        <f t="shared" ref="U846:AJ846" si="2230">SUM(U369)</f>
        <v>2.4918460534898889E-2</v>
      </c>
      <c r="V846" s="797">
        <f t="shared" si="2230"/>
        <v>0</v>
      </c>
      <c r="W846" s="797">
        <f t="shared" si="2230"/>
        <v>2.0765383779082412E-2</v>
      </c>
      <c r="X846" s="797">
        <f t="shared" si="2230"/>
        <v>0</v>
      </c>
      <c r="Y846" s="797">
        <f t="shared" si="2230"/>
        <v>0</v>
      </c>
      <c r="Z846" s="797">
        <f t="shared" si="2230"/>
        <v>0</v>
      </c>
      <c r="AA846" s="797">
        <f t="shared" si="2230"/>
        <v>0</v>
      </c>
      <c r="AB846" s="797">
        <f t="shared" si="2230"/>
        <v>0</v>
      </c>
      <c r="AC846" s="797">
        <f t="shared" si="2230"/>
        <v>0</v>
      </c>
      <c r="AD846" s="797">
        <f t="shared" si="2230"/>
        <v>0</v>
      </c>
      <c r="AE846" s="797">
        <f t="shared" si="2230"/>
        <v>0</v>
      </c>
      <c r="AF846" s="797">
        <f t="shared" si="2230"/>
        <v>0</v>
      </c>
      <c r="AG846" s="797">
        <f t="shared" si="2230"/>
        <v>0</v>
      </c>
      <c r="AH846" s="797">
        <f t="shared" si="2230"/>
        <v>0</v>
      </c>
      <c r="AI846" s="797">
        <f t="shared" si="2230"/>
        <v>0</v>
      </c>
      <c r="AJ846" s="797">
        <f t="shared" si="2230"/>
        <v>0</v>
      </c>
      <c r="AK846" s="796"/>
      <c r="AL846" s="797">
        <f t="shared" ref="AL846:BB846" si="2231">SUM(AL369)</f>
        <v>0</v>
      </c>
      <c r="AM846" s="797">
        <f t="shared" si="2231"/>
        <v>0</v>
      </c>
      <c r="AN846" s="797">
        <f t="shared" si="2231"/>
        <v>0</v>
      </c>
      <c r="AO846" s="797">
        <f t="shared" si="2231"/>
        <v>0</v>
      </c>
      <c r="AP846" s="797">
        <f t="shared" si="2231"/>
        <v>0</v>
      </c>
      <c r="AQ846" s="797">
        <f t="shared" si="2231"/>
        <v>0</v>
      </c>
      <c r="AR846" s="797">
        <f t="shared" si="2231"/>
        <v>0</v>
      </c>
      <c r="AS846" s="797">
        <f t="shared" si="2231"/>
        <v>0</v>
      </c>
      <c r="AT846" s="797">
        <f t="shared" si="2231"/>
        <v>0</v>
      </c>
      <c r="AU846" s="797">
        <f t="shared" si="2231"/>
        <v>0</v>
      </c>
      <c r="AV846" s="797">
        <f t="shared" si="2231"/>
        <v>0</v>
      </c>
      <c r="AW846" s="797">
        <f t="shared" si="2231"/>
        <v>0</v>
      </c>
      <c r="AX846" s="797">
        <f t="shared" si="2231"/>
        <v>0</v>
      </c>
      <c r="AY846" s="797">
        <f t="shared" si="2231"/>
        <v>0</v>
      </c>
      <c r="AZ846" s="797">
        <f t="shared" si="2231"/>
        <v>0</v>
      </c>
      <c r="BA846" s="797">
        <f t="shared" si="2231"/>
        <v>0</v>
      </c>
      <c r="BB846" s="797">
        <f t="shared" si="2231"/>
        <v>0</v>
      </c>
      <c r="BC846" s="796"/>
      <c r="BD846" s="797">
        <f t="shared" ref="BD846:BT846" si="2232">SUM(BD369)</f>
        <v>0</v>
      </c>
      <c r="BE846" s="797">
        <f t="shared" si="2232"/>
        <v>0</v>
      </c>
      <c r="BF846" s="797">
        <f t="shared" si="2232"/>
        <v>0</v>
      </c>
      <c r="BG846" s="797">
        <f t="shared" si="2232"/>
        <v>0</v>
      </c>
      <c r="BH846" s="797">
        <f t="shared" si="2232"/>
        <v>0</v>
      </c>
      <c r="BI846" s="797">
        <f t="shared" si="2232"/>
        <v>0</v>
      </c>
      <c r="BJ846" s="797">
        <f t="shared" si="2232"/>
        <v>0</v>
      </c>
      <c r="BK846" s="797">
        <f t="shared" si="2232"/>
        <v>0</v>
      </c>
      <c r="BL846" s="797">
        <f t="shared" si="2232"/>
        <v>0</v>
      </c>
      <c r="BM846" s="797">
        <f t="shared" si="2232"/>
        <v>0</v>
      </c>
      <c r="BN846" s="797">
        <f t="shared" si="2232"/>
        <v>0</v>
      </c>
      <c r="BO846" s="797">
        <f t="shared" si="2232"/>
        <v>0</v>
      </c>
      <c r="BP846" s="797">
        <f t="shared" si="2232"/>
        <v>0</v>
      </c>
      <c r="BQ846" s="797">
        <f t="shared" si="2232"/>
        <v>0</v>
      </c>
      <c r="BR846" s="797">
        <f t="shared" si="2232"/>
        <v>0</v>
      </c>
      <c r="BS846" s="797">
        <f t="shared" si="2232"/>
        <v>0</v>
      </c>
      <c r="BT846" s="797">
        <f t="shared" si="2232"/>
        <v>0</v>
      </c>
      <c r="BU846" s="796"/>
      <c r="BV846" s="797">
        <f>SUM(BV369)</f>
        <v>0</v>
      </c>
      <c r="BW846" s="797">
        <f>SUM(BW369)</f>
        <v>2.7687178372109877E-2</v>
      </c>
      <c r="BX846" s="797">
        <f>SUM(BX369)</f>
        <v>0</v>
      </c>
      <c r="BY846" s="797">
        <f>SUM(BY369)</f>
        <v>0</v>
      </c>
      <c r="BZ846" s="608">
        <f t="shared" si="2136"/>
        <v>0</v>
      </c>
      <c r="CA846" s="608">
        <f t="shared" si="2137"/>
        <v>1.4832416985058865E-3</v>
      </c>
      <c r="CB846" s="608">
        <f t="shared" si="2138"/>
        <v>0</v>
      </c>
      <c r="CC846" s="678">
        <f t="shared" si="2139"/>
        <v>0</v>
      </c>
      <c r="CD846" s="1329">
        <f t="shared" si="2167"/>
        <v>0</v>
      </c>
      <c r="CE846" s="1330">
        <f t="shared" si="2228"/>
        <v>0</v>
      </c>
      <c r="CF846" s="1331">
        <f t="shared" si="2228"/>
        <v>0</v>
      </c>
      <c r="CG846" s="1331">
        <f t="shared" si="2228"/>
        <v>0</v>
      </c>
      <c r="CH846" s="1331">
        <f t="shared" si="2228"/>
        <v>0</v>
      </c>
      <c r="CI846" s="1331">
        <f t="shared" si="2228"/>
        <v>0</v>
      </c>
      <c r="CJ846" s="1331">
        <f t="shared" si="2228"/>
        <v>0</v>
      </c>
      <c r="CK846" s="1332">
        <f t="shared" si="2228"/>
        <v>0</v>
      </c>
      <c r="CL846" s="1332">
        <f t="shared" si="2228"/>
        <v>0</v>
      </c>
      <c r="CM846" s="1332">
        <f t="shared" si="2228"/>
        <v>0</v>
      </c>
      <c r="CN846" s="1331">
        <f t="shared" si="2228"/>
        <v>0</v>
      </c>
      <c r="CO846" s="1331">
        <f t="shared" si="2228"/>
        <v>0</v>
      </c>
      <c r="CP846" s="1331">
        <f t="shared" si="2228"/>
        <v>0</v>
      </c>
      <c r="CQ846" s="1331">
        <f t="shared" si="2228"/>
        <v>0</v>
      </c>
      <c r="CR846" s="1331">
        <f t="shared" si="2228"/>
        <v>0</v>
      </c>
      <c r="CS846" s="1330">
        <f t="shared" si="2228"/>
        <v>0</v>
      </c>
      <c r="CT846" s="1333">
        <f t="shared" si="2228"/>
        <v>0</v>
      </c>
      <c r="CU846" s="522">
        <f t="shared" si="2142"/>
        <v>0</v>
      </c>
      <c r="CV846" s="523">
        <f t="shared" si="2143"/>
        <v>0</v>
      </c>
      <c r="CW846" s="524">
        <f t="shared" si="2144"/>
        <v>0</v>
      </c>
      <c r="CX846" s="524">
        <f t="shared" si="2145"/>
        <v>0</v>
      </c>
      <c r="CY846" s="524">
        <f t="shared" si="2146"/>
        <v>0</v>
      </c>
      <c r="CZ846" s="524">
        <f t="shared" si="2147"/>
        <v>0</v>
      </c>
      <c r="DA846" s="524">
        <f t="shared" si="2148"/>
        <v>0</v>
      </c>
      <c r="DB846" s="525">
        <f t="shared" si="2149"/>
        <v>0</v>
      </c>
      <c r="DC846" s="525">
        <f t="shared" si="2150"/>
        <v>0</v>
      </c>
      <c r="DD846" s="525">
        <f t="shared" si="2151"/>
        <v>0</v>
      </c>
      <c r="DE846" s="524">
        <f t="shared" si="2152"/>
        <v>0</v>
      </c>
      <c r="DF846" s="524">
        <f t="shared" si="2153"/>
        <v>0</v>
      </c>
      <c r="DG846" s="524">
        <f t="shared" si="2154"/>
        <v>0</v>
      </c>
      <c r="DH846" s="524">
        <f t="shared" si="2155"/>
        <v>0</v>
      </c>
      <c r="DI846" s="524">
        <f t="shared" si="2156"/>
        <v>0</v>
      </c>
      <c r="DJ846" s="523">
        <f t="shared" si="2157"/>
        <v>0</v>
      </c>
      <c r="DK846" s="522">
        <f t="shared" si="2158"/>
        <v>0</v>
      </c>
      <c r="DL846" s="639">
        <f t="shared" si="2159"/>
        <v>17</v>
      </c>
      <c r="DM846" s="106">
        <f t="shared" si="2160"/>
        <v>16</v>
      </c>
      <c r="DN846" s="106">
        <f t="shared" si="2161"/>
        <v>17</v>
      </c>
      <c r="DO846" s="106">
        <f t="shared" si="216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9"/>
      <c r="DY846" s="470"/>
    </row>
    <row r="847" spans="1:129" s="472" customFormat="1" ht="15.75" customHeight="1">
      <c r="A847" s="603" t="str">
        <f>A370</f>
        <v>Pumpkin/Butternut:</v>
      </c>
      <c r="B847" s="797">
        <f t="shared" ref="B847:R847" si="2233">SUM(B380)</f>
        <v>0</v>
      </c>
      <c r="C847" s="797">
        <f t="shared" si="2233"/>
        <v>0</v>
      </c>
      <c r="D847" s="797">
        <f t="shared" si="2233"/>
        <v>0</v>
      </c>
      <c r="E847" s="797">
        <f t="shared" si="2233"/>
        <v>0</v>
      </c>
      <c r="F847" s="797">
        <f t="shared" si="2233"/>
        <v>0</v>
      </c>
      <c r="G847" s="797">
        <f t="shared" si="2233"/>
        <v>0</v>
      </c>
      <c r="H847" s="797">
        <f t="shared" si="2233"/>
        <v>0</v>
      </c>
      <c r="I847" s="797">
        <f t="shared" si="2233"/>
        <v>0</v>
      </c>
      <c r="J847" s="797">
        <f t="shared" si="2233"/>
        <v>0</v>
      </c>
      <c r="K847" s="797">
        <f t="shared" si="2233"/>
        <v>0</v>
      </c>
      <c r="L847" s="797">
        <f t="shared" si="2233"/>
        <v>0</v>
      </c>
      <c r="M847" s="797">
        <f t="shared" si="2233"/>
        <v>0</v>
      </c>
      <c r="N847" s="797">
        <f t="shared" si="2233"/>
        <v>0</v>
      </c>
      <c r="O847" s="797">
        <f t="shared" si="2233"/>
        <v>0</v>
      </c>
      <c r="P847" s="797">
        <f t="shared" si="2233"/>
        <v>0</v>
      </c>
      <c r="Q847" s="797">
        <f t="shared" si="2233"/>
        <v>0</v>
      </c>
      <c r="R847" s="797">
        <f t="shared" si="2233"/>
        <v>0</v>
      </c>
      <c r="S847" s="796"/>
      <c r="T847" s="797">
        <f t="shared" ref="T847:AJ847" si="2234">SUM(T380)</f>
        <v>0</v>
      </c>
      <c r="U847" s="797">
        <f t="shared" si="2234"/>
        <v>2.8180039138943247E-3</v>
      </c>
      <c r="V847" s="797">
        <f t="shared" si="2234"/>
        <v>0</v>
      </c>
      <c r="W847" s="797">
        <f t="shared" si="2234"/>
        <v>1.9569471624266148E-3</v>
      </c>
      <c r="X847" s="797">
        <f t="shared" si="2234"/>
        <v>2.9354207436399216E-3</v>
      </c>
      <c r="Y847" s="797">
        <f t="shared" si="2234"/>
        <v>3.9138943248532296E-3</v>
      </c>
      <c r="Z847" s="797">
        <f t="shared" si="2234"/>
        <v>0</v>
      </c>
      <c r="AA847" s="797">
        <f t="shared" si="2234"/>
        <v>0</v>
      </c>
      <c r="AB847" s="797">
        <f t="shared" si="2234"/>
        <v>0</v>
      </c>
      <c r="AC847" s="797">
        <f t="shared" si="2234"/>
        <v>0</v>
      </c>
      <c r="AD847" s="797">
        <f t="shared" si="2234"/>
        <v>0</v>
      </c>
      <c r="AE847" s="797">
        <f t="shared" si="2234"/>
        <v>0</v>
      </c>
      <c r="AF847" s="797">
        <f t="shared" si="2234"/>
        <v>0</v>
      </c>
      <c r="AG847" s="797">
        <f t="shared" si="2234"/>
        <v>0</v>
      </c>
      <c r="AH847" s="797">
        <f t="shared" si="2234"/>
        <v>0</v>
      </c>
      <c r="AI847" s="797">
        <f t="shared" si="2234"/>
        <v>0</v>
      </c>
      <c r="AJ847" s="797">
        <f t="shared" si="2234"/>
        <v>0</v>
      </c>
      <c r="AK847" s="796"/>
      <c r="AL847" s="797">
        <f t="shared" ref="AL847:BB847" si="2235">SUM(AL380)</f>
        <v>0</v>
      </c>
      <c r="AM847" s="797">
        <f t="shared" si="2235"/>
        <v>0</v>
      </c>
      <c r="AN847" s="797">
        <f t="shared" si="2235"/>
        <v>0</v>
      </c>
      <c r="AO847" s="797">
        <f t="shared" si="2235"/>
        <v>0</v>
      </c>
      <c r="AP847" s="797">
        <f t="shared" si="2235"/>
        <v>0</v>
      </c>
      <c r="AQ847" s="797">
        <f t="shared" si="2235"/>
        <v>0</v>
      </c>
      <c r="AR847" s="797">
        <f t="shared" si="2235"/>
        <v>0</v>
      </c>
      <c r="AS847" s="797">
        <f t="shared" si="2235"/>
        <v>0</v>
      </c>
      <c r="AT847" s="797">
        <f t="shared" si="2235"/>
        <v>0</v>
      </c>
      <c r="AU847" s="797">
        <f t="shared" si="2235"/>
        <v>0</v>
      </c>
      <c r="AV847" s="797">
        <f t="shared" si="2235"/>
        <v>0</v>
      </c>
      <c r="AW847" s="797">
        <f t="shared" si="2235"/>
        <v>0</v>
      </c>
      <c r="AX847" s="797">
        <f t="shared" si="2235"/>
        <v>0</v>
      </c>
      <c r="AY847" s="797">
        <f t="shared" si="2235"/>
        <v>0</v>
      </c>
      <c r="AZ847" s="797">
        <f t="shared" si="2235"/>
        <v>0</v>
      </c>
      <c r="BA847" s="797">
        <f t="shared" si="2235"/>
        <v>0</v>
      </c>
      <c r="BB847" s="797">
        <f t="shared" si="2235"/>
        <v>0</v>
      </c>
      <c r="BC847" s="796"/>
      <c r="BD847" s="797">
        <f t="shared" ref="BD847:BT847" si="2236">SUM(BD380)</f>
        <v>0</v>
      </c>
      <c r="BE847" s="797">
        <f t="shared" si="2236"/>
        <v>0</v>
      </c>
      <c r="BF847" s="797">
        <f t="shared" si="2236"/>
        <v>0</v>
      </c>
      <c r="BG847" s="797">
        <f t="shared" si="2236"/>
        <v>0</v>
      </c>
      <c r="BH847" s="797">
        <f t="shared" si="2236"/>
        <v>0</v>
      </c>
      <c r="BI847" s="797">
        <f t="shared" si="2236"/>
        <v>0</v>
      </c>
      <c r="BJ847" s="797">
        <f t="shared" si="2236"/>
        <v>0</v>
      </c>
      <c r="BK847" s="797">
        <f t="shared" si="2236"/>
        <v>0</v>
      </c>
      <c r="BL847" s="797">
        <f t="shared" si="2236"/>
        <v>0</v>
      </c>
      <c r="BM847" s="797">
        <f t="shared" si="2236"/>
        <v>0</v>
      </c>
      <c r="BN847" s="797">
        <f t="shared" si="2236"/>
        <v>0</v>
      </c>
      <c r="BO847" s="797">
        <f t="shared" si="2236"/>
        <v>0</v>
      </c>
      <c r="BP847" s="797">
        <f t="shared" si="2236"/>
        <v>0</v>
      </c>
      <c r="BQ847" s="797">
        <f t="shared" si="2236"/>
        <v>0</v>
      </c>
      <c r="BR847" s="797">
        <f t="shared" si="2236"/>
        <v>0</v>
      </c>
      <c r="BS847" s="797">
        <f t="shared" si="2236"/>
        <v>0</v>
      </c>
      <c r="BT847" s="797">
        <f t="shared" si="2236"/>
        <v>0</v>
      </c>
      <c r="BU847" s="796"/>
      <c r="BV847" s="797">
        <f>SUM(BV380)</f>
        <v>0</v>
      </c>
      <c r="BW847" s="797">
        <f>SUM(BW380)</f>
        <v>2.6092628832354858E-3</v>
      </c>
      <c r="BX847" s="797">
        <f>SUM(BX380)</f>
        <v>0</v>
      </c>
      <c r="BY847" s="797">
        <f>SUM(BY380)</f>
        <v>0</v>
      </c>
      <c r="BZ847" s="608">
        <f t="shared" si="2136"/>
        <v>0</v>
      </c>
      <c r="CA847" s="608">
        <f t="shared" si="2137"/>
        <v>5.1402478799739072E-4</v>
      </c>
      <c r="CB847" s="608">
        <f t="shared" si="2138"/>
        <v>0</v>
      </c>
      <c r="CC847" s="678">
        <f t="shared" si="2139"/>
        <v>0</v>
      </c>
      <c r="CD847" s="1329">
        <f t="shared" si="2167"/>
        <v>0</v>
      </c>
      <c r="CE847" s="1330">
        <f t="shared" si="2228"/>
        <v>0</v>
      </c>
      <c r="CF847" s="1331">
        <f t="shared" si="2228"/>
        <v>0</v>
      </c>
      <c r="CG847" s="1331">
        <f t="shared" si="2228"/>
        <v>0</v>
      </c>
      <c r="CH847" s="1331">
        <f t="shared" si="2228"/>
        <v>0</v>
      </c>
      <c r="CI847" s="1331">
        <f t="shared" si="2228"/>
        <v>0</v>
      </c>
      <c r="CJ847" s="1331">
        <f t="shared" si="2228"/>
        <v>0</v>
      </c>
      <c r="CK847" s="1332">
        <f t="shared" si="2228"/>
        <v>0</v>
      </c>
      <c r="CL847" s="1332">
        <f t="shared" si="2228"/>
        <v>0</v>
      </c>
      <c r="CM847" s="1332">
        <f t="shared" si="2228"/>
        <v>0</v>
      </c>
      <c r="CN847" s="1331">
        <f t="shared" si="2228"/>
        <v>0</v>
      </c>
      <c r="CO847" s="1331">
        <f t="shared" si="2228"/>
        <v>0</v>
      </c>
      <c r="CP847" s="1331">
        <f t="shared" si="2228"/>
        <v>0</v>
      </c>
      <c r="CQ847" s="1331">
        <f t="shared" si="2228"/>
        <v>0</v>
      </c>
      <c r="CR847" s="1331">
        <f t="shared" si="2228"/>
        <v>0</v>
      </c>
      <c r="CS847" s="1330">
        <f t="shared" si="2228"/>
        <v>0</v>
      </c>
      <c r="CT847" s="1333">
        <f t="shared" si="2228"/>
        <v>0</v>
      </c>
      <c r="CU847" s="522">
        <f t="shared" si="2142"/>
        <v>0</v>
      </c>
      <c r="CV847" s="523">
        <f t="shared" si="2143"/>
        <v>0</v>
      </c>
      <c r="CW847" s="524">
        <f t="shared" si="2144"/>
        <v>0</v>
      </c>
      <c r="CX847" s="524">
        <f t="shared" si="2145"/>
        <v>0</v>
      </c>
      <c r="CY847" s="524">
        <f t="shared" si="2146"/>
        <v>0</v>
      </c>
      <c r="CZ847" s="524">
        <f t="shared" si="2147"/>
        <v>0</v>
      </c>
      <c r="DA847" s="524">
        <f t="shared" si="2148"/>
        <v>0</v>
      </c>
      <c r="DB847" s="525">
        <f t="shared" si="2149"/>
        <v>0</v>
      </c>
      <c r="DC847" s="525">
        <f t="shared" si="2150"/>
        <v>0</v>
      </c>
      <c r="DD847" s="525">
        <f t="shared" si="2151"/>
        <v>0</v>
      </c>
      <c r="DE847" s="524">
        <f t="shared" si="2152"/>
        <v>0</v>
      </c>
      <c r="DF847" s="524">
        <f t="shared" si="2153"/>
        <v>0</v>
      </c>
      <c r="DG847" s="524">
        <f t="shared" si="2154"/>
        <v>0</v>
      </c>
      <c r="DH847" s="524">
        <f t="shared" si="2155"/>
        <v>0</v>
      </c>
      <c r="DI847" s="524">
        <f t="shared" si="2156"/>
        <v>0</v>
      </c>
      <c r="DJ847" s="523">
        <f t="shared" si="2157"/>
        <v>0</v>
      </c>
      <c r="DK847" s="522">
        <f t="shared" si="2158"/>
        <v>0</v>
      </c>
      <c r="DL847" s="639">
        <f t="shared" si="2159"/>
        <v>17</v>
      </c>
      <c r="DM847" s="106">
        <f t="shared" si="2160"/>
        <v>17</v>
      </c>
      <c r="DN847" s="106">
        <f t="shared" si="2161"/>
        <v>17</v>
      </c>
      <c r="DO847" s="106">
        <f t="shared" si="216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9"/>
      <c r="DY847" s="470"/>
    </row>
    <row r="848" spans="1:129" s="472" customFormat="1" ht="15.75" customHeight="1">
      <c r="A848" s="603" t="str">
        <f>A381</f>
        <v>Tomato: no. local measure</v>
      </c>
      <c r="B848" s="797">
        <f t="shared" ref="B848:R848" si="2237">SUM(B390)</f>
        <v>0</v>
      </c>
      <c r="C848" s="797">
        <f t="shared" si="2237"/>
        <v>0</v>
      </c>
      <c r="D848" s="797">
        <f t="shared" si="2237"/>
        <v>0</v>
      </c>
      <c r="E848" s="797">
        <f t="shared" si="2237"/>
        <v>0</v>
      </c>
      <c r="F848" s="797">
        <f t="shared" si="2237"/>
        <v>0</v>
      </c>
      <c r="G848" s="797">
        <f t="shared" si="2237"/>
        <v>0</v>
      </c>
      <c r="H848" s="797">
        <f t="shared" si="2237"/>
        <v>0</v>
      </c>
      <c r="I848" s="797">
        <f t="shared" si="2237"/>
        <v>0</v>
      </c>
      <c r="J848" s="797">
        <f t="shared" si="2237"/>
        <v>0</v>
      </c>
      <c r="K848" s="797">
        <f t="shared" si="2237"/>
        <v>0</v>
      </c>
      <c r="L848" s="797">
        <f t="shared" si="2237"/>
        <v>0</v>
      </c>
      <c r="M848" s="797">
        <f t="shared" si="2237"/>
        <v>0</v>
      </c>
      <c r="N848" s="797">
        <f t="shared" si="2237"/>
        <v>0</v>
      </c>
      <c r="O848" s="797">
        <f t="shared" si="2237"/>
        <v>0</v>
      </c>
      <c r="P848" s="797">
        <f t="shared" si="2237"/>
        <v>0</v>
      </c>
      <c r="Q848" s="797">
        <f t="shared" si="2237"/>
        <v>0</v>
      </c>
      <c r="R848" s="797">
        <f t="shared" si="2237"/>
        <v>0</v>
      </c>
      <c r="S848" s="796"/>
      <c r="T848" s="797">
        <f>SUM(T390)</f>
        <v>2.3193447850982096E-3</v>
      </c>
      <c r="U848" s="797">
        <f t="shared" ref="U848:AJ848" si="2238">SUM(U390)</f>
        <v>1.0437051532941944E-3</v>
      </c>
      <c r="V848" s="797">
        <f t="shared" si="2238"/>
        <v>0</v>
      </c>
      <c r="W848" s="797">
        <f t="shared" si="2238"/>
        <v>2.826701456838443E-3</v>
      </c>
      <c r="X848" s="797">
        <f t="shared" si="2238"/>
        <v>9.784735812133074E-4</v>
      </c>
      <c r="Y848" s="797">
        <f t="shared" si="2238"/>
        <v>0</v>
      </c>
      <c r="Z848" s="797">
        <f t="shared" si="2238"/>
        <v>7.455036809244246E-4</v>
      </c>
      <c r="AA848" s="797">
        <f t="shared" si="2238"/>
        <v>0</v>
      </c>
      <c r="AB848" s="797">
        <f t="shared" si="2238"/>
        <v>5.7983619627455241E-4</v>
      </c>
      <c r="AC848" s="797">
        <f t="shared" si="2238"/>
        <v>0</v>
      </c>
      <c r="AD848" s="797">
        <f t="shared" si="2238"/>
        <v>0</v>
      </c>
      <c r="AE848" s="797">
        <f t="shared" si="2238"/>
        <v>0</v>
      </c>
      <c r="AF848" s="797">
        <f t="shared" si="2238"/>
        <v>0</v>
      </c>
      <c r="AG848" s="797">
        <f t="shared" si="2238"/>
        <v>0</v>
      </c>
      <c r="AH848" s="797">
        <f t="shared" si="2238"/>
        <v>0</v>
      </c>
      <c r="AI848" s="797">
        <f t="shared" si="2238"/>
        <v>0</v>
      </c>
      <c r="AJ848" s="797">
        <f t="shared" si="2238"/>
        <v>0</v>
      </c>
      <c r="AK848" s="796"/>
      <c r="AL848" s="797">
        <f t="shared" ref="AL848:BB848" si="2239">SUM(AL390)</f>
        <v>0</v>
      </c>
      <c r="AM848" s="797">
        <f t="shared" si="2239"/>
        <v>0</v>
      </c>
      <c r="AN848" s="797">
        <f t="shared" si="2239"/>
        <v>0</v>
      </c>
      <c r="AO848" s="797">
        <f t="shared" si="2239"/>
        <v>0</v>
      </c>
      <c r="AP848" s="797">
        <f t="shared" si="2239"/>
        <v>0</v>
      </c>
      <c r="AQ848" s="797">
        <f t="shared" si="2239"/>
        <v>0</v>
      </c>
      <c r="AR848" s="797">
        <f t="shared" si="2239"/>
        <v>0</v>
      </c>
      <c r="AS848" s="797">
        <f t="shared" si="2239"/>
        <v>0</v>
      </c>
      <c r="AT848" s="797">
        <f t="shared" si="2239"/>
        <v>0</v>
      </c>
      <c r="AU848" s="797">
        <f t="shared" si="2239"/>
        <v>0</v>
      </c>
      <c r="AV848" s="797">
        <f t="shared" si="2239"/>
        <v>0</v>
      </c>
      <c r="AW848" s="797">
        <f t="shared" si="2239"/>
        <v>0</v>
      </c>
      <c r="AX848" s="797">
        <f t="shared" si="2239"/>
        <v>0</v>
      </c>
      <c r="AY848" s="797">
        <f t="shared" si="2239"/>
        <v>0</v>
      </c>
      <c r="AZ848" s="797">
        <f t="shared" si="2239"/>
        <v>0</v>
      </c>
      <c r="BA848" s="797">
        <f t="shared" si="2239"/>
        <v>0</v>
      </c>
      <c r="BB848" s="797">
        <f t="shared" si="2239"/>
        <v>0</v>
      </c>
      <c r="BC848" s="796"/>
      <c r="BD848" s="797">
        <f t="shared" ref="BD848:BT848" si="2240">SUM(BD390)</f>
        <v>0</v>
      </c>
      <c r="BE848" s="797">
        <f t="shared" si="2240"/>
        <v>0</v>
      </c>
      <c r="BF848" s="797">
        <f t="shared" si="2240"/>
        <v>0</v>
      </c>
      <c r="BG848" s="797">
        <f t="shared" si="2240"/>
        <v>0</v>
      </c>
      <c r="BH848" s="797">
        <f t="shared" si="2240"/>
        <v>0</v>
      </c>
      <c r="BI848" s="797">
        <f t="shared" si="2240"/>
        <v>0</v>
      </c>
      <c r="BJ848" s="797">
        <f t="shared" si="2240"/>
        <v>0</v>
      </c>
      <c r="BK848" s="797">
        <f t="shared" si="2240"/>
        <v>0</v>
      </c>
      <c r="BL848" s="797">
        <f t="shared" si="2240"/>
        <v>0</v>
      </c>
      <c r="BM848" s="797">
        <f t="shared" si="2240"/>
        <v>0</v>
      </c>
      <c r="BN848" s="797">
        <f t="shared" si="2240"/>
        <v>0</v>
      </c>
      <c r="BO848" s="797">
        <f t="shared" si="2240"/>
        <v>0</v>
      </c>
      <c r="BP848" s="797">
        <f t="shared" si="2240"/>
        <v>0</v>
      </c>
      <c r="BQ848" s="797">
        <f t="shared" si="2240"/>
        <v>0</v>
      </c>
      <c r="BR848" s="797">
        <f t="shared" si="2240"/>
        <v>0</v>
      </c>
      <c r="BS848" s="797">
        <f t="shared" si="2240"/>
        <v>0</v>
      </c>
      <c r="BT848" s="797">
        <f t="shared" si="2240"/>
        <v>0</v>
      </c>
      <c r="BU848" s="796"/>
      <c r="BV848" s="797">
        <f>SUM(BV390)</f>
        <v>0</v>
      </c>
      <c r="BW848" s="797">
        <f>SUM(BW390)</f>
        <v>3.4790171776473144E-3</v>
      </c>
      <c r="BX848" s="797">
        <f>SUM(BX390)</f>
        <v>0</v>
      </c>
      <c r="BY848" s="797">
        <f>SUM(BY390)</f>
        <v>0</v>
      </c>
      <c r="BZ848" s="608">
        <f t="shared" si="2136"/>
        <v>0</v>
      </c>
      <c r="CA848" s="608">
        <f t="shared" si="2137"/>
        <v>3.7779089312031249E-4</v>
      </c>
      <c r="CB848" s="608">
        <f t="shared" si="2138"/>
        <v>0</v>
      </c>
      <c r="CC848" s="678">
        <f t="shared" si="2139"/>
        <v>0</v>
      </c>
      <c r="CD848" s="1329">
        <f t="shared" si="2167"/>
        <v>0</v>
      </c>
      <c r="CE848" s="1330">
        <f t="shared" si="2228"/>
        <v>0</v>
      </c>
      <c r="CF848" s="1331">
        <f t="shared" si="2228"/>
        <v>0</v>
      </c>
      <c r="CG848" s="1331">
        <f t="shared" si="2228"/>
        <v>0</v>
      </c>
      <c r="CH848" s="1331">
        <f t="shared" si="2228"/>
        <v>0</v>
      </c>
      <c r="CI848" s="1331">
        <f t="shared" si="2228"/>
        <v>0</v>
      </c>
      <c r="CJ848" s="1331">
        <f t="shared" si="2228"/>
        <v>0</v>
      </c>
      <c r="CK848" s="1332">
        <f t="shared" si="2228"/>
        <v>0</v>
      </c>
      <c r="CL848" s="1332">
        <f t="shared" si="2228"/>
        <v>0</v>
      </c>
      <c r="CM848" s="1332">
        <f t="shared" si="2228"/>
        <v>0</v>
      </c>
      <c r="CN848" s="1331">
        <f t="shared" si="2228"/>
        <v>0</v>
      </c>
      <c r="CO848" s="1331">
        <f t="shared" si="2228"/>
        <v>0</v>
      </c>
      <c r="CP848" s="1331">
        <f t="shared" si="2228"/>
        <v>0</v>
      </c>
      <c r="CQ848" s="1331">
        <f t="shared" si="2228"/>
        <v>0</v>
      </c>
      <c r="CR848" s="1331">
        <f t="shared" si="2228"/>
        <v>0</v>
      </c>
      <c r="CS848" s="1330">
        <f t="shared" si="2228"/>
        <v>0</v>
      </c>
      <c r="CT848" s="1333">
        <f t="shared" si="2228"/>
        <v>0</v>
      </c>
      <c r="CU848" s="522">
        <f t="shared" si="2142"/>
        <v>0</v>
      </c>
      <c r="CV848" s="523">
        <f t="shared" si="2143"/>
        <v>0</v>
      </c>
      <c r="CW848" s="524">
        <f t="shared" si="2144"/>
        <v>0</v>
      </c>
      <c r="CX848" s="524">
        <f t="shared" si="2145"/>
        <v>0</v>
      </c>
      <c r="CY848" s="524">
        <f t="shared" si="2146"/>
        <v>0</v>
      </c>
      <c r="CZ848" s="524">
        <f t="shared" si="2147"/>
        <v>0</v>
      </c>
      <c r="DA848" s="524">
        <f t="shared" si="2148"/>
        <v>0</v>
      </c>
      <c r="DB848" s="525">
        <f t="shared" si="2149"/>
        <v>0</v>
      </c>
      <c r="DC848" s="525">
        <f t="shared" si="2150"/>
        <v>0</v>
      </c>
      <c r="DD848" s="525">
        <f t="shared" si="2151"/>
        <v>0</v>
      </c>
      <c r="DE848" s="524">
        <f t="shared" si="2152"/>
        <v>0</v>
      </c>
      <c r="DF848" s="524">
        <f t="shared" si="2153"/>
        <v>0</v>
      </c>
      <c r="DG848" s="524">
        <f t="shared" si="2154"/>
        <v>0</v>
      </c>
      <c r="DH848" s="524">
        <f t="shared" si="2155"/>
        <v>0</v>
      </c>
      <c r="DI848" s="524">
        <f t="shared" si="2156"/>
        <v>0</v>
      </c>
      <c r="DJ848" s="523">
        <f t="shared" si="2157"/>
        <v>0</v>
      </c>
      <c r="DK848" s="522">
        <f t="shared" si="2158"/>
        <v>0</v>
      </c>
      <c r="DL848" s="639">
        <f t="shared" si="2159"/>
        <v>17</v>
      </c>
      <c r="DM848" s="106">
        <f t="shared" si="2160"/>
        <v>17</v>
      </c>
      <c r="DN848" s="106">
        <f t="shared" si="2161"/>
        <v>17</v>
      </c>
      <c r="DO848" s="106">
        <f t="shared" si="216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9"/>
      <c r="DY848" s="470"/>
    </row>
    <row r="849" spans="1:129" s="472" customFormat="1" ht="15.75" customHeight="1">
      <c r="A849" s="794" t="s">
        <v>370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1"/>
      <c r="DY849" s="470"/>
    </row>
    <row r="850" spans="1:129" s="472" customFormat="1" ht="15.75" customHeight="1">
      <c r="A850" s="603" t="str">
        <f>A427</f>
        <v>FISHING -- see worksheet Data 3</v>
      </c>
      <c r="B850" s="797">
        <f t="shared" ref="B850:R850" si="2241">SUM(B436)</f>
        <v>0</v>
      </c>
      <c r="C850" s="797">
        <f t="shared" si="2241"/>
        <v>0</v>
      </c>
      <c r="D850" s="797">
        <f t="shared" si="2241"/>
        <v>0</v>
      </c>
      <c r="E850" s="797">
        <f t="shared" si="2241"/>
        <v>0</v>
      </c>
      <c r="F850" s="797">
        <f t="shared" si="2241"/>
        <v>0</v>
      </c>
      <c r="G850" s="797">
        <f t="shared" si="2241"/>
        <v>0</v>
      </c>
      <c r="H850" s="797">
        <f t="shared" si="2241"/>
        <v>0</v>
      </c>
      <c r="I850" s="797">
        <f t="shared" si="2241"/>
        <v>0</v>
      </c>
      <c r="J850" s="797">
        <f t="shared" si="2241"/>
        <v>0</v>
      </c>
      <c r="K850" s="797">
        <f t="shared" si="2241"/>
        <v>0</v>
      </c>
      <c r="L850" s="797">
        <f t="shared" si="2241"/>
        <v>0</v>
      </c>
      <c r="M850" s="797">
        <f t="shared" si="2241"/>
        <v>0</v>
      </c>
      <c r="N850" s="797">
        <f t="shared" si="2241"/>
        <v>0</v>
      </c>
      <c r="O850" s="797">
        <f t="shared" si="2241"/>
        <v>0</v>
      </c>
      <c r="P850" s="797">
        <f t="shared" si="2241"/>
        <v>0</v>
      </c>
      <c r="Q850" s="797">
        <f t="shared" si="2241"/>
        <v>0</v>
      </c>
      <c r="R850" s="797">
        <f t="shared" si="2241"/>
        <v>0</v>
      </c>
      <c r="S850" s="796"/>
      <c r="T850" s="797">
        <f t="shared" ref="T850:AJ850" si="2242">SUM(T436)</f>
        <v>0</v>
      </c>
      <c r="U850" s="797">
        <f t="shared" si="2242"/>
        <v>0</v>
      </c>
      <c r="V850" s="797">
        <f t="shared" si="2242"/>
        <v>0</v>
      </c>
      <c r="W850" s="797">
        <f t="shared" si="2242"/>
        <v>0</v>
      </c>
      <c r="X850" s="797">
        <f t="shared" si="2242"/>
        <v>0</v>
      </c>
      <c r="Y850" s="797">
        <f t="shared" si="2242"/>
        <v>0</v>
      </c>
      <c r="Z850" s="797">
        <f t="shared" si="2242"/>
        <v>0</v>
      </c>
      <c r="AA850" s="797">
        <f t="shared" si="2242"/>
        <v>0</v>
      </c>
      <c r="AB850" s="797">
        <f t="shared" si="2242"/>
        <v>2.0497209538305427E-2</v>
      </c>
      <c r="AC850" s="797">
        <f t="shared" si="2242"/>
        <v>0</v>
      </c>
      <c r="AD850" s="797">
        <f t="shared" si="2242"/>
        <v>0</v>
      </c>
      <c r="AE850" s="797">
        <f t="shared" si="2242"/>
        <v>0</v>
      </c>
      <c r="AF850" s="797">
        <f t="shared" si="2242"/>
        <v>0</v>
      </c>
      <c r="AG850" s="797">
        <f t="shared" si="2242"/>
        <v>0</v>
      </c>
      <c r="AH850" s="797">
        <f t="shared" si="2242"/>
        <v>0</v>
      </c>
      <c r="AI850" s="797">
        <f t="shared" si="2242"/>
        <v>0</v>
      </c>
      <c r="AJ850" s="797">
        <f t="shared" si="2242"/>
        <v>0</v>
      </c>
      <c r="AK850" s="796"/>
      <c r="AL850" s="797">
        <f t="shared" ref="AL850:BB850" si="2243">SUM(AL436)</f>
        <v>0</v>
      </c>
      <c r="AM850" s="797">
        <f t="shared" si="2243"/>
        <v>0</v>
      </c>
      <c r="AN850" s="797">
        <f t="shared" si="2243"/>
        <v>0</v>
      </c>
      <c r="AO850" s="797">
        <f t="shared" si="2243"/>
        <v>0</v>
      </c>
      <c r="AP850" s="797">
        <f t="shared" si="2243"/>
        <v>0</v>
      </c>
      <c r="AQ850" s="797">
        <f t="shared" si="2243"/>
        <v>0</v>
      </c>
      <c r="AR850" s="797">
        <f t="shared" si="2243"/>
        <v>0</v>
      </c>
      <c r="AS850" s="797">
        <f t="shared" si="2243"/>
        <v>0</v>
      </c>
      <c r="AT850" s="797">
        <f t="shared" si="2243"/>
        <v>0</v>
      </c>
      <c r="AU850" s="797">
        <f t="shared" si="2243"/>
        <v>0</v>
      </c>
      <c r="AV850" s="797">
        <f t="shared" si="2243"/>
        <v>0</v>
      </c>
      <c r="AW850" s="797">
        <f t="shared" si="2243"/>
        <v>0</v>
      </c>
      <c r="AX850" s="797">
        <f t="shared" si="2243"/>
        <v>0</v>
      </c>
      <c r="AY850" s="797">
        <f t="shared" si="2243"/>
        <v>0</v>
      </c>
      <c r="AZ850" s="797">
        <f t="shared" si="2243"/>
        <v>0</v>
      </c>
      <c r="BA850" s="797">
        <f t="shared" si="2243"/>
        <v>0</v>
      </c>
      <c r="BB850" s="797">
        <f t="shared" si="2243"/>
        <v>0</v>
      </c>
      <c r="BC850" s="796"/>
      <c r="BD850" s="797">
        <f t="shared" ref="BD850:BT850" si="2244">SUM(BD436)</f>
        <v>0</v>
      </c>
      <c r="BE850" s="797">
        <f t="shared" si="2244"/>
        <v>0</v>
      </c>
      <c r="BF850" s="797">
        <f t="shared" si="2244"/>
        <v>0</v>
      </c>
      <c r="BG850" s="797">
        <f t="shared" si="2244"/>
        <v>0</v>
      </c>
      <c r="BH850" s="797">
        <f t="shared" si="2244"/>
        <v>0</v>
      </c>
      <c r="BI850" s="797">
        <f t="shared" si="2244"/>
        <v>0</v>
      </c>
      <c r="BJ850" s="797">
        <f t="shared" si="2244"/>
        <v>0</v>
      </c>
      <c r="BK850" s="797">
        <f t="shared" si="2244"/>
        <v>0</v>
      </c>
      <c r="BL850" s="797">
        <f t="shared" si="2244"/>
        <v>0</v>
      </c>
      <c r="BM850" s="797">
        <f t="shared" si="2244"/>
        <v>0</v>
      </c>
      <c r="BN850" s="797">
        <f t="shared" si="2244"/>
        <v>0</v>
      </c>
      <c r="BO850" s="797">
        <f t="shared" si="2244"/>
        <v>0</v>
      </c>
      <c r="BP850" s="797">
        <f t="shared" si="2244"/>
        <v>0</v>
      </c>
      <c r="BQ850" s="797">
        <f t="shared" si="2244"/>
        <v>0</v>
      </c>
      <c r="BR850" s="797">
        <f t="shared" si="2244"/>
        <v>0</v>
      </c>
      <c r="BS850" s="797">
        <f t="shared" si="2244"/>
        <v>0</v>
      </c>
      <c r="BT850" s="797">
        <f t="shared" si="224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29">
        <f t="shared" ref="CD850:CS851" si="22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245"/>
        <v>0</v>
      </c>
      <c r="CF850" s="1331">
        <f t="shared" si="2245"/>
        <v>0</v>
      </c>
      <c r="CG850" s="1331">
        <f t="shared" si="2245"/>
        <v>0</v>
      </c>
      <c r="CH850" s="1331">
        <f t="shared" si="2245"/>
        <v>0</v>
      </c>
      <c r="CI850" s="1331">
        <f t="shared" si="2245"/>
        <v>0</v>
      </c>
      <c r="CJ850" s="1331">
        <f t="shared" si="2245"/>
        <v>0</v>
      </c>
      <c r="CK850" s="1332">
        <f t="shared" si="2245"/>
        <v>0</v>
      </c>
      <c r="CL850" s="1332">
        <f t="shared" si="2245"/>
        <v>0</v>
      </c>
      <c r="CM850" s="1332">
        <f t="shared" si="2245"/>
        <v>0</v>
      </c>
      <c r="CN850" s="1331">
        <f t="shared" si="2245"/>
        <v>0</v>
      </c>
      <c r="CO850" s="1331">
        <f t="shared" si="2245"/>
        <v>0</v>
      </c>
      <c r="CP850" s="1331">
        <f t="shared" si="2245"/>
        <v>0</v>
      </c>
      <c r="CQ850" s="1331">
        <f t="shared" si="2245"/>
        <v>0</v>
      </c>
      <c r="CR850" s="1331">
        <f t="shared" si="2245"/>
        <v>0</v>
      </c>
      <c r="CS850" s="1330">
        <f t="shared" si="2245"/>
        <v>0</v>
      </c>
      <c r="CT850" s="1333">
        <f t="shared" ref="CE850:CT851" si="22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2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247"/>
        <v>0</v>
      </c>
      <c r="CW850" s="524">
        <f t="shared" si="2247"/>
        <v>0</v>
      </c>
      <c r="CX850" s="524">
        <f t="shared" si="2247"/>
        <v>0</v>
      </c>
      <c r="CY850" s="524">
        <f t="shared" si="2247"/>
        <v>0</v>
      </c>
      <c r="CZ850" s="524">
        <f t="shared" si="2247"/>
        <v>0</v>
      </c>
      <c r="DA850" s="524">
        <f t="shared" si="2247"/>
        <v>0</v>
      </c>
      <c r="DB850" s="525">
        <f t="shared" si="2247"/>
        <v>0</v>
      </c>
      <c r="DC850" s="525">
        <f t="shared" si="2247"/>
        <v>0</v>
      </c>
      <c r="DD850" s="525">
        <f t="shared" si="2247"/>
        <v>0</v>
      </c>
      <c r="DE850" s="524">
        <f t="shared" ref="DE850:DK851" si="22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248"/>
        <v>0</v>
      </c>
      <c r="DG850" s="524">
        <f t="shared" si="2248"/>
        <v>0</v>
      </c>
      <c r="DH850" s="524">
        <f t="shared" si="2248"/>
        <v>0</v>
      </c>
      <c r="DI850" s="524">
        <f t="shared" si="2248"/>
        <v>0</v>
      </c>
      <c r="DJ850" s="523">
        <f t="shared" si="2248"/>
        <v>0</v>
      </c>
      <c r="DK850" s="522">
        <f t="shared" si="224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9"/>
      <c r="DY850" s="470"/>
    </row>
    <row r="851" spans="1:129" s="472" customFormat="1" ht="15.75" customHeight="1">
      <c r="A851" s="603" t="str">
        <f>A437</f>
        <v>WILD FOODS -- see worksheet Data 3</v>
      </c>
      <c r="B851" s="797">
        <f t="shared" ref="B851:R851" si="2249">SUM(B446)</f>
        <v>0</v>
      </c>
      <c r="C851" s="797">
        <f t="shared" si="2249"/>
        <v>0</v>
      </c>
      <c r="D851" s="797">
        <f t="shared" si="2249"/>
        <v>0</v>
      </c>
      <c r="E851" s="797">
        <f t="shared" si="2249"/>
        <v>0</v>
      </c>
      <c r="F851" s="797">
        <f t="shared" si="2249"/>
        <v>0</v>
      </c>
      <c r="G851" s="797">
        <f t="shared" si="2249"/>
        <v>0</v>
      </c>
      <c r="H851" s="797">
        <f t="shared" si="2249"/>
        <v>0</v>
      </c>
      <c r="I851" s="797">
        <f t="shared" si="2249"/>
        <v>0</v>
      </c>
      <c r="J851" s="797">
        <f t="shared" si="2249"/>
        <v>0</v>
      </c>
      <c r="K851" s="797">
        <f t="shared" si="2249"/>
        <v>0</v>
      </c>
      <c r="L851" s="797">
        <f t="shared" si="2249"/>
        <v>0</v>
      </c>
      <c r="M851" s="797">
        <f t="shared" si="2249"/>
        <v>0</v>
      </c>
      <c r="N851" s="797">
        <f t="shared" si="2249"/>
        <v>0</v>
      </c>
      <c r="O851" s="797">
        <f t="shared" si="2249"/>
        <v>0</v>
      </c>
      <c r="P851" s="797">
        <f t="shared" si="2249"/>
        <v>0</v>
      </c>
      <c r="Q851" s="797">
        <f t="shared" si="2249"/>
        <v>0</v>
      </c>
      <c r="R851" s="797">
        <f t="shared" si="2249"/>
        <v>0</v>
      </c>
      <c r="S851" s="796"/>
      <c r="T851" s="797">
        <f t="shared" ref="T851:AJ851" si="2250">SUM(T446)</f>
        <v>1.5220700152207002E-2</v>
      </c>
      <c r="U851" s="797">
        <f t="shared" si="2250"/>
        <v>1.3698630136986301E-2</v>
      </c>
      <c r="V851" s="797">
        <f t="shared" si="2250"/>
        <v>1.3698630136986301E-2</v>
      </c>
      <c r="W851" s="797">
        <f t="shared" si="2250"/>
        <v>1.1415525114155251E-2</v>
      </c>
      <c r="X851" s="797">
        <f t="shared" si="2250"/>
        <v>1.7123287671232876E-2</v>
      </c>
      <c r="Y851" s="797">
        <f t="shared" si="2250"/>
        <v>1.1415525114155251E-2</v>
      </c>
      <c r="Z851" s="797">
        <f t="shared" si="2250"/>
        <v>1.9569471624266144E-2</v>
      </c>
      <c r="AA851" s="797">
        <f t="shared" si="2250"/>
        <v>1.9569471624266144E-2</v>
      </c>
      <c r="AB851" s="797">
        <f t="shared" si="2250"/>
        <v>1.5220700152207002E-2</v>
      </c>
      <c r="AC851" s="797">
        <f t="shared" si="2250"/>
        <v>0</v>
      </c>
      <c r="AD851" s="797">
        <f t="shared" si="2250"/>
        <v>0</v>
      </c>
      <c r="AE851" s="797">
        <f t="shared" si="2250"/>
        <v>0</v>
      </c>
      <c r="AF851" s="797">
        <f t="shared" si="2250"/>
        <v>0</v>
      </c>
      <c r="AG851" s="797">
        <f t="shared" si="2250"/>
        <v>0</v>
      </c>
      <c r="AH851" s="797">
        <f t="shared" si="2250"/>
        <v>0</v>
      </c>
      <c r="AI851" s="797">
        <f t="shared" si="2250"/>
        <v>0</v>
      </c>
      <c r="AJ851" s="797">
        <f t="shared" si="2250"/>
        <v>0</v>
      </c>
      <c r="AK851" s="796"/>
      <c r="AL851" s="797">
        <f t="shared" ref="AL851:BB851" si="2251">SUM(AL446)</f>
        <v>0</v>
      </c>
      <c r="AM851" s="797">
        <f t="shared" si="2251"/>
        <v>0</v>
      </c>
      <c r="AN851" s="797">
        <f t="shared" si="2251"/>
        <v>0</v>
      </c>
      <c r="AO851" s="797">
        <f t="shared" si="2251"/>
        <v>0</v>
      </c>
      <c r="AP851" s="797">
        <f t="shared" si="2251"/>
        <v>0</v>
      </c>
      <c r="AQ851" s="797">
        <f t="shared" si="2251"/>
        <v>0</v>
      </c>
      <c r="AR851" s="797">
        <f t="shared" si="2251"/>
        <v>0</v>
      </c>
      <c r="AS851" s="797">
        <f t="shared" si="2251"/>
        <v>0</v>
      </c>
      <c r="AT851" s="797">
        <f t="shared" si="2251"/>
        <v>0</v>
      </c>
      <c r="AU851" s="797">
        <f t="shared" si="2251"/>
        <v>0</v>
      </c>
      <c r="AV851" s="797">
        <f t="shared" si="2251"/>
        <v>0</v>
      </c>
      <c r="AW851" s="797">
        <f t="shared" si="2251"/>
        <v>0</v>
      </c>
      <c r="AX851" s="797">
        <f t="shared" si="2251"/>
        <v>0</v>
      </c>
      <c r="AY851" s="797">
        <f t="shared" si="2251"/>
        <v>0</v>
      </c>
      <c r="AZ851" s="797">
        <f t="shared" si="2251"/>
        <v>0</v>
      </c>
      <c r="BA851" s="797">
        <f t="shared" si="2251"/>
        <v>0</v>
      </c>
      <c r="BB851" s="797">
        <f t="shared" si="2251"/>
        <v>0</v>
      </c>
      <c r="BC851" s="796"/>
      <c r="BD851" s="797">
        <f t="shared" ref="BD851:BT851" si="2252">SUM(BD446)</f>
        <v>0</v>
      </c>
      <c r="BE851" s="797">
        <f t="shared" si="2252"/>
        <v>0</v>
      </c>
      <c r="BF851" s="797">
        <f t="shared" si="2252"/>
        <v>0</v>
      </c>
      <c r="BG851" s="797">
        <f t="shared" si="2252"/>
        <v>0</v>
      </c>
      <c r="BH851" s="797">
        <f t="shared" si="2252"/>
        <v>0</v>
      </c>
      <c r="BI851" s="797">
        <f t="shared" si="2252"/>
        <v>0</v>
      </c>
      <c r="BJ851" s="797">
        <f t="shared" si="2252"/>
        <v>0</v>
      </c>
      <c r="BK851" s="797">
        <f t="shared" si="2252"/>
        <v>0</v>
      </c>
      <c r="BL851" s="797">
        <f t="shared" si="2252"/>
        <v>0</v>
      </c>
      <c r="BM851" s="797">
        <f t="shared" si="2252"/>
        <v>0</v>
      </c>
      <c r="BN851" s="797">
        <f t="shared" si="2252"/>
        <v>0</v>
      </c>
      <c r="BO851" s="797">
        <f t="shared" si="2252"/>
        <v>0</v>
      </c>
      <c r="BP851" s="797">
        <f t="shared" si="2252"/>
        <v>0</v>
      </c>
      <c r="BQ851" s="797">
        <f t="shared" si="2252"/>
        <v>0</v>
      </c>
      <c r="BR851" s="797">
        <f t="shared" si="2252"/>
        <v>0</v>
      </c>
      <c r="BS851" s="797">
        <f t="shared" si="2252"/>
        <v>0</v>
      </c>
      <c r="BT851" s="797">
        <f t="shared" si="2252"/>
        <v>0</v>
      </c>
      <c r="BU851" s="796"/>
      <c r="BV851" s="797">
        <f>SUM(BV446)</f>
        <v>0</v>
      </c>
      <c r="BW851" s="797">
        <f>SUM(BW446)</f>
        <v>1.5220700152207002E-2</v>
      </c>
      <c r="BX851" s="797">
        <f>SUM(BX446)</f>
        <v>0</v>
      </c>
      <c r="BY851" s="797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29">
        <f t="shared" si="2245"/>
        <v>0</v>
      </c>
      <c r="CE851" s="1330">
        <f t="shared" si="2246"/>
        <v>0</v>
      </c>
      <c r="CF851" s="1331">
        <f t="shared" si="2246"/>
        <v>0</v>
      </c>
      <c r="CG851" s="1331">
        <f t="shared" si="2246"/>
        <v>0</v>
      </c>
      <c r="CH851" s="1331">
        <f t="shared" si="2246"/>
        <v>0</v>
      </c>
      <c r="CI851" s="1331">
        <f t="shared" si="2246"/>
        <v>0</v>
      </c>
      <c r="CJ851" s="1331">
        <f t="shared" si="2246"/>
        <v>0</v>
      </c>
      <c r="CK851" s="1332">
        <f t="shared" si="2246"/>
        <v>0</v>
      </c>
      <c r="CL851" s="1332">
        <f t="shared" si="2246"/>
        <v>0</v>
      </c>
      <c r="CM851" s="1332">
        <f t="shared" si="2246"/>
        <v>0</v>
      </c>
      <c r="CN851" s="1331">
        <f t="shared" si="2246"/>
        <v>0</v>
      </c>
      <c r="CO851" s="1331">
        <f t="shared" si="2246"/>
        <v>0</v>
      </c>
      <c r="CP851" s="1331">
        <f t="shared" si="2246"/>
        <v>0</v>
      </c>
      <c r="CQ851" s="1331">
        <f t="shared" si="2246"/>
        <v>0</v>
      </c>
      <c r="CR851" s="1331">
        <f t="shared" si="2246"/>
        <v>0</v>
      </c>
      <c r="CS851" s="1330">
        <f t="shared" si="2246"/>
        <v>0</v>
      </c>
      <c r="CT851" s="1333">
        <f t="shared" si="2246"/>
        <v>0</v>
      </c>
      <c r="CU851" s="522">
        <f t="shared" si="2247"/>
        <v>0</v>
      </c>
      <c r="CV851" s="523">
        <f t="shared" si="2247"/>
        <v>0</v>
      </c>
      <c r="CW851" s="524">
        <f t="shared" si="2247"/>
        <v>0</v>
      </c>
      <c r="CX851" s="524">
        <f t="shared" si="2247"/>
        <v>0</v>
      </c>
      <c r="CY851" s="524">
        <f t="shared" si="2247"/>
        <v>0</v>
      </c>
      <c r="CZ851" s="524">
        <f t="shared" si="2247"/>
        <v>0</v>
      </c>
      <c r="DA851" s="524">
        <f t="shared" si="2247"/>
        <v>0</v>
      </c>
      <c r="DB851" s="525">
        <f t="shared" si="2247"/>
        <v>0</v>
      </c>
      <c r="DC851" s="525">
        <f t="shared" si="2247"/>
        <v>0</v>
      </c>
      <c r="DD851" s="525">
        <f t="shared" si="2247"/>
        <v>0</v>
      </c>
      <c r="DE851" s="524">
        <f t="shared" si="2248"/>
        <v>0</v>
      </c>
      <c r="DF851" s="524">
        <f t="shared" si="2248"/>
        <v>0</v>
      </c>
      <c r="DG851" s="524">
        <f t="shared" si="2248"/>
        <v>0</v>
      </c>
      <c r="DH851" s="524">
        <f t="shared" si="2248"/>
        <v>0</v>
      </c>
      <c r="DI851" s="524">
        <f t="shared" si="2248"/>
        <v>0</v>
      </c>
      <c r="DJ851" s="523">
        <f t="shared" si="2248"/>
        <v>0</v>
      </c>
      <c r="DK851" s="522">
        <f t="shared" si="224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9"/>
      <c r="DY851" s="470"/>
    </row>
    <row r="852" spans="1:129" s="472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68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68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68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68"/>
      <c r="BV852" s="796"/>
      <c r="BW852" s="796"/>
      <c r="BX852" s="796"/>
      <c r="BY852" s="796"/>
      <c r="BZ852" s="800"/>
      <c r="CA852" s="800"/>
      <c r="CB852" s="800"/>
      <c r="CC852" s="800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1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7">
        <f t="shared" ref="B853:R853" si="2253">SUM(B648)</f>
        <v>0</v>
      </c>
      <c r="C853" s="797">
        <f t="shared" si="2253"/>
        <v>0</v>
      </c>
      <c r="D853" s="797">
        <f t="shared" si="2253"/>
        <v>0</v>
      </c>
      <c r="E853" s="797">
        <f t="shared" si="2253"/>
        <v>0</v>
      </c>
      <c r="F853" s="797">
        <f t="shared" si="2253"/>
        <v>0</v>
      </c>
      <c r="G853" s="797">
        <f t="shared" si="2253"/>
        <v>0</v>
      </c>
      <c r="H853" s="797">
        <f t="shared" si="2253"/>
        <v>0</v>
      </c>
      <c r="I853" s="797">
        <f t="shared" si="2253"/>
        <v>0</v>
      </c>
      <c r="J853" s="797">
        <f t="shared" si="2253"/>
        <v>0</v>
      </c>
      <c r="K853" s="797">
        <f t="shared" si="2253"/>
        <v>0</v>
      </c>
      <c r="L853" s="797">
        <f t="shared" si="2253"/>
        <v>0</v>
      </c>
      <c r="M853" s="797">
        <f t="shared" si="2253"/>
        <v>0</v>
      </c>
      <c r="N853" s="797">
        <f t="shared" si="2253"/>
        <v>0</v>
      </c>
      <c r="O853" s="797">
        <f t="shared" si="2253"/>
        <v>0</v>
      </c>
      <c r="P853" s="797">
        <f t="shared" si="2253"/>
        <v>0</v>
      </c>
      <c r="Q853" s="797">
        <f t="shared" si="2253"/>
        <v>0</v>
      </c>
      <c r="R853" s="797">
        <f t="shared" si="2253"/>
        <v>0</v>
      </c>
      <c r="S853" s="796"/>
      <c r="T853" s="797">
        <f t="shared" ref="T853:AJ853" si="2254">SUM(T648)</f>
        <v>0</v>
      </c>
      <c r="U853" s="797">
        <f t="shared" si="2254"/>
        <v>0</v>
      </c>
      <c r="V853" s="797">
        <f t="shared" si="2254"/>
        <v>0</v>
      </c>
      <c r="W853" s="797">
        <f t="shared" si="2254"/>
        <v>0</v>
      </c>
      <c r="X853" s="797">
        <f t="shared" si="2254"/>
        <v>0</v>
      </c>
      <c r="Y853" s="797">
        <f t="shared" si="2254"/>
        <v>0</v>
      </c>
      <c r="Z853" s="797">
        <f t="shared" si="2254"/>
        <v>0</v>
      </c>
      <c r="AA853" s="797">
        <f t="shared" si="2254"/>
        <v>0</v>
      </c>
      <c r="AB853" s="797">
        <f t="shared" si="2254"/>
        <v>0</v>
      </c>
      <c r="AC853" s="797">
        <f t="shared" si="2254"/>
        <v>0</v>
      </c>
      <c r="AD853" s="797">
        <f t="shared" si="2254"/>
        <v>0</v>
      </c>
      <c r="AE853" s="797">
        <f t="shared" si="2254"/>
        <v>0</v>
      </c>
      <c r="AF853" s="797">
        <f t="shared" si="2254"/>
        <v>0</v>
      </c>
      <c r="AG853" s="797">
        <f t="shared" si="2254"/>
        <v>0</v>
      </c>
      <c r="AH853" s="797">
        <f t="shared" si="2254"/>
        <v>0</v>
      </c>
      <c r="AI853" s="797">
        <f t="shared" si="2254"/>
        <v>0</v>
      </c>
      <c r="AJ853" s="797">
        <f t="shared" si="2254"/>
        <v>0</v>
      </c>
      <c r="AK853" s="796"/>
      <c r="AL853" s="797">
        <f t="shared" ref="AL853:BB853" si="2255">SUM(AL648)</f>
        <v>0</v>
      </c>
      <c r="AM853" s="797">
        <f t="shared" si="2255"/>
        <v>0</v>
      </c>
      <c r="AN853" s="797">
        <f t="shared" si="2255"/>
        <v>0</v>
      </c>
      <c r="AO853" s="797">
        <f t="shared" si="2255"/>
        <v>0</v>
      </c>
      <c r="AP853" s="797">
        <f t="shared" si="2255"/>
        <v>0</v>
      </c>
      <c r="AQ853" s="797">
        <f t="shared" si="2255"/>
        <v>0</v>
      </c>
      <c r="AR853" s="797">
        <f t="shared" si="2255"/>
        <v>0</v>
      </c>
      <c r="AS853" s="797">
        <f t="shared" si="2255"/>
        <v>0</v>
      </c>
      <c r="AT853" s="797">
        <f t="shared" si="2255"/>
        <v>0</v>
      </c>
      <c r="AU853" s="797">
        <f t="shared" si="2255"/>
        <v>0</v>
      </c>
      <c r="AV853" s="797">
        <f t="shared" si="2255"/>
        <v>0</v>
      </c>
      <c r="AW853" s="797">
        <f t="shared" si="2255"/>
        <v>0</v>
      </c>
      <c r="AX853" s="797">
        <f t="shared" si="2255"/>
        <v>0</v>
      </c>
      <c r="AY853" s="797">
        <f t="shared" si="2255"/>
        <v>0</v>
      </c>
      <c r="AZ853" s="797">
        <f t="shared" si="2255"/>
        <v>0</v>
      </c>
      <c r="BA853" s="797">
        <f t="shared" si="2255"/>
        <v>0</v>
      </c>
      <c r="BB853" s="797">
        <f t="shared" si="2255"/>
        <v>0</v>
      </c>
      <c r="BC853" s="796"/>
      <c r="BD853" s="797">
        <f t="shared" ref="BD853:BT853" si="2256">SUM(BD648)</f>
        <v>0</v>
      </c>
      <c r="BE853" s="797">
        <f t="shared" si="2256"/>
        <v>0</v>
      </c>
      <c r="BF853" s="797">
        <f t="shared" si="2256"/>
        <v>0</v>
      </c>
      <c r="BG853" s="797">
        <f t="shared" si="2256"/>
        <v>0</v>
      </c>
      <c r="BH853" s="797">
        <f t="shared" si="2256"/>
        <v>0</v>
      </c>
      <c r="BI853" s="797">
        <f t="shared" si="2256"/>
        <v>0</v>
      </c>
      <c r="BJ853" s="797">
        <f t="shared" si="2256"/>
        <v>0</v>
      </c>
      <c r="BK853" s="797">
        <f t="shared" si="2256"/>
        <v>0</v>
      </c>
      <c r="BL853" s="797">
        <f t="shared" si="2256"/>
        <v>0</v>
      </c>
      <c r="BM853" s="797">
        <f t="shared" si="2256"/>
        <v>0</v>
      </c>
      <c r="BN853" s="797">
        <f t="shared" si="2256"/>
        <v>0</v>
      </c>
      <c r="BO853" s="797">
        <f t="shared" si="2256"/>
        <v>0</v>
      </c>
      <c r="BP853" s="797">
        <f t="shared" si="2256"/>
        <v>0</v>
      </c>
      <c r="BQ853" s="797">
        <f t="shared" si="2256"/>
        <v>0</v>
      </c>
      <c r="BR853" s="797">
        <f t="shared" si="2256"/>
        <v>0</v>
      </c>
      <c r="BS853" s="797">
        <f t="shared" si="2256"/>
        <v>0</v>
      </c>
      <c r="BT853" s="797">
        <f t="shared" si="2256"/>
        <v>0</v>
      </c>
      <c r="BU853" s="796"/>
      <c r="BV853" s="797">
        <f>SUM(BV648)</f>
        <v>0</v>
      </c>
      <c r="BW853" s="797">
        <f>SUM(BW648)</f>
        <v>0</v>
      </c>
      <c r="BX853" s="797">
        <f>SUM(BX648)</f>
        <v>0</v>
      </c>
      <c r="BY853" s="797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29">
        <f t="shared" ref="CD853:CS853" si="22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257"/>
        <v>0</v>
      </c>
      <c r="CF853" s="1331">
        <f t="shared" si="2257"/>
        <v>0</v>
      </c>
      <c r="CG853" s="1331">
        <f t="shared" si="2257"/>
        <v>0</v>
      </c>
      <c r="CH853" s="1331">
        <f t="shared" si="2257"/>
        <v>0</v>
      </c>
      <c r="CI853" s="1331">
        <f t="shared" si="2257"/>
        <v>0</v>
      </c>
      <c r="CJ853" s="1331">
        <f t="shared" si="2257"/>
        <v>0</v>
      </c>
      <c r="CK853" s="1332">
        <f t="shared" si="2257"/>
        <v>0</v>
      </c>
      <c r="CL853" s="1332">
        <f t="shared" si="2257"/>
        <v>0</v>
      </c>
      <c r="CM853" s="1332">
        <f t="shared" si="2257"/>
        <v>0</v>
      </c>
      <c r="CN853" s="1331">
        <f t="shared" si="2257"/>
        <v>0</v>
      </c>
      <c r="CO853" s="1331">
        <f t="shared" si="2257"/>
        <v>0</v>
      </c>
      <c r="CP853" s="1331">
        <f t="shared" si="2257"/>
        <v>0</v>
      </c>
      <c r="CQ853" s="1331">
        <f t="shared" si="2257"/>
        <v>0</v>
      </c>
      <c r="CR853" s="1331">
        <f t="shared" si="2257"/>
        <v>0</v>
      </c>
      <c r="CS853" s="1330">
        <f t="shared" si="2257"/>
        <v>0</v>
      </c>
      <c r="CT853" s="1333">
        <f t="shared" ref="CE853:CT856" si="22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2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259"/>
        <v>0</v>
      </c>
      <c r="CW853" s="524">
        <f t="shared" si="2259"/>
        <v>0</v>
      </c>
      <c r="CX853" s="524">
        <f t="shared" si="2259"/>
        <v>0</v>
      </c>
      <c r="CY853" s="524">
        <f t="shared" si="2259"/>
        <v>0</v>
      </c>
      <c r="CZ853" s="524">
        <f t="shared" si="2259"/>
        <v>0</v>
      </c>
      <c r="DA853" s="524">
        <f t="shared" si="2259"/>
        <v>0</v>
      </c>
      <c r="DB853" s="525">
        <f t="shared" si="2259"/>
        <v>0</v>
      </c>
      <c r="DC853" s="525">
        <f t="shared" si="2259"/>
        <v>0</v>
      </c>
      <c r="DD853" s="525">
        <f t="shared" si="2259"/>
        <v>0</v>
      </c>
      <c r="DE853" s="524">
        <f t="shared" ref="DE853:DK856" si="22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260"/>
        <v>0</v>
      </c>
      <c r="DG853" s="524">
        <f t="shared" si="2260"/>
        <v>0</v>
      </c>
      <c r="DH853" s="524">
        <f t="shared" si="2260"/>
        <v>0</v>
      </c>
      <c r="DI853" s="524">
        <f t="shared" si="2260"/>
        <v>0</v>
      </c>
      <c r="DJ853" s="523">
        <f t="shared" si="2260"/>
        <v>0</v>
      </c>
      <c r="DK853" s="522">
        <f t="shared" si="226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9"/>
      <c r="DY853" s="470"/>
    </row>
    <row r="854" spans="1:129" s="472" customFormat="1" ht="15.75" customHeight="1">
      <c r="A854" s="603" t="str">
        <f>A649</f>
        <v>Labour: Weeding</v>
      </c>
      <c r="B854" s="797">
        <f t="shared" ref="B854:R854" si="2261">SUM(B654)</f>
        <v>0</v>
      </c>
      <c r="C854" s="797">
        <f t="shared" si="2261"/>
        <v>0</v>
      </c>
      <c r="D854" s="797">
        <f t="shared" si="2261"/>
        <v>0</v>
      </c>
      <c r="E854" s="797">
        <f t="shared" si="2261"/>
        <v>0</v>
      </c>
      <c r="F854" s="797">
        <f t="shared" si="2261"/>
        <v>0</v>
      </c>
      <c r="G854" s="797">
        <f t="shared" si="2261"/>
        <v>0</v>
      </c>
      <c r="H854" s="797">
        <f t="shared" si="2261"/>
        <v>0</v>
      </c>
      <c r="I854" s="797">
        <f t="shared" si="2261"/>
        <v>0</v>
      </c>
      <c r="J854" s="797">
        <f t="shared" si="2261"/>
        <v>0</v>
      </c>
      <c r="K854" s="797">
        <f t="shared" si="2261"/>
        <v>0</v>
      </c>
      <c r="L854" s="797">
        <f t="shared" si="2261"/>
        <v>0</v>
      </c>
      <c r="M854" s="797">
        <f t="shared" si="2261"/>
        <v>0</v>
      </c>
      <c r="N854" s="797">
        <f t="shared" si="2261"/>
        <v>0</v>
      </c>
      <c r="O854" s="797">
        <f t="shared" si="2261"/>
        <v>0</v>
      </c>
      <c r="P854" s="797">
        <f t="shared" si="2261"/>
        <v>0</v>
      </c>
      <c r="Q854" s="797">
        <f t="shared" si="2261"/>
        <v>0</v>
      </c>
      <c r="R854" s="797">
        <f t="shared" si="2261"/>
        <v>0</v>
      </c>
      <c r="S854" s="796"/>
      <c r="T854" s="797">
        <f t="shared" ref="T854:AJ854" si="2262">SUM(T654)</f>
        <v>1.0524026962383127E-2</v>
      </c>
      <c r="U854" s="797">
        <f t="shared" si="2262"/>
        <v>2.1311154598825831E-2</v>
      </c>
      <c r="V854" s="797">
        <f t="shared" si="2262"/>
        <v>0</v>
      </c>
      <c r="W854" s="797">
        <f t="shared" si="2262"/>
        <v>0</v>
      </c>
      <c r="X854" s="797">
        <f t="shared" si="2262"/>
        <v>0</v>
      </c>
      <c r="Y854" s="797">
        <f t="shared" si="2262"/>
        <v>0</v>
      </c>
      <c r="Z854" s="797">
        <f t="shared" si="2262"/>
        <v>0</v>
      </c>
      <c r="AA854" s="797">
        <f t="shared" si="2262"/>
        <v>0</v>
      </c>
      <c r="AB854" s="797">
        <f t="shared" si="2262"/>
        <v>0</v>
      </c>
      <c r="AC854" s="797">
        <f t="shared" si="2262"/>
        <v>0</v>
      </c>
      <c r="AD854" s="797">
        <f t="shared" si="2262"/>
        <v>0</v>
      </c>
      <c r="AE854" s="797">
        <f t="shared" si="2262"/>
        <v>0</v>
      </c>
      <c r="AF854" s="797">
        <f t="shared" si="2262"/>
        <v>0</v>
      </c>
      <c r="AG854" s="797">
        <f t="shared" si="2262"/>
        <v>0</v>
      </c>
      <c r="AH854" s="797">
        <f t="shared" si="2262"/>
        <v>0</v>
      </c>
      <c r="AI854" s="797">
        <f t="shared" si="2262"/>
        <v>0</v>
      </c>
      <c r="AJ854" s="797">
        <f t="shared" si="2262"/>
        <v>0</v>
      </c>
      <c r="AK854" s="796"/>
      <c r="AL854" s="797">
        <f t="shared" ref="AL854:BB854" si="2263">SUM(AL654)</f>
        <v>0</v>
      </c>
      <c r="AM854" s="797">
        <f t="shared" si="2263"/>
        <v>0</v>
      </c>
      <c r="AN854" s="797">
        <f t="shared" si="2263"/>
        <v>0</v>
      </c>
      <c r="AO854" s="797">
        <f t="shared" si="2263"/>
        <v>0</v>
      </c>
      <c r="AP854" s="797">
        <f t="shared" si="2263"/>
        <v>0</v>
      </c>
      <c r="AQ854" s="797">
        <f t="shared" si="2263"/>
        <v>0</v>
      </c>
      <c r="AR854" s="797">
        <f t="shared" si="2263"/>
        <v>0</v>
      </c>
      <c r="AS854" s="797">
        <f t="shared" si="2263"/>
        <v>0</v>
      </c>
      <c r="AT854" s="797">
        <f t="shared" si="2263"/>
        <v>0</v>
      </c>
      <c r="AU854" s="797">
        <f t="shared" si="2263"/>
        <v>0</v>
      </c>
      <c r="AV854" s="797">
        <f t="shared" si="2263"/>
        <v>0</v>
      </c>
      <c r="AW854" s="797">
        <f t="shared" si="2263"/>
        <v>0</v>
      </c>
      <c r="AX854" s="797">
        <f t="shared" si="2263"/>
        <v>0</v>
      </c>
      <c r="AY854" s="797">
        <f t="shared" si="2263"/>
        <v>0</v>
      </c>
      <c r="AZ854" s="797">
        <f t="shared" si="2263"/>
        <v>0</v>
      </c>
      <c r="BA854" s="797">
        <f t="shared" si="2263"/>
        <v>0</v>
      </c>
      <c r="BB854" s="797">
        <f t="shared" si="2263"/>
        <v>0</v>
      </c>
      <c r="BC854" s="796"/>
      <c r="BD854" s="797">
        <f t="shared" ref="BD854:BT854" si="2264">SUM(BD654)</f>
        <v>0</v>
      </c>
      <c r="BE854" s="797">
        <f t="shared" si="2264"/>
        <v>0</v>
      </c>
      <c r="BF854" s="797">
        <f t="shared" si="2264"/>
        <v>0</v>
      </c>
      <c r="BG854" s="797">
        <f t="shared" si="2264"/>
        <v>0</v>
      </c>
      <c r="BH854" s="797">
        <f t="shared" si="2264"/>
        <v>0</v>
      </c>
      <c r="BI854" s="797">
        <f t="shared" si="2264"/>
        <v>0</v>
      </c>
      <c r="BJ854" s="797">
        <f t="shared" si="2264"/>
        <v>0</v>
      </c>
      <c r="BK854" s="797">
        <f t="shared" si="2264"/>
        <v>0</v>
      </c>
      <c r="BL854" s="797">
        <f t="shared" si="2264"/>
        <v>0</v>
      </c>
      <c r="BM854" s="797">
        <f t="shared" si="2264"/>
        <v>0</v>
      </c>
      <c r="BN854" s="797">
        <f t="shared" si="2264"/>
        <v>0</v>
      </c>
      <c r="BO854" s="797">
        <f t="shared" si="2264"/>
        <v>0</v>
      </c>
      <c r="BP854" s="797">
        <f t="shared" si="2264"/>
        <v>0</v>
      </c>
      <c r="BQ854" s="797">
        <f t="shared" si="2264"/>
        <v>0</v>
      </c>
      <c r="BR854" s="797">
        <f t="shared" si="2264"/>
        <v>0</v>
      </c>
      <c r="BS854" s="797">
        <f t="shared" si="2264"/>
        <v>0</v>
      </c>
      <c r="BT854" s="797">
        <f t="shared" si="2264"/>
        <v>0</v>
      </c>
      <c r="BU854" s="796"/>
      <c r="BV854" s="797">
        <f>SUM(BV654)</f>
        <v>0</v>
      </c>
      <c r="BW854" s="797">
        <f>SUM(BW654)</f>
        <v>0</v>
      </c>
      <c r="BX854" s="797">
        <f>SUM(BX654)</f>
        <v>0</v>
      </c>
      <c r="BY854" s="797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258"/>
        <v>0</v>
      </c>
      <c r="CF854" s="1331">
        <f t="shared" si="2258"/>
        <v>0</v>
      </c>
      <c r="CG854" s="1331">
        <f t="shared" si="2258"/>
        <v>0</v>
      </c>
      <c r="CH854" s="1331">
        <f t="shared" si="2258"/>
        <v>0</v>
      </c>
      <c r="CI854" s="1331">
        <f t="shared" si="2258"/>
        <v>0</v>
      </c>
      <c r="CJ854" s="1331">
        <f t="shared" si="2258"/>
        <v>0</v>
      </c>
      <c r="CK854" s="1332">
        <f t="shared" si="2258"/>
        <v>0</v>
      </c>
      <c r="CL854" s="1332">
        <f t="shared" si="2258"/>
        <v>0</v>
      </c>
      <c r="CM854" s="1332">
        <f t="shared" si="2258"/>
        <v>0</v>
      </c>
      <c r="CN854" s="1331">
        <f t="shared" si="2258"/>
        <v>0</v>
      </c>
      <c r="CO854" s="1331">
        <f t="shared" si="2258"/>
        <v>0</v>
      </c>
      <c r="CP854" s="1331">
        <f t="shared" si="2258"/>
        <v>0</v>
      </c>
      <c r="CQ854" s="1331">
        <f t="shared" si="2258"/>
        <v>0</v>
      </c>
      <c r="CR854" s="1331">
        <f t="shared" si="2258"/>
        <v>0</v>
      </c>
      <c r="CS854" s="1330">
        <f t="shared" si="2258"/>
        <v>0</v>
      </c>
      <c r="CT854" s="1333">
        <f t="shared" si="2258"/>
        <v>0</v>
      </c>
      <c r="CU854" s="522">
        <f t="shared" si="2259"/>
        <v>0</v>
      </c>
      <c r="CV854" s="523">
        <f t="shared" si="2259"/>
        <v>0</v>
      </c>
      <c r="CW854" s="524">
        <f t="shared" si="2259"/>
        <v>0</v>
      </c>
      <c r="CX854" s="524">
        <f t="shared" si="2259"/>
        <v>0</v>
      </c>
      <c r="CY854" s="524">
        <f t="shared" si="2259"/>
        <v>0</v>
      </c>
      <c r="CZ854" s="524">
        <f t="shared" si="2259"/>
        <v>0</v>
      </c>
      <c r="DA854" s="524">
        <f t="shared" si="2259"/>
        <v>0</v>
      </c>
      <c r="DB854" s="525">
        <f t="shared" si="2259"/>
        <v>0</v>
      </c>
      <c r="DC854" s="525">
        <f t="shared" si="2259"/>
        <v>0</v>
      </c>
      <c r="DD854" s="525">
        <f t="shared" si="2259"/>
        <v>0</v>
      </c>
      <c r="DE854" s="524">
        <f t="shared" si="2260"/>
        <v>0</v>
      </c>
      <c r="DF854" s="524">
        <f t="shared" si="2260"/>
        <v>0</v>
      </c>
      <c r="DG854" s="524">
        <f t="shared" si="2260"/>
        <v>0</v>
      </c>
      <c r="DH854" s="524">
        <f t="shared" si="2260"/>
        <v>0</v>
      </c>
      <c r="DI854" s="524">
        <f t="shared" si="2260"/>
        <v>0</v>
      </c>
      <c r="DJ854" s="523">
        <f t="shared" si="2260"/>
        <v>0</v>
      </c>
      <c r="DK854" s="522">
        <f t="shared" si="226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9"/>
      <c r="DY854" s="470"/>
    </row>
    <row r="855" spans="1:129" s="472" customFormat="1" ht="15.75" customHeight="1">
      <c r="A855" s="603" t="str">
        <f>A655</f>
        <v>Labour: Harvesting</v>
      </c>
      <c r="B855" s="797">
        <f t="shared" ref="B855:R855" si="2265">SUM(B660)</f>
        <v>0</v>
      </c>
      <c r="C855" s="797">
        <f t="shared" si="2265"/>
        <v>0</v>
      </c>
      <c r="D855" s="797">
        <f t="shared" si="2265"/>
        <v>0</v>
      </c>
      <c r="E855" s="797">
        <f t="shared" si="2265"/>
        <v>0</v>
      </c>
      <c r="F855" s="797">
        <f t="shared" si="2265"/>
        <v>0</v>
      </c>
      <c r="G855" s="797">
        <f t="shared" si="2265"/>
        <v>0</v>
      </c>
      <c r="H855" s="797">
        <f t="shared" si="2265"/>
        <v>0</v>
      </c>
      <c r="I855" s="797">
        <f t="shared" si="2265"/>
        <v>0</v>
      </c>
      <c r="J855" s="797">
        <f t="shared" si="2265"/>
        <v>0</v>
      </c>
      <c r="K855" s="797">
        <f t="shared" si="2265"/>
        <v>0</v>
      </c>
      <c r="L855" s="797">
        <f t="shared" si="2265"/>
        <v>0</v>
      </c>
      <c r="M855" s="797">
        <f t="shared" si="2265"/>
        <v>0</v>
      </c>
      <c r="N855" s="797">
        <f t="shared" si="2265"/>
        <v>0</v>
      </c>
      <c r="O855" s="797">
        <f t="shared" si="2265"/>
        <v>0</v>
      </c>
      <c r="P855" s="797">
        <f t="shared" si="2265"/>
        <v>0</v>
      </c>
      <c r="Q855" s="797">
        <f t="shared" si="2265"/>
        <v>0</v>
      </c>
      <c r="R855" s="797">
        <f t="shared" si="2265"/>
        <v>0</v>
      </c>
      <c r="S855" s="796"/>
      <c r="T855" s="797">
        <f t="shared" ref="T855:AJ855" si="2266">SUM(T660)</f>
        <v>0</v>
      </c>
      <c r="U855" s="797">
        <f t="shared" si="2266"/>
        <v>2.1311154598825831E-2</v>
      </c>
      <c r="V855" s="797">
        <f t="shared" si="2266"/>
        <v>0</v>
      </c>
      <c r="W855" s="797">
        <f t="shared" si="2266"/>
        <v>0</v>
      </c>
      <c r="X855" s="797">
        <f t="shared" si="2266"/>
        <v>0</v>
      </c>
      <c r="Y855" s="797">
        <f t="shared" si="2266"/>
        <v>0</v>
      </c>
      <c r="Z855" s="797">
        <f t="shared" si="2266"/>
        <v>0</v>
      </c>
      <c r="AA855" s="797">
        <f t="shared" si="2266"/>
        <v>0</v>
      </c>
      <c r="AB855" s="797">
        <f t="shared" si="2266"/>
        <v>0</v>
      </c>
      <c r="AC855" s="797">
        <f t="shared" si="2266"/>
        <v>0</v>
      </c>
      <c r="AD855" s="797">
        <f t="shared" si="2266"/>
        <v>0</v>
      </c>
      <c r="AE855" s="797">
        <f t="shared" si="2266"/>
        <v>0</v>
      </c>
      <c r="AF855" s="797">
        <f t="shared" si="2266"/>
        <v>0</v>
      </c>
      <c r="AG855" s="797">
        <f t="shared" si="2266"/>
        <v>0</v>
      </c>
      <c r="AH855" s="797">
        <f t="shared" si="2266"/>
        <v>0</v>
      </c>
      <c r="AI855" s="797">
        <f t="shared" si="2266"/>
        <v>0</v>
      </c>
      <c r="AJ855" s="797">
        <f t="shared" si="2266"/>
        <v>0</v>
      </c>
      <c r="AK855" s="796"/>
      <c r="AL855" s="797">
        <f t="shared" ref="AL855:BB855" si="2267">SUM(AL660)</f>
        <v>0</v>
      </c>
      <c r="AM855" s="797">
        <f t="shared" si="2267"/>
        <v>0</v>
      </c>
      <c r="AN855" s="797">
        <f t="shared" si="2267"/>
        <v>0</v>
      </c>
      <c r="AO855" s="797">
        <f t="shared" si="2267"/>
        <v>0</v>
      </c>
      <c r="AP855" s="797">
        <f t="shared" si="2267"/>
        <v>0</v>
      </c>
      <c r="AQ855" s="797">
        <f t="shared" si="2267"/>
        <v>0</v>
      </c>
      <c r="AR855" s="797">
        <f t="shared" si="2267"/>
        <v>0</v>
      </c>
      <c r="AS855" s="797">
        <f t="shared" si="2267"/>
        <v>0</v>
      </c>
      <c r="AT855" s="797">
        <f t="shared" si="2267"/>
        <v>0</v>
      </c>
      <c r="AU855" s="797">
        <f t="shared" si="2267"/>
        <v>0</v>
      </c>
      <c r="AV855" s="797">
        <f t="shared" si="2267"/>
        <v>0</v>
      </c>
      <c r="AW855" s="797">
        <f t="shared" si="2267"/>
        <v>0</v>
      </c>
      <c r="AX855" s="797">
        <f t="shared" si="2267"/>
        <v>0</v>
      </c>
      <c r="AY855" s="797">
        <f t="shared" si="2267"/>
        <v>0</v>
      </c>
      <c r="AZ855" s="797">
        <f t="shared" si="2267"/>
        <v>0</v>
      </c>
      <c r="BA855" s="797">
        <f t="shared" si="2267"/>
        <v>0</v>
      </c>
      <c r="BB855" s="797">
        <f t="shared" si="2267"/>
        <v>0</v>
      </c>
      <c r="BC855" s="796"/>
      <c r="BD855" s="797">
        <f t="shared" ref="BD855:BT855" si="2268">SUM(BD660)</f>
        <v>0</v>
      </c>
      <c r="BE855" s="797">
        <f t="shared" si="2268"/>
        <v>0</v>
      </c>
      <c r="BF855" s="797">
        <f t="shared" si="2268"/>
        <v>0</v>
      </c>
      <c r="BG855" s="797">
        <f t="shared" si="2268"/>
        <v>0</v>
      </c>
      <c r="BH855" s="797">
        <f t="shared" si="2268"/>
        <v>0</v>
      </c>
      <c r="BI855" s="797">
        <f t="shared" si="2268"/>
        <v>0</v>
      </c>
      <c r="BJ855" s="797">
        <f t="shared" si="2268"/>
        <v>0</v>
      </c>
      <c r="BK855" s="797">
        <f t="shared" si="2268"/>
        <v>0</v>
      </c>
      <c r="BL855" s="797">
        <f t="shared" si="2268"/>
        <v>0</v>
      </c>
      <c r="BM855" s="797">
        <f t="shared" si="2268"/>
        <v>0</v>
      </c>
      <c r="BN855" s="797">
        <f t="shared" si="2268"/>
        <v>0</v>
      </c>
      <c r="BO855" s="797">
        <f t="shared" si="2268"/>
        <v>0</v>
      </c>
      <c r="BP855" s="797">
        <f t="shared" si="2268"/>
        <v>0</v>
      </c>
      <c r="BQ855" s="797">
        <f t="shared" si="2268"/>
        <v>0</v>
      </c>
      <c r="BR855" s="797">
        <f t="shared" si="2268"/>
        <v>0</v>
      </c>
      <c r="BS855" s="797">
        <f t="shared" si="2268"/>
        <v>0</v>
      </c>
      <c r="BT855" s="797">
        <f t="shared" si="2268"/>
        <v>0</v>
      </c>
      <c r="BU855" s="796"/>
      <c r="BV855" s="797">
        <f>SUM(BV660)</f>
        <v>0</v>
      </c>
      <c r="BW855" s="797">
        <f>SUM(BW660)</f>
        <v>0</v>
      </c>
      <c r="BX855" s="797">
        <f>SUM(BX660)</f>
        <v>0</v>
      </c>
      <c r="BY855" s="797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258"/>
        <v>0</v>
      </c>
      <c r="CF855" s="1331">
        <f t="shared" si="2258"/>
        <v>0</v>
      </c>
      <c r="CG855" s="1331">
        <f t="shared" si="2258"/>
        <v>0</v>
      </c>
      <c r="CH855" s="1331">
        <f t="shared" si="2258"/>
        <v>0</v>
      </c>
      <c r="CI855" s="1331">
        <f t="shared" si="2258"/>
        <v>0</v>
      </c>
      <c r="CJ855" s="1331">
        <f t="shared" si="2258"/>
        <v>0</v>
      </c>
      <c r="CK855" s="1332">
        <f t="shared" si="2258"/>
        <v>0</v>
      </c>
      <c r="CL855" s="1332">
        <f t="shared" si="2258"/>
        <v>0</v>
      </c>
      <c r="CM855" s="1332">
        <f t="shared" si="2258"/>
        <v>0</v>
      </c>
      <c r="CN855" s="1331">
        <f t="shared" si="2258"/>
        <v>0</v>
      </c>
      <c r="CO855" s="1331">
        <f t="shared" si="2258"/>
        <v>0</v>
      </c>
      <c r="CP855" s="1331">
        <f t="shared" si="2258"/>
        <v>0</v>
      </c>
      <c r="CQ855" s="1331">
        <f t="shared" si="2258"/>
        <v>0</v>
      </c>
      <c r="CR855" s="1331">
        <f t="shared" si="2258"/>
        <v>0</v>
      </c>
      <c r="CS855" s="1330">
        <f t="shared" si="2258"/>
        <v>0</v>
      </c>
      <c r="CT855" s="1333">
        <f t="shared" si="2258"/>
        <v>0</v>
      </c>
      <c r="CU855" s="522">
        <f t="shared" si="2259"/>
        <v>0</v>
      </c>
      <c r="CV855" s="523">
        <f t="shared" si="2259"/>
        <v>0</v>
      </c>
      <c r="CW855" s="524">
        <f t="shared" si="2259"/>
        <v>0</v>
      </c>
      <c r="CX855" s="524">
        <f t="shared" si="2259"/>
        <v>0</v>
      </c>
      <c r="CY855" s="524">
        <f t="shared" si="2259"/>
        <v>0</v>
      </c>
      <c r="CZ855" s="524">
        <f t="shared" si="2259"/>
        <v>0</v>
      </c>
      <c r="DA855" s="524">
        <f t="shared" si="2259"/>
        <v>0</v>
      </c>
      <c r="DB855" s="525">
        <f t="shared" si="2259"/>
        <v>0</v>
      </c>
      <c r="DC855" s="525">
        <f t="shared" si="2259"/>
        <v>0</v>
      </c>
      <c r="DD855" s="525">
        <f t="shared" si="2259"/>
        <v>0</v>
      </c>
      <c r="DE855" s="524">
        <f t="shared" si="2260"/>
        <v>0</v>
      </c>
      <c r="DF855" s="524">
        <f t="shared" si="2260"/>
        <v>0</v>
      </c>
      <c r="DG855" s="524">
        <f t="shared" si="2260"/>
        <v>0</v>
      </c>
      <c r="DH855" s="524">
        <f t="shared" si="2260"/>
        <v>0</v>
      </c>
      <c r="DI855" s="524">
        <f t="shared" si="2260"/>
        <v>0</v>
      </c>
      <c r="DJ855" s="523">
        <f t="shared" si="2260"/>
        <v>0</v>
      </c>
      <c r="DK855" s="522">
        <f t="shared" si="226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9"/>
      <c r="DY855" s="470"/>
    </row>
    <row r="856" spans="1:129" s="472" customFormat="1" ht="15.75" customHeight="1">
      <c r="A856" s="603" t="str">
        <f>A661</f>
        <v>Labour migration: no. people per HH</v>
      </c>
      <c r="B856" s="797">
        <f t="shared" ref="B856:R856" si="2269">SUM(B663)</f>
        <v>0</v>
      </c>
      <c r="C856" s="797">
        <f t="shared" si="2269"/>
        <v>0</v>
      </c>
      <c r="D856" s="797">
        <f t="shared" si="2269"/>
        <v>0</v>
      </c>
      <c r="E856" s="797">
        <f t="shared" si="2269"/>
        <v>0</v>
      </c>
      <c r="F856" s="797">
        <f t="shared" si="2269"/>
        <v>0</v>
      </c>
      <c r="G856" s="797">
        <f t="shared" si="2269"/>
        <v>0</v>
      </c>
      <c r="H856" s="797">
        <f t="shared" si="2269"/>
        <v>0</v>
      </c>
      <c r="I856" s="797">
        <f t="shared" si="2269"/>
        <v>0</v>
      </c>
      <c r="J856" s="797">
        <f t="shared" si="2269"/>
        <v>0</v>
      </c>
      <c r="K856" s="797">
        <f t="shared" si="2269"/>
        <v>0</v>
      </c>
      <c r="L856" s="797">
        <f t="shared" si="2269"/>
        <v>0</v>
      </c>
      <c r="M856" s="797">
        <f t="shared" si="2269"/>
        <v>0</v>
      </c>
      <c r="N856" s="797">
        <f t="shared" si="2269"/>
        <v>0</v>
      </c>
      <c r="O856" s="797">
        <f t="shared" si="2269"/>
        <v>0</v>
      </c>
      <c r="P856" s="797">
        <f t="shared" si="2269"/>
        <v>0</v>
      </c>
      <c r="Q856" s="797">
        <f t="shared" si="2269"/>
        <v>0</v>
      </c>
      <c r="R856" s="797">
        <f t="shared" si="2269"/>
        <v>0</v>
      </c>
      <c r="S856" s="796"/>
      <c r="T856" s="797">
        <f t="shared" ref="T856:AJ856" si="2270">SUM(T663)</f>
        <v>0</v>
      </c>
      <c r="U856" s="797">
        <f t="shared" si="2270"/>
        <v>0</v>
      </c>
      <c r="V856" s="797">
        <f t="shared" si="2270"/>
        <v>0</v>
      </c>
      <c r="W856" s="797">
        <f t="shared" si="2270"/>
        <v>0</v>
      </c>
      <c r="X856" s="797">
        <f t="shared" si="2270"/>
        <v>0</v>
      </c>
      <c r="Y856" s="797">
        <f t="shared" si="2270"/>
        <v>0</v>
      </c>
      <c r="Z856" s="797">
        <f t="shared" si="2270"/>
        <v>0</v>
      </c>
      <c r="AA856" s="797">
        <f t="shared" si="2270"/>
        <v>0</v>
      </c>
      <c r="AB856" s="797">
        <f t="shared" si="2270"/>
        <v>0</v>
      </c>
      <c r="AC856" s="797">
        <f t="shared" si="2270"/>
        <v>0</v>
      </c>
      <c r="AD856" s="797">
        <f t="shared" si="2270"/>
        <v>0</v>
      </c>
      <c r="AE856" s="797">
        <f t="shared" si="2270"/>
        <v>0</v>
      </c>
      <c r="AF856" s="797">
        <f t="shared" si="2270"/>
        <v>0</v>
      </c>
      <c r="AG856" s="797">
        <f t="shared" si="2270"/>
        <v>0</v>
      </c>
      <c r="AH856" s="797">
        <f t="shared" si="2270"/>
        <v>0</v>
      </c>
      <c r="AI856" s="797">
        <f t="shared" si="2270"/>
        <v>0</v>
      </c>
      <c r="AJ856" s="797">
        <f t="shared" si="2270"/>
        <v>0</v>
      </c>
      <c r="AK856" s="796"/>
      <c r="AL856" s="797">
        <f t="shared" ref="AL856:BB856" si="2271">SUM(AL663)</f>
        <v>0</v>
      </c>
      <c r="AM856" s="797">
        <f t="shared" si="2271"/>
        <v>0</v>
      </c>
      <c r="AN856" s="797">
        <f t="shared" si="2271"/>
        <v>0</v>
      </c>
      <c r="AO856" s="797">
        <f t="shared" si="2271"/>
        <v>0</v>
      </c>
      <c r="AP856" s="797">
        <f t="shared" si="2271"/>
        <v>0</v>
      </c>
      <c r="AQ856" s="797">
        <f t="shared" si="2271"/>
        <v>0</v>
      </c>
      <c r="AR856" s="797">
        <f t="shared" si="2271"/>
        <v>0</v>
      </c>
      <c r="AS856" s="797">
        <f t="shared" si="2271"/>
        <v>0</v>
      </c>
      <c r="AT856" s="797">
        <f t="shared" si="2271"/>
        <v>0</v>
      </c>
      <c r="AU856" s="797">
        <f t="shared" si="2271"/>
        <v>0</v>
      </c>
      <c r="AV856" s="797">
        <f t="shared" si="2271"/>
        <v>0</v>
      </c>
      <c r="AW856" s="797">
        <f t="shared" si="2271"/>
        <v>0</v>
      </c>
      <c r="AX856" s="797">
        <f t="shared" si="2271"/>
        <v>0</v>
      </c>
      <c r="AY856" s="797">
        <f t="shared" si="2271"/>
        <v>0</v>
      </c>
      <c r="AZ856" s="797">
        <f t="shared" si="2271"/>
        <v>0</v>
      </c>
      <c r="BA856" s="797">
        <f t="shared" si="2271"/>
        <v>0</v>
      </c>
      <c r="BB856" s="797">
        <f t="shared" si="2271"/>
        <v>0</v>
      </c>
      <c r="BC856" s="796"/>
      <c r="BD856" s="797">
        <f t="shared" ref="BD856:BT856" si="2272">SUM(BD663)</f>
        <v>0</v>
      </c>
      <c r="BE856" s="797">
        <f t="shared" si="2272"/>
        <v>0</v>
      </c>
      <c r="BF856" s="797">
        <f t="shared" si="2272"/>
        <v>0</v>
      </c>
      <c r="BG856" s="797">
        <f t="shared" si="2272"/>
        <v>0</v>
      </c>
      <c r="BH856" s="797">
        <f t="shared" si="2272"/>
        <v>0</v>
      </c>
      <c r="BI856" s="797">
        <f t="shared" si="2272"/>
        <v>0</v>
      </c>
      <c r="BJ856" s="797">
        <f t="shared" si="2272"/>
        <v>0</v>
      </c>
      <c r="BK856" s="797">
        <f t="shared" si="2272"/>
        <v>0</v>
      </c>
      <c r="BL856" s="797">
        <f t="shared" si="2272"/>
        <v>0</v>
      </c>
      <c r="BM856" s="797">
        <f t="shared" si="2272"/>
        <v>0</v>
      </c>
      <c r="BN856" s="797">
        <f t="shared" si="2272"/>
        <v>0</v>
      </c>
      <c r="BO856" s="797">
        <f t="shared" si="2272"/>
        <v>0</v>
      </c>
      <c r="BP856" s="797">
        <f t="shared" si="2272"/>
        <v>0</v>
      </c>
      <c r="BQ856" s="797">
        <f t="shared" si="2272"/>
        <v>0</v>
      </c>
      <c r="BR856" s="797">
        <f t="shared" si="2272"/>
        <v>0</v>
      </c>
      <c r="BS856" s="797">
        <f t="shared" si="2272"/>
        <v>0</v>
      </c>
      <c r="BT856" s="797">
        <f t="shared" si="227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258"/>
        <v>0</v>
      </c>
      <c r="CF856" s="1331">
        <f t="shared" si="2258"/>
        <v>0</v>
      </c>
      <c r="CG856" s="1331">
        <f t="shared" si="2258"/>
        <v>0</v>
      </c>
      <c r="CH856" s="1331">
        <f t="shared" si="2258"/>
        <v>0</v>
      </c>
      <c r="CI856" s="1331">
        <f t="shared" si="2258"/>
        <v>0</v>
      </c>
      <c r="CJ856" s="1331">
        <f t="shared" si="2258"/>
        <v>0</v>
      </c>
      <c r="CK856" s="1332">
        <f t="shared" si="2258"/>
        <v>0</v>
      </c>
      <c r="CL856" s="1332">
        <f t="shared" si="2258"/>
        <v>0</v>
      </c>
      <c r="CM856" s="1332">
        <f t="shared" si="2258"/>
        <v>0</v>
      </c>
      <c r="CN856" s="1331">
        <f t="shared" si="2258"/>
        <v>0</v>
      </c>
      <c r="CO856" s="1331">
        <f t="shared" si="2258"/>
        <v>0</v>
      </c>
      <c r="CP856" s="1331">
        <f t="shared" si="2258"/>
        <v>0</v>
      </c>
      <c r="CQ856" s="1331">
        <f t="shared" si="2258"/>
        <v>0</v>
      </c>
      <c r="CR856" s="1331">
        <f t="shared" si="2258"/>
        <v>0</v>
      </c>
      <c r="CS856" s="1330">
        <f t="shared" si="2258"/>
        <v>0</v>
      </c>
      <c r="CT856" s="1333">
        <f t="shared" si="2258"/>
        <v>0</v>
      </c>
      <c r="CU856" s="522">
        <f t="shared" si="2259"/>
        <v>0</v>
      </c>
      <c r="CV856" s="523">
        <f t="shared" si="2259"/>
        <v>0</v>
      </c>
      <c r="CW856" s="524">
        <f t="shared" si="2259"/>
        <v>0</v>
      </c>
      <c r="CX856" s="524">
        <f t="shared" si="2259"/>
        <v>0</v>
      </c>
      <c r="CY856" s="524">
        <f t="shared" si="2259"/>
        <v>0</v>
      </c>
      <c r="CZ856" s="524">
        <f t="shared" si="2259"/>
        <v>0</v>
      </c>
      <c r="DA856" s="524">
        <f t="shared" si="2259"/>
        <v>0</v>
      </c>
      <c r="DB856" s="525">
        <f t="shared" si="2259"/>
        <v>0</v>
      </c>
      <c r="DC856" s="525">
        <f t="shared" si="2259"/>
        <v>0</v>
      </c>
      <c r="DD856" s="525">
        <f t="shared" si="2259"/>
        <v>0</v>
      </c>
      <c r="DE856" s="524">
        <f t="shared" si="2260"/>
        <v>0</v>
      </c>
      <c r="DF856" s="524">
        <f t="shared" si="2260"/>
        <v>0</v>
      </c>
      <c r="DG856" s="524">
        <f t="shared" si="2260"/>
        <v>0</v>
      </c>
      <c r="DH856" s="524">
        <f t="shared" si="2260"/>
        <v>0</v>
      </c>
      <c r="DI856" s="524">
        <f t="shared" si="2260"/>
        <v>0</v>
      </c>
      <c r="DJ856" s="523">
        <f t="shared" si="2260"/>
        <v>0</v>
      </c>
      <c r="DK856" s="522">
        <f t="shared" si="226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9"/>
      <c r="DY856" s="470"/>
    </row>
    <row r="857" spans="1:129" s="472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68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68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68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68"/>
      <c r="BV857" s="796"/>
      <c r="BW857" s="796"/>
      <c r="BX857" s="796"/>
      <c r="BY857" s="796"/>
      <c r="BZ857" s="800"/>
      <c r="CA857" s="800"/>
      <c r="CB857" s="800"/>
      <c r="CC857" s="800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1"/>
      <c r="DY857" s="470"/>
    </row>
    <row r="858" spans="1:129" s="472" customFormat="1" ht="15.75" customHeight="1">
      <c r="A858" s="44" t="str">
        <f>$A$448</f>
        <v>Maize grain purchase</v>
      </c>
      <c r="B858" s="797">
        <f>SUM(B454)</f>
        <v>0</v>
      </c>
      <c r="C858" s="797">
        <f t="shared" ref="C858:R858" si="2273">SUM(C454)</f>
        <v>0</v>
      </c>
      <c r="D858" s="797">
        <f t="shared" si="2273"/>
        <v>0</v>
      </c>
      <c r="E858" s="797">
        <f t="shared" si="2273"/>
        <v>0</v>
      </c>
      <c r="F858" s="797">
        <f t="shared" si="2273"/>
        <v>0</v>
      </c>
      <c r="G858" s="797">
        <f t="shared" si="2273"/>
        <v>0</v>
      </c>
      <c r="H858" s="797">
        <f t="shared" si="2273"/>
        <v>0</v>
      </c>
      <c r="I858" s="797">
        <f t="shared" si="2273"/>
        <v>0</v>
      </c>
      <c r="J858" s="797">
        <f t="shared" si="2273"/>
        <v>0</v>
      </c>
      <c r="K858" s="797">
        <f t="shared" si="2273"/>
        <v>0</v>
      </c>
      <c r="L858" s="797">
        <f t="shared" si="2273"/>
        <v>0</v>
      </c>
      <c r="M858" s="797">
        <f t="shared" si="2273"/>
        <v>0</v>
      </c>
      <c r="N858" s="797">
        <f t="shared" si="2273"/>
        <v>0</v>
      </c>
      <c r="O858" s="797">
        <f t="shared" si="2273"/>
        <v>0</v>
      </c>
      <c r="P858" s="797">
        <f t="shared" si="2273"/>
        <v>0</v>
      </c>
      <c r="Q858" s="797">
        <f t="shared" si="2273"/>
        <v>0</v>
      </c>
      <c r="R858" s="797">
        <f t="shared" si="2273"/>
        <v>0</v>
      </c>
      <c r="S858" s="796"/>
      <c r="T858" s="797">
        <f>SUM(T454)</f>
        <v>0</v>
      </c>
      <c r="U858" s="797">
        <f t="shared" ref="U858:AJ858" si="2274">SUM(U454)</f>
        <v>0</v>
      </c>
      <c r="V858" s="797">
        <f t="shared" si="2274"/>
        <v>0</v>
      </c>
      <c r="W858" s="797">
        <f t="shared" si="2274"/>
        <v>0</v>
      </c>
      <c r="X858" s="797">
        <f t="shared" si="2274"/>
        <v>0</v>
      </c>
      <c r="Y858" s="797">
        <f t="shared" si="2274"/>
        <v>0</v>
      </c>
      <c r="Z858" s="797">
        <f t="shared" si="2274"/>
        <v>0</v>
      </c>
      <c r="AA858" s="797">
        <f t="shared" si="2274"/>
        <v>0</v>
      </c>
      <c r="AB858" s="797">
        <f t="shared" si="2274"/>
        <v>0</v>
      </c>
      <c r="AC858" s="797">
        <f t="shared" si="2274"/>
        <v>0</v>
      </c>
      <c r="AD858" s="797">
        <f t="shared" si="2274"/>
        <v>0</v>
      </c>
      <c r="AE858" s="797">
        <f t="shared" si="2274"/>
        <v>0</v>
      </c>
      <c r="AF858" s="797">
        <f t="shared" si="2274"/>
        <v>0</v>
      </c>
      <c r="AG858" s="797">
        <f t="shared" si="2274"/>
        <v>0</v>
      </c>
      <c r="AH858" s="797">
        <f t="shared" si="2274"/>
        <v>0</v>
      </c>
      <c r="AI858" s="797">
        <f t="shared" si="2274"/>
        <v>0</v>
      </c>
      <c r="AJ858" s="797">
        <f t="shared" si="2274"/>
        <v>0</v>
      </c>
      <c r="AK858" s="796"/>
      <c r="AL858" s="797">
        <f>SUM(AL454)</f>
        <v>0</v>
      </c>
      <c r="AM858" s="797">
        <f t="shared" ref="AM858:BB858" si="2275">SUM(AM454)</f>
        <v>0</v>
      </c>
      <c r="AN858" s="797">
        <f t="shared" si="2275"/>
        <v>0</v>
      </c>
      <c r="AO858" s="797">
        <f t="shared" si="2275"/>
        <v>0</v>
      </c>
      <c r="AP858" s="797">
        <f t="shared" si="2275"/>
        <v>0</v>
      </c>
      <c r="AQ858" s="797">
        <f t="shared" si="2275"/>
        <v>0</v>
      </c>
      <c r="AR858" s="797">
        <f t="shared" si="2275"/>
        <v>0</v>
      </c>
      <c r="AS858" s="797">
        <f t="shared" si="2275"/>
        <v>0</v>
      </c>
      <c r="AT858" s="797">
        <f t="shared" si="2275"/>
        <v>0</v>
      </c>
      <c r="AU858" s="797">
        <f t="shared" si="2275"/>
        <v>0</v>
      </c>
      <c r="AV858" s="797">
        <f t="shared" si="2275"/>
        <v>0</v>
      </c>
      <c r="AW858" s="797">
        <f t="shared" si="2275"/>
        <v>0</v>
      </c>
      <c r="AX858" s="797">
        <f t="shared" si="2275"/>
        <v>0</v>
      </c>
      <c r="AY858" s="797">
        <f t="shared" si="2275"/>
        <v>0</v>
      </c>
      <c r="AZ858" s="797">
        <f t="shared" si="2275"/>
        <v>0</v>
      </c>
      <c r="BA858" s="797">
        <f t="shared" si="2275"/>
        <v>0</v>
      </c>
      <c r="BB858" s="797">
        <f t="shared" si="2275"/>
        <v>0</v>
      </c>
      <c r="BC858" s="796"/>
      <c r="BD858" s="797">
        <f>SUM(BD454)</f>
        <v>0</v>
      </c>
      <c r="BE858" s="797">
        <f t="shared" ref="BE858:BT858" si="2276">SUM(BE454)</f>
        <v>0</v>
      </c>
      <c r="BF858" s="797">
        <f t="shared" si="2276"/>
        <v>0</v>
      </c>
      <c r="BG858" s="797">
        <f t="shared" si="2276"/>
        <v>0</v>
      </c>
      <c r="BH858" s="797">
        <f t="shared" si="2276"/>
        <v>0</v>
      </c>
      <c r="BI858" s="797">
        <f t="shared" si="2276"/>
        <v>0</v>
      </c>
      <c r="BJ858" s="797">
        <f t="shared" si="2276"/>
        <v>0</v>
      </c>
      <c r="BK858" s="797">
        <f t="shared" si="2276"/>
        <v>0</v>
      </c>
      <c r="BL858" s="797">
        <f t="shared" si="2276"/>
        <v>0</v>
      </c>
      <c r="BM858" s="797">
        <f t="shared" si="2276"/>
        <v>0</v>
      </c>
      <c r="BN858" s="797">
        <f t="shared" si="2276"/>
        <v>0</v>
      </c>
      <c r="BO858" s="797">
        <f t="shared" si="2276"/>
        <v>0</v>
      </c>
      <c r="BP858" s="797">
        <f t="shared" si="2276"/>
        <v>0</v>
      </c>
      <c r="BQ858" s="797">
        <f t="shared" si="2276"/>
        <v>0</v>
      </c>
      <c r="BR858" s="797">
        <f t="shared" si="2276"/>
        <v>0</v>
      </c>
      <c r="BS858" s="797">
        <f t="shared" si="2276"/>
        <v>0</v>
      </c>
      <c r="BT858" s="797">
        <f t="shared" si="2276"/>
        <v>0</v>
      </c>
      <c r="BU858" s="796"/>
      <c r="BV858" s="797">
        <f>SUM(BV454)</f>
        <v>0</v>
      </c>
      <c r="BW858" s="797">
        <f>SUM(BW454)</f>
        <v>0</v>
      </c>
      <c r="BX858" s="797">
        <f>SUM(BX454)</f>
        <v>0</v>
      </c>
      <c r="BY858" s="797">
        <f>SUM(BY454)</f>
        <v>0</v>
      </c>
      <c r="BZ858" s="608">
        <f t="shared" ref="BZ858:BZ886" si="2277">IF(DL858&lt;3,"",(SUM(B858:R858)-MIN(B858:R858)-MAX(B858:R858))/(DL858-2))</f>
        <v>0</v>
      </c>
      <c r="CA858" s="608">
        <f t="shared" ref="CA858:CA886" si="2278">IF(DM858&lt;3,"",(SUM(T858:AJ858)-MIN(T858:AJ858)-MAX(T858:AJ858))/(DM858-2))</f>
        <v>0</v>
      </c>
      <c r="CB858" s="608">
        <f t="shared" ref="CB858:CB886" si="2279">IF(DN858&lt;3,"",(SUM(AL858:BB858)-MIN(AL858:BB858)-MAX(AL858:BB858))/(DN858-2))</f>
        <v>0</v>
      </c>
      <c r="CC858" s="678">
        <f t="shared" ref="CC858:CC886" si="2280">IF(DO858&lt;3,"",(SUM(BD858:BT858)-MIN(BD858:BT858)-MAX(BD858:BT858))/(DO858-2))</f>
        <v>0</v>
      </c>
      <c r="CD858" s="1329">
        <f t="shared" ref="CD858:CS873" si="228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281"/>
        <v>0</v>
      </c>
      <c r="CF858" s="1331">
        <f t="shared" si="2281"/>
        <v>0</v>
      </c>
      <c r="CG858" s="1331">
        <f t="shared" si="2281"/>
        <v>0</v>
      </c>
      <c r="CH858" s="1331">
        <f t="shared" si="2281"/>
        <v>0</v>
      </c>
      <c r="CI858" s="1331">
        <f t="shared" si="2281"/>
        <v>0</v>
      </c>
      <c r="CJ858" s="1331">
        <f t="shared" si="2281"/>
        <v>0</v>
      </c>
      <c r="CK858" s="1332">
        <f t="shared" si="2281"/>
        <v>0</v>
      </c>
      <c r="CL858" s="1332">
        <f t="shared" si="2281"/>
        <v>0</v>
      </c>
      <c r="CM858" s="1332">
        <f t="shared" si="2281"/>
        <v>0</v>
      </c>
      <c r="CN858" s="1331">
        <f t="shared" si="2281"/>
        <v>0</v>
      </c>
      <c r="CO858" s="1331">
        <f t="shared" si="2281"/>
        <v>0</v>
      </c>
      <c r="CP858" s="1331">
        <f t="shared" si="2281"/>
        <v>0</v>
      </c>
      <c r="CQ858" s="1331">
        <f t="shared" si="2281"/>
        <v>0</v>
      </c>
      <c r="CR858" s="1331">
        <f t="shared" si="2281"/>
        <v>0</v>
      </c>
      <c r="CS858" s="1330">
        <f t="shared" si="2281"/>
        <v>0</v>
      </c>
      <c r="CT858" s="1361">
        <f t="shared" ref="CT858:CT886" si="228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28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283"/>
        <v>0</v>
      </c>
      <c r="CW858" s="1345">
        <f t="shared" si="2283"/>
        <v>0</v>
      </c>
      <c r="CX858" s="1345">
        <f t="shared" si="2283"/>
        <v>0</v>
      </c>
      <c r="CY858" s="1345">
        <f t="shared" si="2283"/>
        <v>0</v>
      </c>
      <c r="CZ858" s="1345">
        <f t="shared" si="2283"/>
        <v>0</v>
      </c>
      <c r="DA858" s="1345">
        <f t="shared" si="2283"/>
        <v>0</v>
      </c>
      <c r="DB858" s="1346">
        <f t="shared" si="2283"/>
        <v>0</v>
      </c>
      <c r="DC858" s="1346">
        <f t="shared" si="2283"/>
        <v>0</v>
      </c>
      <c r="DD858" s="1346">
        <f t="shared" si="2283"/>
        <v>0</v>
      </c>
      <c r="DE858" s="1345">
        <f t="shared" si="2283"/>
        <v>0</v>
      </c>
      <c r="DF858" s="1345">
        <f t="shared" si="2283"/>
        <v>0</v>
      </c>
      <c r="DG858" s="1345">
        <f t="shared" si="2283"/>
        <v>0</v>
      </c>
      <c r="DH858" s="1345">
        <f t="shared" si="2283"/>
        <v>0</v>
      </c>
      <c r="DI858" s="1345">
        <f t="shared" si="2283"/>
        <v>0</v>
      </c>
      <c r="DJ858" s="1344">
        <f t="shared" si="2283"/>
        <v>0</v>
      </c>
      <c r="DK858" s="1413">
        <f t="shared" ref="DK858:DK886" si="228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285">COUNT(B858:R858)</f>
        <v>17</v>
      </c>
      <c r="DM858" s="106">
        <f t="shared" ref="DM858:DM886" si="2286">COUNT(T858:AJ858)</f>
        <v>17</v>
      </c>
      <c r="DN858" s="106">
        <f t="shared" ref="DN858:DN886" si="2287">COUNT(AL858:BB858)</f>
        <v>17</v>
      </c>
      <c r="DO858" s="106">
        <f t="shared" ref="DO858:DO886" si="228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9"/>
      <c r="DY858" s="470"/>
    </row>
    <row r="859" spans="1:129" s="472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289">SUM(C463)</f>
        <v>0</v>
      </c>
      <c r="D859" s="797">
        <f t="shared" si="2289"/>
        <v>0</v>
      </c>
      <c r="E859" s="797">
        <f t="shared" si="2289"/>
        <v>0</v>
      </c>
      <c r="F859" s="797">
        <f t="shared" si="2289"/>
        <v>0</v>
      </c>
      <c r="G859" s="797">
        <f t="shared" si="2289"/>
        <v>0</v>
      </c>
      <c r="H859" s="797">
        <f t="shared" si="2289"/>
        <v>0</v>
      </c>
      <c r="I859" s="797">
        <f t="shared" si="2289"/>
        <v>0</v>
      </c>
      <c r="J859" s="797">
        <f t="shared" si="2289"/>
        <v>0</v>
      </c>
      <c r="K859" s="797">
        <f t="shared" si="2289"/>
        <v>0</v>
      </c>
      <c r="L859" s="797">
        <f t="shared" si="2289"/>
        <v>0</v>
      </c>
      <c r="M859" s="797">
        <f t="shared" si="2289"/>
        <v>0</v>
      </c>
      <c r="N859" s="797">
        <f t="shared" si="2289"/>
        <v>0</v>
      </c>
      <c r="O859" s="797">
        <f t="shared" si="2289"/>
        <v>0</v>
      </c>
      <c r="P859" s="797">
        <f t="shared" si="2289"/>
        <v>0</v>
      </c>
      <c r="Q859" s="797">
        <f t="shared" si="2289"/>
        <v>0</v>
      </c>
      <c r="R859" s="797">
        <f t="shared" si="2289"/>
        <v>0</v>
      </c>
      <c r="S859" s="796"/>
      <c r="T859" s="797">
        <f t="shared" ref="T859:AJ859" si="2290">SUM(T463)</f>
        <v>0</v>
      </c>
      <c r="U859" s="797">
        <f t="shared" si="2290"/>
        <v>0</v>
      </c>
      <c r="V859" s="797">
        <f t="shared" si="2290"/>
        <v>0</v>
      </c>
      <c r="W859" s="797">
        <f t="shared" si="2290"/>
        <v>0</v>
      </c>
      <c r="X859" s="797">
        <f t="shared" si="2290"/>
        <v>0</v>
      </c>
      <c r="Y859" s="797">
        <f t="shared" si="2290"/>
        <v>0</v>
      </c>
      <c r="Z859" s="797">
        <f t="shared" si="2290"/>
        <v>0</v>
      </c>
      <c r="AA859" s="797">
        <f t="shared" si="2290"/>
        <v>0</v>
      </c>
      <c r="AB859" s="797">
        <f t="shared" si="2290"/>
        <v>0</v>
      </c>
      <c r="AC859" s="797">
        <f t="shared" si="2290"/>
        <v>0</v>
      </c>
      <c r="AD859" s="797">
        <f t="shared" si="2290"/>
        <v>0</v>
      </c>
      <c r="AE859" s="797">
        <f t="shared" si="2290"/>
        <v>0</v>
      </c>
      <c r="AF859" s="797">
        <f t="shared" si="2290"/>
        <v>0</v>
      </c>
      <c r="AG859" s="797">
        <f t="shared" si="2290"/>
        <v>0</v>
      </c>
      <c r="AH859" s="797">
        <f t="shared" si="2290"/>
        <v>0</v>
      </c>
      <c r="AI859" s="797">
        <f t="shared" si="2290"/>
        <v>0</v>
      </c>
      <c r="AJ859" s="797">
        <f t="shared" si="2290"/>
        <v>0</v>
      </c>
      <c r="AK859" s="796"/>
      <c r="AL859" s="797">
        <f t="shared" ref="AL859:BB859" si="2291">SUM(AL463)</f>
        <v>0</v>
      </c>
      <c r="AM859" s="797">
        <f t="shared" si="2291"/>
        <v>0</v>
      </c>
      <c r="AN859" s="797">
        <f t="shared" si="2291"/>
        <v>0</v>
      </c>
      <c r="AO859" s="797">
        <f t="shared" si="2291"/>
        <v>0</v>
      </c>
      <c r="AP859" s="797">
        <f t="shared" si="2291"/>
        <v>0</v>
      </c>
      <c r="AQ859" s="797">
        <f t="shared" si="2291"/>
        <v>0</v>
      </c>
      <c r="AR859" s="797">
        <f t="shared" si="2291"/>
        <v>0</v>
      </c>
      <c r="AS859" s="797">
        <f t="shared" si="2291"/>
        <v>0</v>
      </c>
      <c r="AT859" s="797">
        <f t="shared" si="2291"/>
        <v>0</v>
      </c>
      <c r="AU859" s="797">
        <f t="shared" si="2291"/>
        <v>0</v>
      </c>
      <c r="AV859" s="797">
        <f t="shared" si="2291"/>
        <v>0</v>
      </c>
      <c r="AW859" s="797">
        <f t="shared" si="2291"/>
        <v>0</v>
      </c>
      <c r="AX859" s="797">
        <f t="shared" si="2291"/>
        <v>0</v>
      </c>
      <c r="AY859" s="797">
        <f t="shared" si="2291"/>
        <v>0</v>
      </c>
      <c r="AZ859" s="797">
        <f t="shared" si="2291"/>
        <v>0</v>
      </c>
      <c r="BA859" s="797">
        <f t="shared" si="2291"/>
        <v>0</v>
      </c>
      <c r="BB859" s="797">
        <f t="shared" si="2291"/>
        <v>0</v>
      </c>
      <c r="BC859" s="796"/>
      <c r="BD859" s="797">
        <f t="shared" ref="BD859:BT859" si="2292">SUM(BD463)</f>
        <v>0</v>
      </c>
      <c r="BE859" s="797">
        <f t="shared" si="2292"/>
        <v>0</v>
      </c>
      <c r="BF859" s="797">
        <f t="shared" si="2292"/>
        <v>0</v>
      </c>
      <c r="BG859" s="797">
        <f t="shared" si="2292"/>
        <v>0</v>
      </c>
      <c r="BH859" s="797">
        <f t="shared" si="2292"/>
        <v>0</v>
      </c>
      <c r="BI859" s="797">
        <f t="shared" si="2292"/>
        <v>0</v>
      </c>
      <c r="BJ859" s="797">
        <f t="shared" si="2292"/>
        <v>0</v>
      </c>
      <c r="BK859" s="797">
        <f t="shared" si="2292"/>
        <v>0</v>
      </c>
      <c r="BL859" s="797">
        <f t="shared" si="2292"/>
        <v>0</v>
      </c>
      <c r="BM859" s="797">
        <f t="shared" si="2292"/>
        <v>0</v>
      </c>
      <c r="BN859" s="797">
        <f t="shared" si="2292"/>
        <v>0</v>
      </c>
      <c r="BO859" s="797">
        <f t="shared" si="2292"/>
        <v>0</v>
      </c>
      <c r="BP859" s="797">
        <f t="shared" si="2292"/>
        <v>0</v>
      </c>
      <c r="BQ859" s="797">
        <f t="shared" si="2292"/>
        <v>0</v>
      </c>
      <c r="BR859" s="797">
        <f t="shared" si="2292"/>
        <v>0</v>
      </c>
      <c r="BS859" s="797">
        <f t="shared" si="2292"/>
        <v>0</v>
      </c>
      <c r="BT859" s="797">
        <f t="shared" si="229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08">
        <f t="shared" si="2277"/>
        <v>0</v>
      </c>
      <c r="CA859" s="608">
        <f t="shared" si="2278"/>
        <v>0</v>
      </c>
      <c r="CB859" s="608">
        <f t="shared" si="2279"/>
        <v>0</v>
      </c>
      <c r="CC859" s="678">
        <f t="shared" si="2280"/>
        <v>0</v>
      </c>
      <c r="CD859" s="1329">
        <f t="shared" si="2281"/>
        <v>0</v>
      </c>
      <c r="CE859" s="1330">
        <f t="shared" si="2281"/>
        <v>0</v>
      </c>
      <c r="CF859" s="1331">
        <f t="shared" si="2281"/>
        <v>0</v>
      </c>
      <c r="CG859" s="1331">
        <f t="shared" si="2281"/>
        <v>0</v>
      </c>
      <c r="CH859" s="1331">
        <f t="shared" si="2281"/>
        <v>0</v>
      </c>
      <c r="CI859" s="1331">
        <f t="shared" si="2281"/>
        <v>0</v>
      </c>
      <c r="CJ859" s="1331">
        <f t="shared" si="2281"/>
        <v>0</v>
      </c>
      <c r="CK859" s="1332">
        <f t="shared" si="2281"/>
        <v>0</v>
      </c>
      <c r="CL859" s="1332">
        <f t="shared" si="2281"/>
        <v>0</v>
      </c>
      <c r="CM859" s="1332">
        <f t="shared" si="2281"/>
        <v>0</v>
      </c>
      <c r="CN859" s="1331">
        <f t="shared" si="2281"/>
        <v>0</v>
      </c>
      <c r="CO859" s="1331">
        <f t="shared" si="2281"/>
        <v>0</v>
      </c>
      <c r="CP859" s="1331">
        <f t="shared" si="2281"/>
        <v>0</v>
      </c>
      <c r="CQ859" s="1331">
        <f t="shared" si="2281"/>
        <v>0</v>
      </c>
      <c r="CR859" s="1331">
        <f t="shared" si="2281"/>
        <v>0</v>
      </c>
      <c r="CS859" s="1330">
        <f t="shared" si="2281"/>
        <v>0</v>
      </c>
      <c r="CT859" s="1361">
        <f t="shared" si="2282"/>
        <v>0</v>
      </c>
      <c r="CU859" s="1413">
        <f t="shared" si="2283"/>
        <v>0</v>
      </c>
      <c r="CV859" s="1344">
        <f t="shared" si="2283"/>
        <v>0</v>
      </c>
      <c r="CW859" s="1345">
        <f t="shared" si="2283"/>
        <v>0</v>
      </c>
      <c r="CX859" s="1345">
        <f t="shared" si="2283"/>
        <v>0</v>
      </c>
      <c r="CY859" s="1345">
        <f t="shared" si="2283"/>
        <v>0</v>
      </c>
      <c r="CZ859" s="1345">
        <f t="shared" si="2283"/>
        <v>0</v>
      </c>
      <c r="DA859" s="1345">
        <f t="shared" si="2283"/>
        <v>0</v>
      </c>
      <c r="DB859" s="1346">
        <f t="shared" si="2283"/>
        <v>0</v>
      </c>
      <c r="DC859" s="1346">
        <f t="shared" si="2283"/>
        <v>0</v>
      </c>
      <c r="DD859" s="1346">
        <f t="shared" si="2283"/>
        <v>0</v>
      </c>
      <c r="DE859" s="1345">
        <f t="shared" si="2283"/>
        <v>0</v>
      </c>
      <c r="DF859" s="1345">
        <f t="shared" si="2283"/>
        <v>0</v>
      </c>
      <c r="DG859" s="1345">
        <f t="shared" si="2283"/>
        <v>0</v>
      </c>
      <c r="DH859" s="1345">
        <f t="shared" si="2283"/>
        <v>0</v>
      </c>
      <c r="DI859" s="1345">
        <f t="shared" si="2283"/>
        <v>0</v>
      </c>
      <c r="DJ859" s="1344">
        <f t="shared" si="2283"/>
        <v>0</v>
      </c>
      <c r="DK859" s="1413">
        <f t="shared" si="2284"/>
        <v>0</v>
      </c>
      <c r="DL859" s="639">
        <f t="shared" si="2285"/>
        <v>17</v>
      </c>
      <c r="DM859" s="106">
        <f t="shared" si="2286"/>
        <v>17</v>
      </c>
      <c r="DN859" s="106">
        <f t="shared" si="2287"/>
        <v>17</v>
      </c>
      <c r="DO859" s="106">
        <f t="shared" si="228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9"/>
      <c r="DY859" s="470"/>
    </row>
    <row r="860" spans="1:129" s="472" customFormat="1" ht="15.75" customHeight="1">
      <c r="A860" s="44" t="s">
        <v>270</v>
      </c>
      <c r="B860" s="797">
        <f>SUM(B472)</f>
        <v>0</v>
      </c>
      <c r="C860" s="797">
        <f t="shared" ref="C860:R860" si="2293">SUM(C472)</f>
        <v>0</v>
      </c>
      <c r="D860" s="797">
        <f t="shared" si="2293"/>
        <v>0</v>
      </c>
      <c r="E860" s="797">
        <f t="shared" si="2293"/>
        <v>0</v>
      </c>
      <c r="F860" s="797">
        <f t="shared" si="2293"/>
        <v>0</v>
      </c>
      <c r="G860" s="797">
        <f t="shared" si="2293"/>
        <v>0</v>
      </c>
      <c r="H860" s="797">
        <f t="shared" si="2293"/>
        <v>0</v>
      </c>
      <c r="I860" s="797">
        <f t="shared" si="2293"/>
        <v>0</v>
      </c>
      <c r="J860" s="797">
        <f t="shared" si="2293"/>
        <v>0</v>
      </c>
      <c r="K860" s="797">
        <f t="shared" si="2293"/>
        <v>0</v>
      </c>
      <c r="L860" s="797">
        <f t="shared" si="2293"/>
        <v>0</v>
      </c>
      <c r="M860" s="797">
        <f t="shared" si="2293"/>
        <v>0</v>
      </c>
      <c r="N860" s="797">
        <f t="shared" si="2293"/>
        <v>0</v>
      </c>
      <c r="O860" s="797">
        <f t="shared" si="2293"/>
        <v>0</v>
      </c>
      <c r="P860" s="797">
        <f t="shared" si="2293"/>
        <v>0</v>
      </c>
      <c r="Q860" s="797">
        <f t="shared" si="2293"/>
        <v>0</v>
      </c>
      <c r="R860" s="797">
        <f t="shared" si="2293"/>
        <v>0</v>
      </c>
      <c r="S860" s="796"/>
      <c r="T860" s="797">
        <f>SUM(T472)</f>
        <v>1.2315720808871495E-2</v>
      </c>
      <c r="U860" s="797">
        <f t="shared" ref="U860:AJ860" si="2294">SUM(U472)</f>
        <v>0</v>
      </c>
      <c r="V860" s="797">
        <f t="shared" si="2294"/>
        <v>0</v>
      </c>
      <c r="W860" s="797">
        <f t="shared" si="2294"/>
        <v>2.3091976516634052E-2</v>
      </c>
      <c r="X860" s="797">
        <f t="shared" si="2294"/>
        <v>0</v>
      </c>
      <c r="Y860" s="797">
        <f t="shared" si="2294"/>
        <v>2.3091976516634052E-2</v>
      </c>
      <c r="Z860" s="797">
        <f t="shared" si="2294"/>
        <v>1.9793122728543472E-2</v>
      </c>
      <c r="AA860" s="797">
        <f t="shared" si="2294"/>
        <v>1.9793122728543472E-2</v>
      </c>
      <c r="AB860" s="797">
        <f t="shared" si="2294"/>
        <v>3.0789302022178732E-2</v>
      </c>
      <c r="AC860" s="797">
        <f t="shared" si="2294"/>
        <v>0</v>
      </c>
      <c r="AD860" s="797">
        <f t="shared" si="2294"/>
        <v>0</v>
      </c>
      <c r="AE860" s="797">
        <f t="shared" si="2294"/>
        <v>0</v>
      </c>
      <c r="AF860" s="797">
        <f t="shared" si="2294"/>
        <v>0</v>
      </c>
      <c r="AG860" s="797">
        <f t="shared" si="2294"/>
        <v>0</v>
      </c>
      <c r="AH860" s="797">
        <f t="shared" si="2294"/>
        <v>0</v>
      </c>
      <c r="AI860" s="797">
        <f t="shared" si="2294"/>
        <v>0</v>
      </c>
      <c r="AJ860" s="797">
        <f t="shared" si="2294"/>
        <v>0</v>
      </c>
      <c r="AK860" s="796"/>
      <c r="AL860" s="797">
        <f>SUM(AL472)</f>
        <v>0</v>
      </c>
      <c r="AM860" s="797">
        <f t="shared" ref="AM860:BB860" si="2295">SUM(AM472)</f>
        <v>0</v>
      </c>
      <c r="AN860" s="797">
        <f t="shared" si="2295"/>
        <v>0</v>
      </c>
      <c r="AO860" s="797">
        <f t="shared" si="2295"/>
        <v>0</v>
      </c>
      <c r="AP860" s="797">
        <f t="shared" si="2295"/>
        <v>0</v>
      </c>
      <c r="AQ860" s="797">
        <f t="shared" si="2295"/>
        <v>0</v>
      </c>
      <c r="AR860" s="797">
        <f t="shared" si="2295"/>
        <v>0</v>
      </c>
      <c r="AS860" s="797">
        <f t="shared" si="2295"/>
        <v>0</v>
      </c>
      <c r="AT860" s="797">
        <f t="shared" si="2295"/>
        <v>0</v>
      </c>
      <c r="AU860" s="797">
        <f t="shared" si="2295"/>
        <v>0</v>
      </c>
      <c r="AV860" s="797">
        <f t="shared" si="2295"/>
        <v>0</v>
      </c>
      <c r="AW860" s="797">
        <f t="shared" si="2295"/>
        <v>0</v>
      </c>
      <c r="AX860" s="797">
        <f t="shared" si="2295"/>
        <v>0</v>
      </c>
      <c r="AY860" s="797">
        <f t="shared" si="2295"/>
        <v>0</v>
      </c>
      <c r="AZ860" s="797">
        <f t="shared" si="2295"/>
        <v>0</v>
      </c>
      <c r="BA860" s="797">
        <f t="shared" si="2295"/>
        <v>0</v>
      </c>
      <c r="BB860" s="797">
        <f t="shared" si="2295"/>
        <v>0</v>
      </c>
      <c r="BC860" s="796"/>
      <c r="BD860" s="797">
        <f>SUM(BD472)</f>
        <v>2.7710371819960861E-2</v>
      </c>
      <c r="BE860" s="797">
        <f t="shared" ref="BE860:BT860" si="2296">SUM(BE472)</f>
        <v>0</v>
      </c>
      <c r="BF860" s="797">
        <f t="shared" si="2296"/>
        <v>0</v>
      </c>
      <c r="BG860" s="797">
        <f t="shared" si="2296"/>
        <v>0</v>
      </c>
      <c r="BH860" s="797">
        <f t="shared" si="2296"/>
        <v>0</v>
      </c>
      <c r="BI860" s="797">
        <f t="shared" si="2296"/>
        <v>0</v>
      </c>
      <c r="BJ860" s="797">
        <f t="shared" si="2296"/>
        <v>0</v>
      </c>
      <c r="BK860" s="797">
        <f t="shared" si="2296"/>
        <v>0</v>
      </c>
      <c r="BL860" s="797">
        <f t="shared" si="2296"/>
        <v>0</v>
      </c>
      <c r="BM860" s="797">
        <f t="shared" si="2296"/>
        <v>0</v>
      </c>
      <c r="BN860" s="797">
        <f t="shared" si="2296"/>
        <v>0</v>
      </c>
      <c r="BO860" s="797">
        <f t="shared" si="2296"/>
        <v>0</v>
      </c>
      <c r="BP860" s="797">
        <f t="shared" si="2296"/>
        <v>0</v>
      </c>
      <c r="BQ860" s="797">
        <f t="shared" si="2296"/>
        <v>0</v>
      </c>
      <c r="BR860" s="797">
        <f t="shared" si="2296"/>
        <v>0</v>
      </c>
      <c r="BS860" s="797">
        <f t="shared" si="2296"/>
        <v>0</v>
      </c>
      <c r="BT860" s="797">
        <f t="shared" si="2296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0</v>
      </c>
      <c r="BY860" s="797">
        <f>SUM(BY472)</f>
        <v>0</v>
      </c>
      <c r="BZ860" s="608">
        <f t="shared" si="2277"/>
        <v>0</v>
      </c>
      <c r="CA860" s="608">
        <f t="shared" si="2278"/>
        <v>6.5390612866151028E-3</v>
      </c>
      <c r="CB860" s="608">
        <f t="shared" si="2279"/>
        <v>0</v>
      </c>
      <c r="CC860" s="678">
        <f t="shared" si="2280"/>
        <v>0</v>
      </c>
      <c r="CD860" s="1329">
        <f t="shared" si="2281"/>
        <v>0</v>
      </c>
      <c r="CE860" s="1330">
        <f t="shared" si="2281"/>
        <v>0</v>
      </c>
      <c r="CF860" s="1331">
        <f t="shared" si="2281"/>
        <v>0</v>
      </c>
      <c r="CG860" s="1331">
        <f t="shared" si="2281"/>
        <v>0</v>
      </c>
      <c r="CH860" s="1331">
        <f t="shared" si="2281"/>
        <v>0</v>
      </c>
      <c r="CI860" s="1331">
        <f t="shared" si="2281"/>
        <v>0</v>
      </c>
      <c r="CJ860" s="1331">
        <f t="shared" si="2281"/>
        <v>0</v>
      </c>
      <c r="CK860" s="1332">
        <f t="shared" si="2281"/>
        <v>0</v>
      </c>
      <c r="CL860" s="1332">
        <f t="shared" si="2281"/>
        <v>0</v>
      </c>
      <c r="CM860" s="1332">
        <f t="shared" si="2281"/>
        <v>0</v>
      </c>
      <c r="CN860" s="1331">
        <f t="shared" si="2281"/>
        <v>0</v>
      </c>
      <c r="CO860" s="1331">
        <f t="shared" si="2281"/>
        <v>0</v>
      </c>
      <c r="CP860" s="1331">
        <f t="shared" si="2281"/>
        <v>0</v>
      </c>
      <c r="CQ860" s="1331">
        <f t="shared" si="2281"/>
        <v>0</v>
      </c>
      <c r="CR860" s="1331">
        <f t="shared" si="2281"/>
        <v>0</v>
      </c>
      <c r="CS860" s="1330">
        <f t="shared" si="2281"/>
        <v>0</v>
      </c>
      <c r="CT860" s="1361">
        <f t="shared" si="2282"/>
        <v>0</v>
      </c>
      <c r="CU860" s="1413">
        <f t="shared" si="2283"/>
        <v>0</v>
      </c>
      <c r="CV860" s="1344">
        <f t="shared" si="2283"/>
        <v>0</v>
      </c>
      <c r="CW860" s="1345">
        <f t="shared" si="2283"/>
        <v>0</v>
      </c>
      <c r="CX860" s="1345">
        <f t="shared" si="2283"/>
        <v>0</v>
      </c>
      <c r="CY860" s="1345">
        <f t="shared" si="2283"/>
        <v>0</v>
      </c>
      <c r="CZ860" s="1345">
        <f t="shared" si="2283"/>
        <v>0</v>
      </c>
      <c r="DA860" s="1345">
        <f t="shared" si="2283"/>
        <v>0</v>
      </c>
      <c r="DB860" s="1346">
        <f t="shared" si="2283"/>
        <v>0</v>
      </c>
      <c r="DC860" s="1346">
        <f t="shared" si="2283"/>
        <v>0</v>
      </c>
      <c r="DD860" s="1346">
        <f t="shared" si="2283"/>
        <v>0</v>
      </c>
      <c r="DE860" s="1345">
        <f t="shared" si="2283"/>
        <v>0</v>
      </c>
      <c r="DF860" s="1345">
        <f t="shared" si="2283"/>
        <v>0</v>
      </c>
      <c r="DG860" s="1345">
        <f t="shared" si="2283"/>
        <v>0</v>
      </c>
      <c r="DH860" s="1345">
        <f t="shared" si="2283"/>
        <v>0</v>
      </c>
      <c r="DI860" s="1345">
        <f t="shared" si="2283"/>
        <v>0</v>
      </c>
      <c r="DJ860" s="1344">
        <f t="shared" si="2283"/>
        <v>0</v>
      </c>
      <c r="DK860" s="1413">
        <f t="shared" si="2284"/>
        <v>2.7710371819960861E-2</v>
      </c>
      <c r="DL860" s="639">
        <f t="shared" si="2285"/>
        <v>17</v>
      </c>
      <c r="DM860" s="106">
        <f t="shared" si="2286"/>
        <v>17</v>
      </c>
      <c r="DN860" s="106">
        <f t="shared" si="2287"/>
        <v>17</v>
      </c>
      <c r="DO860" s="106">
        <f t="shared" si="228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9"/>
      <c r="DY860" s="470"/>
    </row>
    <row r="861" spans="1:129" s="472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297">SUM(C481)</f>
        <v>0</v>
      </c>
      <c r="D861" s="797">
        <f t="shared" si="2297"/>
        <v>0</v>
      </c>
      <c r="E861" s="797">
        <f t="shared" si="2297"/>
        <v>0</v>
      </c>
      <c r="F861" s="797">
        <f t="shared" si="2297"/>
        <v>0</v>
      </c>
      <c r="G861" s="797">
        <f t="shared" si="2297"/>
        <v>0</v>
      </c>
      <c r="H861" s="797">
        <f t="shared" si="2297"/>
        <v>0</v>
      </c>
      <c r="I861" s="797">
        <f t="shared" si="2297"/>
        <v>0</v>
      </c>
      <c r="J861" s="797">
        <f t="shared" si="2297"/>
        <v>0</v>
      </c>
      <c r="K861" s="797">
        <f t="shared" si="2297"/>
        <v>0</v>
      </c>
      <c r="L861" s="797">
        <f t="shared" si="2297"/>
        <v>0</v>
      </c>
      <c r="M861" s="797">
        <f t="shared" si="2297"/>
        <v>0</v>
      </c>
      <c r="N861" s="797">
        <f t="shared" si="2297"/>
        <v>0</v>
      </c>
      <c r="O861" s="797">
        <f t="shared" si="2297"/>
        <v>0</v>
      </c>
      <c r="P861" s="797">
        <f t="shared" si="2297"/>
        <v>0</v>
      </c>
      <c r="Q861" s="797">
        <f t="shared" si="2297"/>
        <v>0</v>
      </c>
      <c r="R861" s="797">
        <f t="shared" si="2297"/>
        <v>0</v>
      </c>
      <c r="S861" s="796"/>
      <c r="T861" s="797">
        <f t="shared" ref="T861:AJ861" si="2298">SUM(T481)</f>
        <v>0</v>
      </c>
      <c r="U861" s="797">
        <f t="shared" si="2298"/>
        <v>0</v>
      </c>
      <c r="V861" s="797">
        <f t="shared" si="2298"/>
        <v>0</v>
      </c>
      <c r="W861" s="797">
        <f t="shared" si="2298"/>
        <v>0</v>
      </c>
      <c r="X861" s="797">
        <f t="shared" si="2298"/>
        <v>0</v>
      </c>
      <c r="Y861" s="797">
        <f t="shared" si="2298"/>
        <v>0</v>
      </c>
      <c r="Z861" s="797">
        <f t="shared" si="2298"/>
        <v>0</v>
      </c>
      <c r="AA861" s="797">
        <f t="shared" si="2298"/>
        <v>0</v>
      </c>
      <c r="AB861" s="797">
        <f t="shared" si="2298"/>
        <v>0</v>
      </c>
      <c r="AC861" s="797">
        <f t="shared" si="2298"/>
        <v>0</v>
      </c>
      <c r="AD861" s="797">
        <f t="shared" si="2298"/>
        <v>0</v>
      </c>
      <c r="AE861" s="797">
        <f t="shared" si="2298"/>
        <v>0</v>
      </c>
      <c r="AF861" s="797">
        <f t="shared" si="2298"/>
        <v>0</v>
      </c>
      <c r="AG861" s="797">
        <f t="shared" si="2298"/>
        <v>0</v>
      </c>
      <c r="AH861" s="797">
        <f t="shared" si="2298"/>
        <v>0</v>
      </c>
      <c r="AI861" s="797">
        <f t="shared" si="2298"/>
        <v>0</v>
      </c>
      <c r="AJ861" s="797">
        <f t="shared" si="2298"/>
        <v>0</v>
      </c>
      <c r="AK861" s="796"/>
      <c r="AL861" s="797">
        <f t="shared" ref="AL861:BB861" si="2299">SUM(AL481)</f>
        <v>0</v>
      </c>
      <c r="AM861" s="797">
        <f t="shared" si="2299"/>
        <v>0</v>
      </c>
      <c r="AN861" s="797">
        <f t="shared" si="2299"/>
        <v>0</v>
      </c>
      <c r="AO861" s="797">
        <f t="shared" si="2299"/>
        <v>0</v>
      </c>
      <c r="AP861" s="797">
        <f t="shared" si="2299"/>
        <v>0</v>
      </c>
      <c r="AQ861" s="797">
        <f t="shared" si="2299"/>
        <v>0</v>
      </c>
      <c r="AR861" s="797">
        <f t="shared" si="2299"/>
        <v>0</v>
      </c>
      <c r="AS861" s="797">
        <f t="shared" si="2299"/>
        <v>0</v>
      </c>
      <c r="AT861" s="797">
        <f t="shared" si="2299"/>
        <v>0</v>
      </c>
      <c r="AU861" s="797">
        <f t="shared" si="2299"/>
        <v>0</v>
      </c>
      <c r="AV861" s="797">
        <f t="shared" si="2299"/>
        <v>0</v>
      </c>
      <c r="AW861" s="797">
        <f t="shared" si="2299"/>
        <v>0</v>
      </c>
      <c r="AX861" s="797">
        <f t="shared" si="2299"/>
        <v>0</v>
      </c>
      <c r="AY861" s="797">
        <f t="shared" si="2299"/>
        <v>0</v>
      </c>
      <c r="AZ861" s="797">
        <f t="shared" si="2299"/>
        <v>0</v>
      </c>
      <c r="BA861" s="797">
        <f t="shared" si="2299"/>
        <v>0</v>
      </c>
      <c r="BB861" s="797">
        <f t="shared" si="2299"/>
        <v>0</v>
      </c>
      <c r="BC861" s="796"/>
      <c r="BD861" s="797">
        <f t="shared" ref="BD861:BT861" si="2300">SUM(BD481)</f>
        <v>0</v>
      </c>
      <c r="BE861" s="797">
        <f t="shared" si="2300"/>
        <v>0</v>
      </c>
      <c r="BF861" s="797">
        <f t="shared" si="2300"/>
        <v>0</v>
      </c>
      <c r="BG861" s="797">
        <f t="shared" si="2300"/>
        <v>0</v>
      </c>
      <c r="BH861" s="797">
        <f t="shared" si="2300"/>
        <v>0</v>
      </c>
      <c r="BI861" s="797">
        <f t="shared" si="2300"/>
        <v>0</v>
      </c>
      <c r="BJ861" s="797">
        <f t="shared" si="2300"/>
        <v>0</v>
      </c>
      <c r="BK861" s="797">
        <f t="shared" si="2300"/>
        <v>0</v>
      </c>
      <c r="BL861" s="797">
        <f t="shared" si="2300"/>
        <v>0</v>
      </c>
      <c r="BM861" s="797">
        <f t="shared" si="2300"/>
        <v>0</v>
      </c>
      <c r="BN861" s="797">
        <f t="shared" si="2300"/>
        <v>0</v>
      </c>
      <c r="BO861" s="797">
        <f t="shared" si="2300"/>
        <v>0</v>
      </c>
      <c r="BP861" s="797">
        <f t="shared" si="2300"/>
        <v>0</v>
      </c>
      <c r="BQ861" s="797">
        <f t="shared" si="2300"/>
        <v>0</v>
      </c>
      <c r="BR861" s="797">
        <f t="shared" si="2300"/>
        <v>0</v>
      </c>
      <c r="BS861" s="797">
        <f t="shared" si="2300"/>
        <v>0</v>
      </c>
      <c r="BT861" s="797">
        <f t="shared" si="2300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08">
        <f t="shared" si="2277"/>
        <v>0</v>
      </c>
      <c r="CA861" s="608">
        <f t="shared" si="2278"/>
        <v>0</v>
      </c>
      <c r="CB861" s="608">
        <f t="shared" si="2279"/>
        <v>0</v>
      </c>
      <c r="CC861" s="678">
        <f t="shared" si="2280"/>
        <v>0</v>
      </c>
      <c r="CD861" s="1329">
        <f t="shared" si="2281"/>
        <v>0</v>
      </c>
      <c r="CE861" s="1330">
        <f t="shared" si="2281"/>
        <v>0</v>
      </c>
      <c r="CF861" s="1331">
        <f t="shared" si="2281"/>
        <v>0</v>
      </c>
      <c r="CG861" s="1331">
        <f t="shared" si="2281"/>
        <v>0</v>
      </c>
      <c r="CH861" s="1331">
        <f t="shared" si="2281"/>
        <v>0</v>
      </c>
      <c r="CI861" s="1331">
        <f t="shared" si="2281"/>
        <v>0</v>
      </c>
      <c r="CJ861" s="1331">
        <f t="shared" si="2281"/>
        <v>0</v>
      </c>
      <c r="CK861" s="1332">
        <f t="shared" si="2281"/>
        <v>0</v>
      </c>
      <c r="CL861" s="1332">
        <f t="shared" si="2281"/>
        <v>0</v>
      </c>
      <c r="CM861" s="1332">
        <f t="shared" si="2281"/>
        <v>0</v>
      </c>
      <c r="CN861" s="1331">
        <f t="shared" si="2281"/>
        <v>0</v>
      </c>
      <c r="CO861" s="1331">
        <f t="shared" si="2281"/>
        <v>0</v>
      </c>
      <c r="CP861" s="1331">
        <f t="shared" si="2281"/>
        <v>0</v>
      </c>
      <c r="CQ861" s="1331">
        <f t="shared" si="2281"/>
        <v>0</v>
      </c>
      <c r="CR861" s="1331">
        <f t="shared" si="2281"/>
        <v>0</v>
      </c>
      <c r="CS861" s="1330">
        <f t="shared" si="2281"/>
        <v>0</v>
      </c>
      <c r="CT861" s="1361">
        <f t="shared" si="2282"/>
        <v>0</v>
      </c>
      <c r="CU861" s="1413">
        <f t="shared" si="2283"/>
        <v>0</v>
      </c>
      <c r="CV861" s="1344">
        <f t="shared" si="2283"/>
        <v>0</v>
      </c>
      <c r="CW861" s="1345">
        <f t="shared" si="2283"/>
        <v>0</v>
      </c>
      <c r="CX861" s="1345">
        <f t="shared" si="2283"/>
        <v>0</v>
      </c>
      <c r="CY861" s="1345">
        <f t="shared" si="2283"/>
        <v>0</v>
      </c>
      <c r="CZ861" s="1345">
        <f t="shared" si="2283"/>
        <v>0</v>
      </c>
      <c r="DA861" s="1345">
        <f t="shared" si="2283"/>
        <v>0</v>
      </c>
      <c r="DB861" s="1346">
        <f t="shared" si="2283"/>
        <v>0</v>
      </c>
      <c r="DC861" s="1346">
        <f t="shared" si="2283"/>
        <v>0</v>
      </c>
      <c r="DD861" s="1346">
        <f t="shared" si="2283"/>
        <v>0</v>
      </c>
      <c r="DE861" s="1345">
        <f t="shared" si="2283"/>
        <v>0</v>
      </c>
      <c r="DF861" s="1345">
        <f t="shared" si="2283"/>
        <v>0</v>
      </c>
      <c r="DG861" s="1345">
        <f t="shared" si="2283"/>
        <v>0</v>
      </c>
      <c r="DH861" s="1345">
        <f t="shared" si="2283"/>
        <v>0</v>
      </c>
      <c r="DI861" s="1345">
        <f t="shared" si="2283"/>
        <v>0</v>
      </c>
      <c r="DJ861" s="1344">
        <f t="shared" si="2283"/>
        <v>0</v>
      </c>
      <c r="DK861" s="1413">
        <f t="shared" si="2284"/>
        <v>0</v>
      </c>
      <c r="DL861" s="639">
        <f t="shared" si="2285"/>
        <v>17</v>
      </c>
      <c r="DM861" s="106">
        <f t="shared" si="2286"/>
        <v>17</v>
      </c>
      <c r="DN861" s="106">
        <f t="shared" si="2287"/>
        <v>17</v>
      </c>
      <c r="DO861" s="106">
        <f t="shared" si="228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9"/>
      <c r="DY861" s="470"/>
    </row>
    <row r="862" spans="1:129" s="472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301">SUM(C490)</f>
        <v>0</v>
      </c>
      <c r="D862" s="797">
        <f t="shared" si="2301"/>
        <v>0</v>
      </c>
      <c r="E862" s="797">
        <f t="shared" si="2301"/>
        <v>0</v>
      </c>
      <c r="F862" s="797">
        <f t="shared" si="2301"/>
        <v>0</v>
      </c>
      <c r="G862" s="797">
        <f t="shared" si="2301"/>
        <v>0</v>
      </c>
      <c r="H862" s="797">
        <f t="shared" si="2301"/>
        <v>0</v>
      </c>
      <c r="I862" s="797">
        <f t="shared" si="2301"/>
        <v>0</v>
      </c>
      <c r="J862" s="797">
        <f t="shared" si="2301"/>
        <v>0</v>
      </c>
      <c r="K862" s="797">
        <f t="shared" si="2301"/>
        <v>0</v>
      </c>
      <c r="L862" s="797">
        <f t="shared" si="2301"/>
        <v>0</v>
      </c>
      <c r="M862" s="797">
        <f t="shared" si="2301"/>
        <v>0</v>
      </c>
      <c r="N862" s="797">
        <f t="shared" si="2301"/>
        <v>0</v>
      </c>
      <c r="O862" s="797">
        <f t="shared" si="2301"/>
        <v>0</v>
      </c>
      <c r="P862" s="797">
        <f t="shared" si="2301"/>
        <v>0</v>
      </c>
      <c r="Q862" s="797">
        <f t="shared" si="2301"/>
        <v>0</v>
      </c>
      <c r="R862" s="797">
        <f t="shared" si="2301"/>
        <v>0</v>
      </c>
      <c r="S862" s="796"/>
      <c r="T862" s="797">
        <f>SUM(T490)</f>
        <v>0</v>
      </c>
      <c r="U862" s="797">
        <f t="shared" ref="U862:AJ862" si="2302">SUM(U490)</f>
        <v>0</v>
      </c>
      <c r="V862" s="797">
        <f t="shared" si="2302"/>
        <v>0</v>
      </c>
      <c r="W862" s="797">
        <f t="shared" si="2302"/>
        <v>0</v>
      </c>
      <c r="X862" s="797">
        <f t="shared" si="2302"/>
        <v>0</v>
      </c>
      <c r="Y862" s="797">
        <f t="shared" si="2302"/>
        <v>0</v>
      </c>
      <c r="Z862" s="797">
        <f t="shared" si="2302"/>
        <v>0</v>
      </c>
      <c r="AA862" s="797">
        <f t="shared" si="2302"/>
        <v>0</v>
      </c>
      <c r="AB862" s="797">
        <f t="shared" si="2302"/>
        <v>0</v>
      </c>
      <c r="AC862" s="797">
        <f t="shared" si="2302"/>
        <v>0</v>
      </c>
      <c r="AD862" s="797">
        <f t="shared" si="2302"/>
        <v>0</v>
      </c>
      <c r="AE862" s="797">
        <f t="shared" si="2302"/>
        <v>0</v>
      </c>
      <c r="AF862" s="797">
        <f t="shared" si="2302"/>
        <v>0</v>
      </c>
      <c r="AG862" s="797">
        <f t="shared" si="2302"/>
        <v>0</v>
      </c>
      <c r="AH862" s="797">
        <f t="shared" si="2302"/>
        <v>0</v>
      </c>
      <c r="AI862" s="797">
        <f t="shared" si="2302"/>
        <v>0</v>
      </c>
      <c r="AJ862" s="797">
        <f t="shared" si="2302"/>
        <v>0</v>
      </c>
      <c r="AK862" s="796"/>
      <c r="AL862" s="797">
        <f>SUM(AL490)</f>
        <v>0</v>
      </c>
      <c r="AM862" s="797">
        <f t="shared" ref="AM862:BB862" si="2303">SUM(AM490)</f>
        <v>0</v>
      </c>
      <c r="AN862" s="797">
        <f t="shared" si="2303"/>
        <v>0</v>
      </c>
      <c r="AO862" s="797">
        <f t="shared" si="2303"/>
        <v>0</v>
      </c>
      <c r="AP862" s="797">
        <f t="shared" si="2303"/>
        <v>0</v>
      </c>
      <c r="AQ862" s="797">
        <f t="shared" si="2303"/>
        <v>0</v>
      </c>
      <c r="AR862" s="797">
        <f t="shared" si="2303"/>
        <v>0</v>
      </c>
      <c r="AS862" s="797">
        <f t="shared" si="2303"/>
        <v>0</v>
      </c>
      <c r="AT862" s="797">
        <f t="shared" si="2303"/>
        <v>0</v>
      </c>
      <c r="AU862" s="797">
        <f t="shared" si="2303"/>
        <v>0</v>
      </c>
      <c r="AV862" s="797">
        <f t="shared" si="2303"/>
        <v>0</v>
      </c>
      <c r="AW862" s="797">
        <f t="shared" si="2303"/>
        <v>0</v>
      </c>
      <c r="AX862" s="797">
        <f t="shared" si="2303"/>
        <v>0</v>
      </c>
      <c r="AY862" s="797">
        <f t="shared" si="2303"/>
        <v>0</v>
      </c>
      <c r="AZ862" s="797">
        <f t="shared" si="2303"/>
        <v>0</v>
      </c>
      <c r="BA862" s="797">
        <f t="shared" si="2303"/>
        <v>0</v>
      </c>
      <c r="BB862" s="797">
        <f t="shared" si="2303"/>
        <v>0</v>
      </c>
      <c r="BC862" s="796"/>
      <c r="BD862" s="797">
        <f>SUM(BD490)</f>
        <v>0</v>
      </c>
      <c r="BE862" s="797">
        <f t="shared" ref="BE862:BT862" si="2304">SUM(BE490)</f>
        <v>0</v>
      </c>
      <c r="BF862" s="797">
        <f t="shared" si="2304"/>
        <v>0</v>
      </c>
      <c r="BG862" s="797">
        <f t="shared" si="2304"/>
        <v>0</v>
      </c>
      <c r="BH862" s="797">
        <f t="shared" si="2304"/>
        <v>0</v>
      </c>
      <c r="BI862" s="797">
        <f t="shared" si="2304"/>
        <v>0</v>
      </c>
      <c r="BJ862" s="797">
        <f t="shared" si="2304"/>
        <v>0</v>
      </c>
      <c r="BK862" s="797">
        <f t="shared" si="2304"/>
        <v>0</v>
      </c>
      <c r="BL862" s="797">
        <f t="shared" si="2304"/>
        <v>0</v>
      </c>
      <c r="BM862" s="797">
        <f t="shared" si="2304"/>
        <v>0</v>
      </c>
      <c r="BN862" s="797">
        <f t="shared" si="2304"/>
        <v>0</v>
      </c>
      <c r="BO862" s="797">
        <f t="shared" si="2304"/>
        <v>0</v>
      </c>
      <c r="BP862" s="797">
        <f t="shared" si="2304"/>
        <v>0</v>
      </c>
      <c r="BQ862" s="797">
        <f t="shared" si="2304"/>
        <v>0</v>
      </c>
      <c r="BR862" s="797">
        <f t="shared" si="2304"/>
        <v>0</v>
      </c>
      <c r="BS862" s="797">
        <f t="shared" si="2304"/>
        <v>0</v>
      </c>
      <c r="BT862" s="797">
        <f t="shared" si="230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08">
        <f t="shared" si="2277"/>
        <v>0</v>
      </c>
      <c r="CA862" s="608">
        <f t="shared" si="2278"/>
        <v>0</v>
      </c>
      <c r="CB862" s="608">
        <f t="shared" si="2279"/>
        <v>0</v>
      </c>
      <c r="CC862" s="678">
        <f t="shared" si="2280"/>
        <v>0</v>
      </c>
      <c r="CD862" s="1329">
        <f t="shared" si="2281"/>
        <v>0</v>
      </c>
      <c r="CE862" s="1330">
        <f t="shared" si="2281"/>
        <v>0</v>
      </c>
      <c r="CF862" s="1331">
        <f t="shared" si="2281"/>
        <v>0</v>
      </c>
      <c r="CG862" s="1331">
        <f t="shared" si="2281"/>
        <v>0</v>
      </c>
      <c r="CH862" s="1331">
        <f t="shared" si="2281"/>
        <v>0</v>
      </c>
      <c r="CI862" s="1331">
        <f t="shared" si="2281"/>
        <v>0</v>
      </c>
      <c r="CJ862" s="1331">
        <f t="shared" si="2281"/>
        <v>0</v>
      </c>
      <c r="CK862" s="1332">
        <f t="shared" si="2281"/>
        <v>0</v>
      </c>
      <c r="CL862" s="1332">
        <f t="shared" si="2281"/>
        <v>0</v>
      </c>
      <c r="CM862" s="1332">
        <f t="shared" si="2281"/>
        <v>0</v>
      </c>
      <c r="CN862" s="1331">
        <f t="shared" si="2281"/>
        <v>0</v>
      </c>
      <c r="CO862" s="1331">
        <f t="shared" si="2281"/>
        <v>0</v>
      </c>
      <c r="CP862" s="1331">
        <f t="shared" si="2281"/>
        <v>0</v>
      </c>
      <c r="CQ862" s="1331">
        <f t="shared" si="2281"/>
        <v>0</v>
      </c>
      <c r="CR862" s="1331">
        <f t="shared" si="2281"/>
        <v>0</v>
      </c>
      <c r="CS862" s="1330">
        <f t="shared" si="2281"/>
        <v>0</v>
      </c>
      <c r="CT862" s="1361">
        <f t="shared" si="2282"/>
        <v>0</v>
      </c>
      <c r="CU862" s="1413">
        <f t="shared" si="2283"/>
        <v>0</v>
      </c>
      <c r="CV862" s="1344">
        <f t="shared" si="2283"/>
        <v>0</v>
      </c>
      <c r="CW862" s="1345">
        <f t="shared" si="2283"/>
        <v>0</v>
      </c>
      <c r="CX862" s="1345">
        <f t="shared" si="2283"/>
        <v>0</v>
      </c>
      <c r="CY862" s="1345">
        <f t="shared" si="2283"/>
        <v>0</v>
      </c>
      <c r="CZ862" s="1345">
        <f t="shared" si="2283"/>
        <v>0</v>
      </c>
      <c r="DA862" s="1345">
        <f t="shared" si="2283"/>
        <v>0</v>
      </c>
      <c r="DB862" s="1346">
        <f t="shared" si="2283"/>
        <v>0</v>
      </c>
      <c r="DC862" s="1346">
        <f t="shared" si="2283"/>
        <v>0</v>
      </c>
      <c r="DD862" s="1346">
        <f t="shared" si="2283"/>
        <v>0</v>
      </c>
      <c r="DE862" s="1345">
        <f t="shared" si="2283"/>
        <v>0</v>
      </c>
      <c r="DF862" s="1345">
        <f t="shared" si="2283"/>
        <v>0</v>
      </c>
      <c r="DG862" s="1345">
        <f t="shared" si="2283"/>
        <v>0</v>
      </c>
      <c r="DH862" s="1345">
        <f t="shared" si="2283"/>
        <v>0</v>
      </c>
      <c r="DI862" s="1345">
        <f t="shared" si="2283"/>
        <v>0</v>
      </c>
      <c r="DJ862" s="1344">
        <f t="shared" si="2283"/>
        <v>0</v>
      </c>
      <c r="DK862" s="1413">
        <f t="shared" si="2284"/>
        <v>0</v>
      </c>
      <c r="DL862" s="639">
        <f t="shared" si="2285"/>
        <v>17</v>
      </c>
      <c r="DM862" s="106">
        <f t="shared" si="2286"/>
        <v>17</v>
      </c>
      <c r="DN862" s="106">
        <f t="shared" si="2287"/>
        <v>17</v>
      </c>
      <c r="DO862" s="106">
        <f t="shared" si="228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9"/>
      <c r="DY862" s="470"/>
    </row>
    <row r="863" spans="1:129" s="472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305">SUM(C499)</f>
        <v>0</v>
      </c>
      <c r="D863" s="797">
        <f t="shared" si="2305"/>
        <v>0</v>
      </c>
      <c r="E863" s="797">
        <f t="shared" si="2305"/>
        <v>0</v>
      </c>
      <c r="F863" s="797">
        <f t="shared" si="2305"/>
        <v>0</v>
      </c>
      <c r="G863" s="797">
        <f t="shared" si="2305"/>
        <v>0</v>
      </c>
      <c r="H863" s="797">
        <f t="shared" si="2305"/>
        <v>0</v>
      </c>
      <c r="I863" s="797">
        <f t="shared" si="2305"/>
        <v>0</v>
      </c>
      <c r="J863" s="797">
        <f t="shared" si="2305"/>
        <v>0</v>
      </c>
      <c r="K863" s="797">
        <f t="shared" si="2305"/>
        <v>0</v>
      </c>
      <c r="L863" s="797">
        <f t="shared" si="2305"/>
        <v>0</v>
      </c>
      <c r="M863" s="797">
        <f t="shared" si="2305"/>
        <v>0</v>
      </c>
      <c r="N863" s="797">
        <f t="shared" si="2305"/>
        <v>0</v>
      </c>
      <c r="O863" s="797">
        <f t="shared" si="2305"/>
        <v>0</v>
      </c>
      <c r="P863" s="797">
        <f t="shared" si="2305"/>
        <v>0</v>
      </c>
      <c r="Q863" s="797">
        <f t="shared" si="2305"/>
        <v>0</v>
      </c>
      <c r="R863" s="797">
        <f t="shared" si="2305"/>
        <v>0</v>
      </c>
      <c r="S863" s="796"/>
      <c r="T863" s="797">
        <f t="shared" ref="T863:AJ863" si="2306">SUM(T499)</f>
        <v>0</v>
      </c>
      <c r="U863" s="797">
        <f t="shared" si="2306"/>
        <v>0</v>
      </c>
      <c r="V863" s="797">
        <f t="shared" si="2306"/>
        <v>0</v>
      </c>
      <c r="W863" s="797">
        <f t="shared" si="2306"/>
        <v>9.6438356164383551E-3</v>
      </c>
      <c r="X863" s="797">
        <f t="shared" si="2306"/>
        <v>0</v>
      </c>
      <c r="Y863" s="797">
        <f t="shared" si="2306"/>
        <v>0</v>
      </c>
      <c r="Z863" s="797">
        <f t="shared" si="2306"/>
        <v>0</v>
      </c>
      <c r="AA863" s="797">
        <f t="shared" si="2306"/>
        <v>0</v>
      </c>
      <c r="AB863" s="797">
        <f t="shared" si="2306"/>
        <v>1.7948249619482496E-2</v>
      </c>
      <c r="AC863" s="797">
        <f t="shared" si="2306"/>
        <v>0</v>
      </c>
      <c r="AD863" s="797">
        <f t="shared" si="2306"/>
        <v>0</v>
      </c>
      <c r="AE863" s="797">
        <f t="shared" si="2306"/>
        <v>0</v>
      </c>
      <c r="AF863" s="797">
        <f t="shared" si="2306"/>
        <v>0</v>
      </c>
      <c r="AG863" s="797">
        <f t="shared" si="2306"/>
        <v>0</v>
      </c>
      <c r="AH863" s="797">
        <f t="shared" si="2306"/>
        <v>0</v>
      </c>
      <c r="AI863" s="797">
        <f t="shared" si="2306"/>
        <v>0</v>
      </c>
      <c r="AJ863" s="797">
        <f t="shared" si="2306"/>
        <v>0</v>
      </c>
      <c r="AK863" s="796"/>
      <c r="AL863" s="797">
        <f t="shared" ref="AL863:BB863" si="2307">SUM(AL499)</f>
        <v>0</v>
      </c>
      <c r="AM863" s="797">
        <f t="shared" si="2307"/>
        <v>0</v>
      </c>
      <c r="AN863" s="797">
        <f t="shared" si="2307"/>
        <v>0</v>
      </c>
      <c r="AO863" s="797">
        <f t="shared" si="2307"/>
        <v>0</v>
      </c>
      <c r="AP863" s="797">
        <f t="shared" si="2307"/>
        <v>0</v>
      </c>
      <c r="AQ863" s="797">
        <f t="shared" si="2307"/>
        <v>0</v>
      </c>
      <c r="AR863" s="797">
        <f t="shared" si="2307"/>
        <v>0</v>
      </c>
      <c r="AS863" s="797">
        <f t="shared" si="2307"/>
        <v>0</v>
      </c>
      <c r="AT863" s="797">
        <f t="shared" si="2307"/>
        <v>0</v>
      </c>
      <c r="AU863" s="797">
        <f t="shared" si="2307"/>
        <v>0</v>
      </c>
      <c r="AV863" s="797">
        <f t="shared" si="2307"/>
        <v>0</v>
      </c>
      <c r="AW863" s="797">
        <f t="shared" si="2307"/>
        <v>0</v>
      </c>
      <c r="AX863" s="797">
        <f t="shared" si="2307"/>
        <v>0</v>
      </c>
      <c r="AY863" s="797">
        <f t="shared" si="2307"/>
        <v>0</v>
      </c>
      <c r="AZ863" s="797">
        <f t="shared" si="2307"/>
        <v>0</v>
      </c>
      <c r="BA863" s="797">
        <f t="shared" si="2307"/>
        <v>0</v>
      </c>
      <c r="BB863" s="797">
        <f t="shared" si="2307"/>
        <v>0</v>
      </c>
      <c r="BC863" s="796"/>
      <c r="BD863" s="797">
        <f t="shared" ref="BD863:BT863" si="2308">SUM(BD499)</f>
        <v>0</v>
      </c>
      <c r="BE863" s="797">
        <f t="shared" si="2308"/>
        <v>0</v>
      </c>
      <c r="BF863" s="797">
        <f t="shared" si="2308"/>
        <v>0</v>
      </c>
      <c r="BG863" s="797">
        <f t="shared" si="2308"/>
        <v>0</v>
      </c>
      <c r="BH863" s="797">
        <f t="shared" si="2308"/>
        <v>0</v>
      </c>
      <c r="BI863" s="797">
        <f t="shared" si="2308"/>
        <v>0</v>
      </c>
      <c r="BJ863" s="797">
        <f t="shared" si="2308"/>
        <v>0</v>
      </c>
      <c r="BK863" s="797">
        <f t="shared" si="2308"/>
        <v>0</v>
      </c>
      <c r="BL863" s="797">
        <f t="shared" si="2308"/>
        <v>0</v>
      </c>
      <c r="BM863" s="797">
        <f t="shared" si="2308"/>
        <v>0</v>
      </c>
      <c r="BN863" s="797">
        <f t="shared" si="2308"/>
        <v>0</v>
      </c>
      <c r="BO863" s="797">
        <f t="shared" si="2308"/>
        <v>0</v>
      </c>
      <c r="BP863" s="797">
        <f t="shared" si="2308"/>
        <v>0</v>
      </c>
      <c r="BQ863" s="797">
        <f t="shared" si="2308"/>
        <v>0</v>
      </c>
      <c r="BR863" s="797">
        <f t="shared" si="2308"/>
        <v>0</v>
      </c>
      <c r="BS863" s="797">
        <f t="shared" si="2308"/>
        <v>0</v>
      </c>
      <c r="BT863" s="797">
        <f t="shared" si="230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0</v>
      </c>
      <c r="BY863" s="797">
        <f>SUM(BY499)</f>
        <v>0</v>
      </c>
      <c r="BZ863" s="608">
        <f t="shared" si="2277"/>
        <v>0</v>
      </c>
      <c r="CA863" s="608">
        <f t="shared" si="2278"/>
        <v>6.4292237442922372E-4</v>
      </c>
      <c r="CB863" s="608">
        <f t="shared" si="2279"/>
        <v>0</v>
      </c>
      <c r="CC863" s="678">
        <f t="shared" si="2280"/>
        <v>0</v>
      </c>
      <c r="CD863" s="1329">
        <f t="shared" si="2281"/>
        <v>0</v>
      </c>
      <c r="CE863" s="1330">
        <f t="shared" si="2281"/>
        <v>0</v>
      </c>
      <c r="CF863" s="1331">
        <f t="shared" si="2281"/>
        <v>0</v>
      </c>
      <c r="CG863" s="1331">
        <f t="shared" si="2281"/>
        <v>0</v>
      </c>
      <c r="CH863" s="1331">
        <f t="shared" si="2281"/>
        <v>0</v>
      </c>
      <c r="CI863" s="1331">
        <f t="shared" si="2281"/>
        <v>0</v>
      </c>
      <c r="CJ863" s="1331">
        <f t="shared" si="2281"/>
        <v>0</v>
      </c>
      <c r="CK863" s="1332">
        <f t="shared" si="2281"/>
        <v>0</v>
      </c>
      <c r="CL863" s="1332">
        <f t="shared" si="2281"/>
        <v>0</v>
      </c>
      <c r="CM863" s="1332">
        <f t="shared" si="2281"/>
        <v>0</v>
      </c>
      <c r="CN863" s="1331">
        <f t="shared" si="2281"/>
        <v>0</v>
      </c>
      <c r="CO863" s="1331">
        <f t="shared" si="2281"/>
        <v>0</v>
      </c>
      <c r="CP863" s="1331">
        <f t="shared" si="2281"/>
        <v>0</v>
      </c>
      <c r="CQ863" s="1331">
        <f t="shared" si="2281"/>
        <v>0</v>
      </c>
      <c r="CR863" s="1331">
        <f t="shared" si="2281"/>
        <v>0</v>
      </c>
      <c r="CS863" s="1330">
        <f t="shared" si="2281"/>
        <v>0</v>
      </c>
      <c r="CT863" s="1361">
        <f t="shared" si="2282"/>
        <v>0</v>
      </c>
      <c r="CU863" s="1413">
        <f t="shared" si="2283"/>
        <v>0</v>
      </c>
      <c r="CV863" s="1344">
        <f t="shared" si="2283"/>
        <v>0</v>
      </c>
      <c r="CW863" s="1345">
        <f t="shared" si="2283"/>
        <v>0</v>
      </c>
      <c r="CX863" s="1345">
        <f t="shared" si="2283"/>
        <v>0</v>
      </c>
      <c r="CY863" s="1345">
        <f t="shared" si="2283"/>
        <v>0</v>
      </c>
      <c r="CZ863" s="1345">
        <f t="shared" si="2283"/>
        <v>0</v>
      </c>
      <c r="DA863" s="1345">
        <f t="shared" si="2283"/>
        <v>0</v>
      </c>
      <c r="DB863" s="1346">
        <f t="shared" si="2283"/>
        <v>0</v>
      </c>
      <c r="DC863" s="1346">
        <f t="shared" si="2283"/>
        <v>0</v>
      </c>
      <c r="DD863" s="1346">
        <f t="shared" si="2283"/>
        <v>0</v>
      </c>
      <c r="DE863" s="1345">
        <f t="shared" si="2283"/>
        <v>0</v>
      </c>
      <c r="DF863" s="1345">
        <f t="shared" si="2283"/>
        <v>0</v>
      </c>
      <c r="DG863" s="1345">
        <f t="shared" si="2283"/>
        <v>0</v>
      </c>
      <c r="DH863" s="1345">
        <f t="shared" si="2283"/>
        <v>0</v>
      </c>
      <c r="DI863" s="1345">
        <f t="shared" si="2283"/>
        <v>0</v>
      </c>
      <c r="DJ863" s="1344">
        <f t="shared" si="2283"/>
        <v>0</v>
      </c>
      <c r="DK863" s="1413">
        <f t="shared" si="2284"/>
        <v>0</v>
      </c>
      <c r="DL863" s="639">
        <f t="shared" si="2285"/>
        <v>17</v>
      </c>
      <c r="DM863" s="106">
        <f t="shared" si="2286"/>
        <v>17</v>
      </c>
      <c r="DN863" s="106">
        <f t="shared" si="2287"/>
        <v>17</v>
      </c>
      <c r="DO863" s="106">
        <f t="shared" si="228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9"/>
      <c r="DY863" s="470"/>
    </row>
    <row r="864" spans="1:129" s="472" customFormat="1" ht="15.75" customHeight="1">
      <c r="A864" s="44" t="str">
        <f>$A$502</f>
        <v>Sweet potatoes purchase - Kg</v>
      </c>
      <c r="B864" s="797">
        <f>SUM(B505)</f>
        <v>0</v>
      </c>
      <c r="C864" s="797">
        <f t="shared" ref="C864:R864" si="2309">SUM(C505)</f>
        <v>0</v>
      </c>
      <c r="D864" s="797">
        <f t="shared" si="2309"/>
        <v>0</v>
      </c>
      <c r="E864" s="797">
        <f t="shared" si="2309"/>
        <v>0</v>
      </c>
      <c r="F864" s="797">
        <f t="shared" si="2309"/>
        <v>0</v>
      </c>
      <c r="G864" s="797">
        <f t="shared" si="2309"/>
        <v>0</v>
      </c>
      <c r="H864" s="797">
        <f t="shared" si="2309"/>
        <v>0</v>
      </c>
      <c r="I864" s="797">
        <f t="shared" si="2309"/>
        <v>0</v>
      </c>
      <c r="J864" s="797">
        <f t="shared" si="2309"/>
        <v>0</v>
      </c>
      <c r="K864" s="797">
        <f t="shared" si="2309"/>
        <v>0</v>
      </c>
      <c r="L864" s="797">
        <f t="shared" si="2309"/>
        <v>0</v>
      </c>
      <c r="M864" s="797">
        <f t="shared" si="2309"/>
        <v>0</v>
      </c>
      <c r="N864" s="797">
        <f t="shared" si="2309"/>
        <v>0</v>
      </c>
      <c r="O864" s="797">
        <f t="shared" si="2309"/>
        <v>0</v>
      </c>
      <c r="P864" s="797">
        <f t="shared" si="2309"/>
        <v>0</v>
      </c>
      <c r="Q864" s="797">
        <f t="shared" si="2309"/>
        <v>0</v>
      </c>
      <c r="R864" s="797">
        <f t="shared" si="2309"/>
        <v>0</v>
      </c>
      <c r="S864" s="796"/>
      <c r="T864" s="797">
        <f>SUM(T505)</f>
        <v>0</v>
      </c>
      <c r="U864" s="797">
        <f t="shared" ref="U864:AJ864" si="2310">SUM(U505)</f>
        <v>0</v>
      </c>
      <c r="V864" s="797">
        <f t="shared" si="2310"/>
        <v>0</v>
      </c>
      <c r="W864" s="797">
        <f t="shared" si="2310"/>
        <v>0</v>
      </c>
      <c r="X864" s="797">
        <f t="shared" si="2310"/>
        <v>1.7847358121330724E-2</v>
      </c>
      <c r="Y864" s="797">
        <f t="shared" si="2310"/>
        <v>0</v>
      </c>
      <c r="Z864" s="797">
        <f t="shared" si="2310"/>
        <v>0</v>
      </c>
      <c r="AA864" s="797">
        <f t="shared" si="2310"/>
        <v>0</v>
      </c>
      <c r="AB864" s="797">
        <f t="shared" si="2310"/>
        <v>0</v>
      </c>
      <c r="AC864" s="797">
        <f t="shared" si="2310"/>
        <v>0</v>
      </c>
      <c r="AD864" s="797">
        <f t="shared" si="2310"/>
        <v>0</v>
      </c>
      <c r="AE864" s="797">
        <f t="shared" si="2310"/>
        <v>0</v>
      </c>
      <c r="AF864" s="797">
        <f t="shared" si="2310"/>
        <v>0</v>
      </c>
      <c r="AG864" s="797">
        <f t="shared" si="2310"/>
        <v>0</v>
      </c>
      <c r="AH864" s="797">
        <f t="shared" si="2310"/>
        <v>0</v>
      </c>
      <c r="AI864" s="797">
        <f t="shared" si="2310"/>
        <v>0</v>
      </c>
      <c r="AJ864" s="797">
        <f t="shared" si="2310"/>
        <v>0</v>
      </c>
      <c r="AK864" s="796"/>
      <c r="AL864" s="797">
        <f>SUM(AL505)</f>
        <v>0</v>
      </c>
      <c r="AM864" s="797">
        <f t="shared" ref="AM864:BB864" si="2311">SUM(AM505)</f>
        <v>0</v>
      </c>
      <c r="AN864" s="797">
        <f t="shared" si="2311"/>
        <v>0</v>
      </c>
      <c r="AO864" s="797">
        <f t="shared" si="2311"/>
        <v>0</v>
      </c>
      <c r="AP864" s="797">
        <f t="shared" si="2311"/>
        <v>0</v>
      </c>
      <c r="AQ864" s="797">
        <f t="shared" si="2311"/>
        <v>0</v>
      </c>
      <c r="AR864" s="797">
        <f t="shared" si="2311"/>
        <v>0</v>
      </c>
      <c r="AS864" s="797">
        <f t="shared" si="2311"/>
        <v>0</v>
      </c>
      <c r="AT864" s="797">
        <f t="shared" si="2311"/>
        <v>0</v>
      </c>
      <c r="AU864" s="797">
        <f t="shared" si="2311"/>
        <v>0</v>
      </c>
      <c r="AV864" s="797">
        <f t="shared" si="2311"/>
        <v>0</v>
      </c>
      <c r="AW864" s="797">
        <f t="shared" si="2311"/>
        <v>0</v>
      </c>
      <c r="AX864" s="797">
        <f t="shared" si="2311"/>
        <v>0</v>
      </c>
      <c r="AY864" s="797">
        <f t="shared" si="2311"/>
        <v>0</v>
      </c>
      <c r="AZ864" s="797">
        <f t="shared" si="2311"/>
        <v>0</v>
      </c>
      <c r="BA864" s="797">
        <f t="shared" si="2311"/>
        <v>0</v>
      </c>
      <c r="BB864" s="797">
        <f t="shared" si="2311"/>
        <v>0</v>
      </c>
      <c r="BC864" s="796"/>
      <c r="BD864" s="797">
        <f>SUM(BD505)</f>
        <v>0</v>
      </c>
      <c r="BE864" s="797">
        <f t="shared" ref="BE864:BT864" si="2312">SUM(BE505)</f>
        <v>0</v>
      </c>
      <c r="BF864" s="797">
        <f t="shared" si="2312"/>
        <v>0</v>
      </c>
      <c r="BG864" s="797">
        <f t="shared" si="2312"/>
        <v>0</v>
      </c>
      <c r="BH864" s="797">
        <f t="shared" si="2312"/>
        <v>0</v>
      </c>
      <c r="BI864" s="797">
        <f t="shared" si="2312"/>
        <v>0</v>
      </c>
      <c r="BJ864" s="797">
        <f t="shared" si="2312"/>
        <v>0</v>
      </c>
      <c r="BK864" s="797">
        <f t="shared" si="2312"/>
        <v>0</v>
      </c>
      <c r="BL864" s="797">
        <f t="shared" si="2312"/>
        <v>0</v>
      </c>
      <c r="BM864" s="797">
        <f t="shared" si="2312"/>
        <v>0</v>
      </c>
      <c r="BN864" s="797">
        <f t="shared" si="2312"/>
        <v>0</v>
      </c>
      <c r="BO864" s="797">
        <f t="shared" si="2312"/>
        <v>0</v>
      </c>
      <c r="BP864" s="797">
        <f t="shared" si="2312"/>
        <v>0</v>
      </c>
      <c r="BQ864" s="797">
        <f t="shared" si="2312"/>
        <v>0</v>
      </c>
      <c r="BR864" s="797">
        <f t="shared" si="2312"/>
        <v>0</v>
      </c>
      <c r="BS864" s="797">
        <f t="shared" si="2312"/>
        <v>0</v>
      </c>
      <c r="BT864" s="797">
        <f t="shared" si="2312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0</v>
      </c>
      <c r="BZ864" s="608">
        <f t="shared" si="2277"/>
        <v>0</v>
      </c>
      <c r="CA864" s="608">
        <f t="shared" si="2278"/>
        <v>0</v>
      </c>
      <c r="CB864" s="608">
        <f t="shared" si="2279"/>
        <v>0</v>
      </c>
      <c r="CC864" s="678">
        <f t="shared" si="2280"/>
        <v>0</v>
      </c>
      <c r="CD864" s="1329">
        <f t="shared" si="2281"/>
        <v>0</v>
      </c>
      <c r="CE864" s="1330">
        <f t="shared" si="2281"/>
        <v>0</v>
      </c>
      <c r="CF864" s="1331">
        <f t="shared" si="2281"/>
        <v>0</v>
      </c>
      <c r="CG864" s="1331">
        <f t="shared" si="2281"/>
        <v>0</v>
      </c>
      <c r="CH864" s="1331">
        <f t="shared" si="2281"/>
        <v>0</v>
      </c>
      <c r="CI864" s="1331">
        <f t="shared" si="2281"/>
        <v>0</v>
      </c>
      <c r="CJ864" s="1331">
        <f t="shared" si="2281"/>
        <v>0</v>
      </c>
      <c r="CK864" s="1332">
        <f t="shared" si="2281"/>
        <v>0</v>
      </c>
      <c r="CL864" s="1332">
        <f t="shared" si="2281"/>
        <v>0</v>
      </c>
      <c r="CM864" s="1332">
        <f t="shared" si="2281"/>
        <v>0</v>
      </c>
      <c r="CN864" s="1331">
        <f t="shared" si="2281"/>
        <v>0</v>
      </c>
      <c r="CO864" s="1331">
        <f t="shared" si="2281"/>
        <v>0</v>
      </c>
      <c r="CP864" s="1331">
        <f t="shared" si="2281"/>
        <v>0</v>
      </c>
      <c r="CQ864" s="1331">
        <f t="shared" si="2281"/>
        <v>0</v>
      </c>
      <c r="CR864" s="1331">
        <f t="shared" si="2281"/>
        <v>0</v>
      </c>
      <c r="CS864" s="1330">
        <f t="shared" si="2281"/>
        <v>0</v>
      </c>
      <c r="CT864" s="1361">
        <f t="shared" si="2282"/>
        <v>0</v>
      </c>
      <c r="CU864" s="1413">
        <f t="shared" si="2283"/>
        <v>0</v>
      </c>
      <c r="CV864" s="1344">
        <f t="shared" si="2283"/>
        <v>0</v>
      </c>
      <c r="CW864" s="1345">
        <f t="shared" si="2283"/>
        <v>0</v>
      </c>
      <c r="CX864" s="1345">
        <f t="shared" si="2283"/>
        <v>0</v>
      </c>
      <c r="CY864" s="1345">
        <f t="shared" si="2283"/>
        <v>0</v>
      </c>
      <c r="CZ864" s="1345">
        <f t="shared" si="2283"/>
        <v>0</v>
      </c>
      <c r="DA864" s="1345">
        <f t="shared" si="2283"/>
        <v>0</v>
      </c>
      <c r="DB864" s="1346">
        <f t="shared" si="2283"/>
        <v>0</v>
      </c>
      <c r="DC864" s="1346">
        <f t="shared" si="2283"/>
        <v>0</v>
      </c>
      <c r="DD864" s="1346">
        <f t="shared" si="2283"/>
        <v>0</v>
      </c>
      <c r="DE864" s="1345">
        <f t="shared" si="2283"/>
        <v>0</v>
      </c>
      <c r="DF864" s="1345">
        <f t="shared" si="2283"/>
        <v>0</v>
      </c>
      <c r="DG864" s="1345">
        <f t="shared" si="2283"/>
        <v>0</v>
      </c>
      <c r="DH864" s="1345">
        <f t="shared" si="2283"/>
        <v>0</v>
      </c>
      <c r="DI864" s="1345">
        <f t="shared" si="2283"/>
        <v>0</v>
      </c>
      <c r="DJ864" s="1344">
        <f t="shared" si="2283"/>
        <v>0</v>
      </c>
      <c r="DK864" s="1413">
        <f t="shared" si="2284"/>
        <v>0</v>
      </c>
      <c r="DL864" s="639">
        <f t="shared" si="2285"/>
        <v>17</v>
      </c>
      <c r="DM864" s="106">
        <f t="shared" si="2286"/>
        <v>17</v>
      </c>
      <c r="DN864" s="106">
        <f t="shared" si="2287"/>
        <v>17</v>
      </c>
      <c r="DO864" s="106">
        <f t="shared" si="228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9"/>
      <c r="DY864" s="470"/>
    </row>
    <row r="865" spans="1:129" s="472" customFormat="1" ht="15.75" customHeight="1">
      <c r="A865" s="44" t="str">
        <f>$A$508</f>
        <v>Sugar purchase - qty</v>
      </c>
      <c r="B865" s="797">
        <f>SUM(B511)</f>
        <v>0</v>
      </c>
      <c r="C865" s="797">
        <f t="shared" ref="C865:R865" si="2313">SUM(C511)</f>
        <v>0</v>
      </c>
      <c r="D865" s="797">
        <f t="shared" si="2313"/>
        <v>0</v>
      </c>
      <c r="E865" s="797">
        <f t="shared" si="2313"/>
        <v>0</v>
      </c>
      <c r="F865" s="797">
        <f t="shared" si="2313"/>
        <v>0</v>
      </c>
      <c r="G865" s="797">
        <f t="shared" si="2313"/>
        <v>0</v>
      </c>
      <c r="H865" s="797">
        <f t="shared" si="2313"/>
        <v>0</v>
      </c>
      <c r="I865" s="797">
        <f t="shared" si="2313"/>
        <v>0</v>
      </c>
      <c r="J865" s="797">
        <f t="shared" si="2313"/>
        <v>0</v>
      </c>
      <c r="K865" s="797">
        <f t="shared" si="2313"/>
        <v>0</v>
      </c>
      <c r="L865" s="797">
        <f t="shared" si="2313"/>
        <v>0</v>
      </c>
      <c r="M865" s="797">
        <f t="shared" si="2313"/>
        <v>0</v>
      </c>
      <c r="N865" s="797">
        <f t="shared" si="2313"/>
        <v>0</v>
      </c>
      <c r="O865" s="797">
        <f t="shared" si="2313"/>
        <v>0</v>
      </c>
      <c r="P865" s="797">
        <f t="shared" si="2313"/>
        <v>0</v>
      </c>
      <c r="Q865" s="797">
        <f t="shared" si="2313"/>
        <v>0</v>
      </c>
      <c r="R865" s="797">
        <f t="shared" si="2313"/>
        <v>0</v>
      </c>
      <c r="S865" s="796"/>
      <c r="T865" s="797">
        <f t="shared" ref="T865:AJ865" si="2314">SUM(T511)</f>
        <v>6.9580343552946289E-3</v>
      </c>
      <c r="U865" s="797">
        <f t="shared" si="2314"/>
        <v>1.2524461839530331E-2</v>
      </c>
      <c r="V865" s="797">
        <f t="shared" si="2314"/>
        <v>8.1409001956947169E-3</v>
      </c>
      <c r="W865" s="797">
        <f t="shared" si="2314"/>
        <v>5.2185257664709717E-3</v>
      </c>
      <c r="X865" s="797">
        <f t="shared" si="2314"/>
        <v>7.8277886497064592E-3</v>
      </c>
      <c r="Y865" s="797">
        <f t="shared" si="2314"/>
        <v>5.2185257664709717E-3</v>
      </c>
      <c r="Z865" s="797">
        <f t="shared" si="2314"/>
        <v>8.9460441710930948E-3</v>
      </c>
      <c r="AA865" s="797">
        <f t="shared" si="2314"/>
        <v>8.9460441710930948E-3</v>
      </c>
      <c r="AB865" s="797">
        <f t="shared" si="2314"/>
        <v>6.9580343552946289E-3</v>
      </c>
      <c r="AC865" s="797">
        <f t="shared" si="2314"/>
        <v>0</v>
      </c>
      <c r="AD865" s="797">
        <f t="shared" si="2314"/>
        <v>0</v>
      </c>
      <c r="AE865" s="797">
        <f t="shared" si="2314"/>
        <v>0</v>
      </c>
      <c r="AF865" s="797">
        <f t="shared" si="2314"/>
        <v>0</v>
      </c>
      <c r="AG865" s="797">
        <f t="shared" si="2314"/>
        <v>0</v>
      </c>
      <c r="AH865" s="797">
        <f t="shared" si="2314"/>
        <v>0</v>
      </c>
      <c r="AI865" s="797">
        <f t="shared" si="2314"/>
        <v>0</v>
      </c>
      <c r="AJ865" s="797">
        <f t="shared" si="2314"/>
        <v>0</v>
      </c>
      <c r="AK865" s="796"/>
      <c r="AL865" s="797">
        <f t="shared" ref="AL865:BB865" si="2315">SUM(AL511)</f>
        <v>0</v>
      </c>
      <c r="AM865" s="797">
        <f t="shared" si="2315"/>
        <v>0</v>
      </c>
      <c r="AN865" s="797">
        <f t="shared" si="2315"/>
        <v>0</v>
      </c>
      <c r="AO865" s="797">
        <f t="shared" si="2315"/>
        <v>0</v>
      </c>
      <c r="AP865" s="797">
        <f t="shared" si="2315"/>
        <v>0</v>
      </c>
      <c r="AQ865" s="797">
        <f t="shared" si="2315"/>
        <v>0</v>
      </c>
      <c r="AR865" s="797">
        <f t="shared" si="2315"/>
        <v>0</v>
      </c>
      <c r="AS865" s="797">
        <f t="shared" si="2315"/>
        <v>0</v>
      </c>
      <c r="AT865" s="797">
        <f t="shared" si="2315"/>
        <v>0</v>
      </c>
      <c r="AU865" s="797">
        <f t="shared" si="2315"/>
        <v>0</v>
      </c>
      <c r="AV865" s="797">
        <f t="shared" si="2315"/>
        <v>0</v>
      </c>
      <c r="AW865" s="797">
        <f t="shared" si="2315"/>
        <v>0</v>
      </c>
      <c r="AX865" s="797">
        <f t="shared" si="2315"/>
        <v>0</v>
      </c>
      <c r="AY865" s="797">
        <f t="shared" si="2315"/>
        <v>0</v>
      </c>
      <c r="AZ865" s="797">
        <f t="shared" si="2315"/>
        <v>0</v>
      </c>
      <c r="BA865" s="797">
        <f t="shared" si="2315"/>
        <v>0</v>
      </c>
      <c r="BB865" s="797">
        <f t="shared" si="2315"/>
        <v>0</v>
      </c>
      <c r="BC865" s="796"/>
      <c r="BD865" s="797">
        <f t="shared" ref="BD865:BT865" si="2316">SUM(BD511)</f>
        <v>7.8277886497064575E-2</v>
      </c>
      <c r="BE865" s="797">
        <f t="shared" si="2316"/>
        <v>0.18786692759295498</v>
      </c>
      <c r="BF865" s="797">
        <f t="shared" si="2316"/>
        <v>0</v>
      </c>
      <c r="BG865" s="797">
        <f t="shared" si="2316"/>
        <v>0</v>
      </c>
      <c r="BH865" s="797">
        <f t="shared" si="2316"/>
        <v>0</v>
      </c>
      <c r="BI865" s="797">
        <f t="shared" si="2316"/>
        <v>0</v>
      </c>
      <c r="BJ865" s="797">
        <f t="shared" si="2316"/>
        <v>0</v>
      </c>
      <c r="BK865" s="797">
        <f t="shared" si="2316"/>
        <v>0</v>
      </c>
      <c r="BL865" s="797">
        <f t="shared" si="2316"/>
        <v>0</v>
      </c>
      <c r="BM865" s="797">
        <f t="shared" si="2316"/>
        <v>0</v>
      </c>
      <c r="BN865" s="797">
        <f t="shared" si="2316"/>
        <v>0</v>
      </c>
      <c r="BO865" s="797">
        <f t="shared" si="2316"/>
        <v>0</v>
      </c>
      <c r="BP865" s="797">
        <f t="shared" si="2316"/>
        <v>0</v>
      </c>
      <c r="BQ865" s="797">
        <f t="shared" si="2316"/>
        <v>0</v>
      </c>
      <c r="BR865" s="797">
        <f t="shared" si="2316"/>
        <v>0</v>
      </c>
      <c r="BS865" s="797">
        <f t="shared" si="2316"/>
        <v>0</v>
      </c>
      <c r="BT865" s="797">
        <f t="shared" si="2316"/>
        <v>0</v>
      </c>
      <c r="BU865" s="796"/>
      <c r="BV865" s="797">
        <f>SUM(BV511)</f>
        <v>0</v>
      </c>
      <c r="BW865" s="797">
        <f>SUM(BW511)</f>
        <v>0</v>
      </c>
      <c r="BX865" s="797">
        <f>SUM(BX511)</f>
        <v>0</v>
      </c>
      <c r="BY865" s="797">
        <f>SUM(BY511)</f>
        <v>0</v>
      </c>
      <c r="BZ865" s="608">
        <f t="shared" si="2277"/>
        <v>0</v>
      </c>
      <c r="CA865" s="608">
        <f t="shared" si="2278"/>
        <v>3.8809264954079046E-3</v>
      </c>
      <c r="CB865" s="608">
        <f t="shared" si="2279"/>
        <v>0</v>
      </c>
      <c r="CC865" s="678">
        <f t="shared" si="2280"/>
        <v>5.2185257664709717E-3</v>
      </c>
      <c r="CD865" s="1329">
        <f t="shared" si="2281"/>
        <v>0</v>
      </c>
      <c r="CE865" s="1330">
        <f t="shared" si="2281"/>
        <v>0</v>
      </c>
      <c r="CF865" s="1331">
        <f t="shared" si="2281"/>
        <v>0</v>
      </c>
      <c r="CG865" s="1331">
        <f t="shared" si="2281"/>
        <v>0</v>
      </c>
      <c r="CH865" s="1331">
        <f t="shared" si="2281"/>
        <v>0</v>
      </c>
      <c r="CI865" s="1331">
        <f t="shared" si="2281"/>
        <v>0</v>
      </c>
      <c r="CJ865" s="1331">
        <f t="shared" si="2281"/>
        <v>0</v>
      </c>
      <c r="CK865" s="1332">
        <f t="shared" si="2281"/>
        <v>0</v>
      </c>
      <c r="CL865" s="1332">
        <f t="shared" si="2281"/>
        <v>0</v>
      </c>
      <c r="CM865" s="1332">
        <f t="shared" si="2281"/>
        <v>0</v>
      </c>
      <c r="CN865" s="1331">
        <f t="shared" si="2281"/>
        <v>0</v>
      </c>
      <c r="CO865" s="1331">
        <f t="shared" si="2281"/>
        <v>0</v>
      </c>
      <c r="CP865" s="1331">
        <f t="shared" si="2281"/>
        <v>0</v>
      </c>
      <c r="CQ865" s="1331">
        <f t="shared" si="2281"/>
        <v>0</v>
      </c>
      <c r="CR865" s="1331">
        <f t="shared" si="2281"/>
        <v>0</v>
      </c>
      <c r="CS865" s="1330">
        <f t="shared" si="2281"/>
        <v>0</v>
      </c>
      <c r="CT865" s="1361">
        <f t="shared" si="2282"/>
        <v>0</v>
      </c>
      <c r="CU865" s="1413">
        <f t="shared" si="2283"/>
        <v>0</v>
      </c>
      <c r="CV865" s="1344">
        <f t="shared" si="2283"/>
        <v>0</v>
      </c>
      <c r="CW865" s="1345">
        <f t="shared" si="2283"/>
        <v>0</v>
      </c>
      <c r="CX865" s="1345">
        <f t="shared" si="2283"/>
        <v>0</v>
      </c>
      <c r="CY865" s="1345">
        <f t="shared" si="2283"/>
        <v>0</v>
      </c>
      <c r="CZ865" s="1345">
        <f t="shared" si="2283"/>
        <v>0</v>
      </c>
      <c r="DA865" s="1345">
        <f t="shared" si="2283"/>
        <v>0</v>
      </c>
      <c r="DB865" s="1346">
        <f t="shared" si="2283"/>
        <v>0</v>
      </c>
      <c r="DC865" s="1346">
        <f t="shared" si="2283"/>
        <v>0</v>
      </c>
      <c r="DD865" s="1346">
        <f t="shared" si="2283"/>
        <v>0</v>
      </c>
      <c r="DE865" s="1345">
        <f t="shared" si="2283"/>
        <v>0</v>
      </c>
      <c r="DF865" s="1345">
        <f t="shared" si="2283"/>
        <v>0</v>
      </c>
      <c r="DG865" s="1345">
        <f t="shared" si="2283"/>
        <v>0</v>
      </c>
      <c r="DH865" s="1345">
        <f t="shared" si="2283"/>
        <v>0</v>
      </c>
      <c r="DI865" s="1345">
        <f t="shared" si="2283"/>
        <v>0</v>
      </c>
      <c r="DJ865" s="1344">
        <f t="shared" si="2283"/>
        <v>7.8277886497064575E-2</v>
      </c>
      <c r="DK865" s="1413">
        <f t="shared" si="2284"/>
        <v>0.18786692759295498</v>
      </c>
      <c r="DL865" s="639">
        <f t="shared" si="2285"/>
        <v>17</v>
      </c>
      <c r="DM865" s="106">
        <f t="shared" si="2286"/>
        <v>17</v>
      </c>
      <c r="DN865" s="106">
        <f t="shared" si="2287"/>
        <v>17</v>
      </c>
      <c r="DO865" s="106">
        <f t="shared" si="228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9"/>
      <c r="DY865" s="470"/>
    </row>
    <row r="866" spans="1:129" s="472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317">SUM(C517)</f>
        <v>0</v>
      </c>
      <c r="D866" s="797">
        <f t="shared" si="2317"/>
        <v>0</v>
      </c>
      <c r="E866" s="797">
        <f t="shared" si="2317"/>
        <v>0</v>
      </c>
      <c r="F866" s="797">
        <f t="shared" si="2317"/>
        <v>0</v>
      </c>
      <c r="G866" s="797">
        <f t="shared" si="2317"/>
        <v>0</v>
      </c>
      <c r="H866" s="797">
        <f t="shared" si="2317"/>
        <v>0</v>
      </c>
      <c r="I866" s="797">
        <f t="shared" si="2317"/>
        <v>0</v>
      </c>
      <c r="J866" s="797">
        <f t="shared" si="2317"/>
        <v>0</v>
      </c>
      <c r="K866" s="797">
        <f t="shared" si="2317"/>
        <v>0</v>
      </c>
      <c r="L866" s="797">
        <f t="shared" si="2317"/>
        <v>0</v>
      </c>
      <c r="M866" s="797">
        <f t="shared" si="2317"/>
        <v>0</v>
      </c>
      <c r="N866" s="797">
        <f t="shared" si="2317"/>
        <v>0</v>
      </c>
      <c r="O866" s="797">
        <f t="shared" si="2317"/>
        <v>0</v>
      </c>
      <c r="P866" s="797">
        <f t="shared" si="2317"/>
        <v>0</v>
      </c>
      <c r="Q866" s="797">
        <f t="shared" si="2317"/>
        <v>0</v>
      </c>
      <c r="R866" s="797">
        <f t="shared" si="2317"/>
        <v>0</v>
      </c>
      <c r="S866" s="796"/>
      <c r="T866" s="797">
        <f>SUM(T517)</f>
        <v>4.6966731898238745E-2</v>
      </c>
      <c r="U866" s="797">
        <f t="shared" ref="U866:AJ866" si="2318">SUM(U517)</f>
        <v>4.2270058708414875E-2</v>
      </c>
      <c r="V866" s="797">
        <f t="shared" si="2318"/>
        <v>4.2270058708414875E-2</v>
      </c>
      <c r="W866" s="797">
        <f t="shared" si="2318"/>
        <v>3.5225048923679059E-2</v>
      </c>
      <c r="X866" s="797">
        <f t="shared" si="2318"/>
        <v>5.2837573385518595E-2</v>
      </c>
      <c r="Y866" s="797">
        <f t="shared" si="2318"/>
        <v>3.5225048923679059E-2</v>
      </c>
      <c r="Z866" s="797">
        <f t="shared" si="2318"/>
        <v>6.0385798154878385E-2</v>
      </c>
      <c r="AA866" s="797">
        <f t="shared" si="2318"/>
        <v>6.0385798154878385E-2</v>
      </c>
      <c r="AB866" s="797">
        <f t="shared" si="2318"/>
        <v>4.6966731898238745E-2</v>
      </c>
      <c r="AC866" s="797">
        <f t="shared" si="2318"/>
        <v>0</v>
      </c>
      <c r="AD866" s="797">
        <f t="shared" si="2318"/>
        <v>0</v>
      </c>
      <c r="AE866" s="797">
        <f t="shared" si="2318"/>
        <v>0</v>
      </c>
      <c r="AF866" s="797">
        <f t="shared" si="2318"/>
        <v>0</v>
      </c>
      <c r="AG866" s="797">
        <f t="shared" si="2318"/>
        <v>0</v>
      </c>
      <c r="AH866" s="797">
        <f t="shared" si="2318"/>
        <v>0</v>
      </c>
      <c r="AI866" s="797">
        <f t="shared" si="2318"/>
        <v>0</v>
      </c>
      <c r="AJ866" s="797">
        <f t="shared" si="2318"/>
        <v>0</v>
      </c>
      <c r="AK866" s="796"/>
      <c r="AL866" s="797">
        <f>SUM(AL517)</f>
        <v>0</v>
      </c>
      <c r="AM866" s="797">
        <f t="shared" ref="AM866:BB866" si="2319">SUM(AM517)</f>
        <v>0</v>
      </c>
      <c r="AN866" s="797">
        <f t="shared" si="2319"/>
        <v>0</v>
      </c>
      <c r="AO866" s="797">
        <f t="shared" si="2319"/>
        <v>0</v>
      </c>
      <c r="AP866" s="797">
        <f t="shared" si="2319"/>
        <v>0</v>
      </c>
      <c r="AQ866" s="797">
        <f t="shared" si="2319"/>
        <v>0</v>
      </c>
      <c r="AR866" s="797">
        <f t="shared" si="2319"/>
        <v>0</v>
      </c>
      <c r="AS866" s="797">
        <f t="shared" si="2319"/>
        <v>0</v>
      </c>
      <c r="AT866" s="797">
        <f t="shared" si="2319"/>
        <v>0</v>
      </c>
      <c r="AU866" s="797">
        <f t="shared" si="2319"/>
        <v>0</v>
      </c>
      <c r="AV866" s="797">
        <f t="shared" si="2319"/>
        <v>0</v>
      </c>
      <c r="AW866" s="797">
        <f t="shared" si="2319"/>
        <v>0</v>
      </c>
      <c r="AX866" s="797">
        <f t="shared" si="2319"/>
        <v>0</v>
      </c>
      <c r="AY866" s="797">
        <f t="shared" si="2319"/>
        <v>0</v>
      </c>
      <c r="AZ866" s="797">
        <f t="shared" si="2319"/>
        <v>0</v>
      </c>
      <c r="BA866" s="797">
        <f t="shared" si="2319"/>
        <v>0</v>
      </c>
      <c r="BB866" s="797">
        <f t="shared" si="2319"/>
        <v>0</v>
      </c>
      <c r="BC866" s="796"/>
      <c r="BD866" s="797">
        <f>SUM(BD517)</f>
        <v>0</v>
      </c>
      <c r="BE866" s="797">
        <f t="shared" ref="BE866:BT866" si="2320">SUM(BE517)</f>
        <v>0</v>
      </c>
      <c r="BF866" s="797">
        <f t="shared" si="2320"/>
        <v>0</v>
      </c>
      <c r="BG866" s="797">
        <f t="shared" si="2320"/>
        <v>0</v>
      </c>
      <c r="BH866" s="797">
        <f t="shared" si="2320"/>
        <v>0</v>
      </c>
      <c r="BI866" s="797">
        <f t="shared" si="2320"/>
        <v>0</v>
      </c>
      <c r="BJ866" s="797">
        <f t="shared" si="2320"/>
        <v>0</v>
      </c>
      <c r="BK866" s="797">
        <f t="shared" si="2320"/>
        <v>0</v>
      </c>
      <c r="BL866" s="797">
        <f t="shared" si="2320"/>
        <v>0</v>
      </c>
      <c r="BM866" s="797">
        <f t="shared" si="2320"/>
        <v>0</v>
      </c>
      <c r="BN866" s="797">
        <f t="shared" si="2320"/>
        <v>0</v>
      </c>
      <c r="BO866" s="797">
        <f t="shared" si="2320"/>
        <v>0</v>
      </c>
      <c r="BP866" s="797">
        <f t="shared" si="2320"/>
        <v>0</v>
      </c>
      <c r="BQ866" s="797">
        <f t="shared" si="2320"/>
        <v>0</v>
      </c>
      <c r="BR866" s="797">
        <f t="shared" si="2320"/>
        <v>0</v>
      </c>
      <c r="BS866" s="797">
        <f t="shared" si="2320"/>
        <v>0</v>
      </c>
      <c r="BT866" s="797">
        <f t="shared" si="2320"/>
        <v>0</v>
      </c>
      <c r="BU866" s="796"/>
      <c r="BV866" s="797">
        <f>SUM(BV517)</f>
        <v>0</v>
      </c>
      <c r="BW866" s="797">
        <f>SUM(BW517)</f>
        <v>0</v>
      </c>
      <c r="BX866" s="797">
        <f>SUM(BX517)</f>
        <v>0</v>
      </c>
      <c r="BY866" s="797">
        <f>SUM(BY517)</f>
        <v>0</v>
      </c>
      <c r="BZ866" s="608">
        <f t="shared" si="2277"/>
        <v>0</v>
      </c>
      <c r="CA866" s="608">
        <f t="shared" si="2278"/>
        <v>2.4143136706737491E-2</v>
      </c>
      <c r="CB866" s="608">
        <f t="shared" si="2279"/>
        <v>0</v>
      </c>
      <c r="CC866" s="678">
        <f t="shared" si="2280"/>
        <v>0</v>
      </c>
      <c r="CD866" s="1329">
        <f t="shared" si="2281"/>
        <v>0</v>
      </c>
      <c r="CE866" s="1330">
        <f t="shared" si="2281"/>
        <v>0</v>
      </c>
      <c r="CF866" s="1331">
        <f t="shared" si="2281"/>
        <v>0</v>
      </c>
      <c r="CG866" s="1331">
        <f t="shared" si="2281"/>
        <v>0</v>
      </c>
      <c r="CH866" s="1331">
        <f t="shared" si="2281"/>
        <v>0</v>
      </c>
      <c r="CI866" s="1331">
        <f t="shared" si="2281"/>
        <v>0</v>
      </c>
      <c r="CJ866" s="1331">
        <f t="shared" si="2281"/>
        <v>0</v>
      </c>
      <c r="CK866" s="1332">
        <f t="shared" si="2281"/>
        <v>0</v>
      </c>
      <c r="CL866" s="1332">
        <f t="shared" si="2281"/>
        <v>0</v>
      </c>
      <c r="CM866" s="1332">
        <f t="shared" si="2281"/>
        <v>0</v>
      </c>
      <c r="CN866" s="1331">
        <f t="shared" si="2281"/>
        <v>0</v>
      </c>
      <c r="CO866" s="1331">
        <f t="shared" si="2281"/>
        <v>0</v>
      </c>
      <c r="CP866" s="1331">
        <f t="shared" si="2281"/>
        <v>0</v>
      </c>
      <c r="CQ866" s="1331">
        <f t="shared" si="2281"/>
        <v>0</v>
      </c>
      <c r="CR866" s="1331">
        <f t="shared" si="2281"/>
        <v>0</v>
      </c>
      <c r="CS866" s="1330">
        <f t="shared" si="2281"/>
        <v>0</v>
      </c>
      <c r="CT866" s="1361">
        <f t="shared" si="2282"/>
        <v>0</v>
      </c>
      <c r="CU866" s="1413">
        <f t="shared" si="2283"/>
        <v>0</v>
      </c>
      <c r="CV866" s="1344">
        <f t="shared" si="2283"/>
        <v>0</v>
      </c>
      <c r="CW866" s="1345">
        <f t="shared" si="2283"/>
        <v>0</v>
      </c>
      <c r="CX866" s="1345">
        <f t="shared" si="2283"/>
        <v>0</v>
      </c>
      <c r="CY866" s="1345">
        <f t="shared" si="2283"/>
        <v>0</v>
      </c>
      <c r="CZ866" s="1345">
        <f t="shared" si="2283"/>
        <v>0</v>
      </c>
      <c r="DA866" s="1345">
        <f t="shared" si="2283"/>
        <v>0</v>
      </c>
      <c r="DB866" s="1346">
        <f t="shared" si="2283"/>
        <v>0</v>
      </c>
      <c r="DC866" s="1346">
        <f t="shared" si="2283"/>
        <v>0</v>
      </c>
      <c r="DD866" s="1346">
        <f t="shared" si="2283"/>
        <v>0</v>
      </c>
      <c r="DE866" s="1345">
        <f t="shared" si="2283"/>
        <v>0</v>
      </c>
      <c r="DF866" s="1345">
        <f t="shared" si="2283"/>
        <v>0</v>
      </c>
      <c r="DG866" s="1345">
        <f t="shared" si="2283"/>
        <v>0</v>
      </c>
      <c r="DH866" s="1345">
        <f t="shared" si="2283"/>
        <v>0</v>
      </c>
      <c r="DI866" s="1345">
        <f t="shared" si="2283"/>
        <v>0</v>
      </c>
      <c r="DJ866" s="1344">
        <f t="shared" si="2283"/>
        <v>0</v>
      </c>
      <c r="DK866" s="1413">
        <f t="shared" si="2284"/>
        <v>0</v>
      </c>
      <c r="DL866" s="639">
        <f t="shared" si="2285"/>
        <v>17</v>
      </c>
      <c r="DM866" s="106">
        <f t="shared" si="2286"/>
        <v>17</v>
      </c>
      <c r="DN866" s="106">
        <f t="shared" si="2287"/>
        <v>17</v>
      </c>
      <c r="DO866" s="106">
        <f t="shared" si="228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9"/>
      <c r="DY866" s="470"/>
    </row>
    <row r="867" spans="1:129" s="472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321">SUM(C523)</f>
        <v>0</v>
      </c>
      <c r="D867" s="797">
        <f t="shared" si="2321"/>
        <v>0</v>
      </c>
      <c r="E867" s="797">
        <f t="shared" si="2321"/>
        <v>0</v>
      </c>
      <c r="F867" s="797">
        <f t="shared" si="2321"/>
        <v>0</v>
      </c>
      <c r="G867" s="797">
        <f t="shared" si="2321"/>
        <v>0</v>
      </c>
      <c r="H867" s="797">
        <f t="shared" si="2321"/>
        <v>0</v>
      </c>
      <c r="I867" s="797">
        <f t="shared" si="2321"/>
        <v>0</v>
      </c>
      <c r="J867" s="797">
        <f t="shared" si="2321"/>
        <v>0</v>
      </c>
      <c r="K867" s="797">
        <f t="shared" si="2321"/>
        <v>0</v>
      </c>
      <c r="L867" s="797">
        <f t="shared" si="2321"/>
        <v>0</v>
      </c>
      <c r="M867" s="797">
        <f t="shared" si="2321"/>
        <v>0</v>
      </c>
      <c r="N867" s="797">
        <f t="shared" si="2321"/>
        <v>0</v>
      </c>
      <c r="O867" s="797">
        <f t="shared" si="2321"/>
        <v>0</v>
      </c>
      <c r="P867" s="797">
        <f t="shared" si="2321"/>
        <v>0</v>
      </c>
      <c r="Q867" s="797">
        <f t="shared" si="2321"/>
        <v>0</v>
      </c>
      <c r="R867" s="797">
        <f t="shared" si="2321"/>
        <v>0</v>
      </c>
      <c r="S867" s="796"/>
      <c r="T867" s="797">
        <f t="shared" ref="T867:AJ867" si="2322">SUM(T523)</f>
        <v>0</v>
      </c>
      <c r="U867" s="797">
        <f t="shared" si="2322"/>
        <v>0</v>
      </c>
      <c r="V867" s="797">
        <f t="shared" si="2322"/>
        <v>0</v>
      </c>
      <c r="W867" s="797">
        <f t="shared" si="2322"/>
        <v>0</v>
      </c>
      <c r="X867" s="797">
        <f t="shared" si="2322"/>
        <v>0</v>
      </c>
      <c r="Y867" s="797">
        <f t="shared" si="2322"/>
        <v>0</v>
      </c>
      <c r="Z867" s="797">
        <f t="shared" si="2322"/>
        <v>0</v>
      </c>
      <c r="AA867" s="797">
        <f t="shared" si="2322"/>
        <v>0</v>
      </c>
      <c r="AB867" s="797">
        <f t="shared" si="2322"/>
        <v>0</v>
      </c>
      <c r="AC867" s="797">
        <f t="shared" si="2322"/>
        <v>0</v>
      </c>
      <c r="AD867" s="797">
        <f t="shared" si="2322"/>
        <v>0</v>
      </c>
      <c r="AE867" s="797">
        <f t="shared" si="2322"/>
        <v>0</v>
      </c>
      <c r="AF867" s="797">
        <f t="shared" si="2322"/>
        <v>0</v>
      </c>
      <c r="AG867" s="797">
        <f t="shared" si="2322"/>
        <v>0</v>
      </c>
      <c r="AH867" s="797">
        <f t="shared" si="2322"/>
        <v>0</v>
      </c>
      <c r="AI867" s="797">
        <f t="shared" si="2322"/>
        <v>0</v>
      </c>
      <c r="AJ867" s="797">
        <f t="shared" si="2322"/>
        <v>0</v>
      </c>
      <c r="AK867" s="796"/>
      <c r="AL867" s="797">
        <f t="shared" ref="AL867:BB867" si="2323">SUM(AL523)</f>
        <v>0</v>
      </c>
      <c r="AM867" s="797">
        <f t="shared" si="2323"/>
        <v>0</v>
      </c>
      <c r="AN867" s="797">
        <f t="shared" si="2323"/>
        <v>0</v>
      </c>
      <c r="AO867" s="797">
        <f t="shared" si="2323"/>
        <v>0</v>
      </c>
      <c r="AP867" s="797">
        <f t="shared" si="2323"/>
        <v>0</v>
      </c>
      <c r="AQ867" s="797">
        <f t="shared" si="2323"/>
        <v>0</v>
      </c>
      <c r="AR867" s="797">
        <f t="shared" si="2323"/>
        <v>0</v>
      </c>
      <c r="AS867" s="797">
        <f t="shared" si="2323"/>
        <v>0</v>
      </c>
      <c r="AT867" s="797">
        <f t="shared" si="2323"/>
        <v>0</v>
      </c>
      <c r="AU867" s="797">
        <f t="shared" si="2323"/>
        <v>0</v>
      </c>
      <c r="AV867" s="797">
        <f t="shared" si="2323"/>
        <v>0</v>
      </c>
      <c r="AW867" s="797">
        <f t="shared" si="2323"/>
        <v>0</v>
      </c>
      <c r="AX867" s="797">
        <f t="shared" si="2323"/>
        <v>0</v>
      </c>
      <c r="AY867" s="797">
        <f t="shared" si="2323"/>
        <v>0</v>
      </c>
      <c r="AZ867" s="797">
        <f t="shared" si="2323"/>
        <v>0</v>
      </c>
      <c r="BA867" s="797">
        <f t="shared" si="2323"/>
        <v>0</v>
      </c>
      <c r="BB867" s="797">
        <f t="shared" si="2323"/>
        <v>0</v>
      </c>
      <c r="BC867" s="796"/>
      <c r="BD867" s="797">
        <f t="shared" ref="BD867:BT867" si="2324">SUM(BD523)</f>
        <v>0</v>
      </c>
      <c r="BE867" s="797">
        <f t="shared" si="2324"/>
        <v>0</v>
      </c>
      <c r="BF867" s="797">
        <f t="shared" si="2324"/>
        <v>0</v>
      </c>
      <c r="BG867" s="797">
        <f t="shared" si="2324"/>
        <v>0</v>
      </c>
      <c r="BH867" s="797">
        <f t="shared" si="2324"/>
        <v>0</v>
      </c>
      <c r="BI867" s="797">
        <f t="shared" si="2324"/>
        <v>0</v>
      </c>
      <c r="BJ867" s="797">
        <f t="shared" si="2324"/>
        <v>0</v>
      </c>
      <c r="BK867" s="797">
        <f t="shared" si="2324"/>
        <v>0</v>
      </c>
      <c r="BL867" s="797">
        <f t="shared" si="2324"/>
        <v>0</v>
      </c>
      <c r="BM867" s="797">
        <f t="shared" si="2324"/>
        <v>0</v>
      </c>
      <c r="BN867" s="797">
        <f t="shared" si="2324"/>
        <v>0</v>
      </c>
      <c r="BO867" s="797">
        <f t="shared" si="2324"/>
        <v>0</v>
      </c>
      <c r="BP867" s="797">
        <f t="shared" si="2324"/>
        <v>0</v>
      </c>
      <c r="BQ867" s="797">
        <f t="shared" si="2324"/>
        <v>0</v>
      </c>
      <c r="BR867" s="797">
        <f t="shared" si="2324"/>
        <v>0</v>
      </c>
      <c r="BS867" s="797">
        <f t="shared" si="2324"/>
        <v>0</v>
      </c>
      <c r="BT867" s="797">
        <f t="shared" si="232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08">
        <f t="shared" si="2277"/>
        <v>0</v>
      </c>
      <c r="CA867" s="608">
        <f t="shared" si="2278"/>
        <v>0</v>
      </c>
      <c r="CB867" s="608">
        <f t="shared" si="2279"/>
        <v>0</v>
      </c>
      <c r="CC867" s="678">
        <f t="shared" si="2280"/>
        <v>0</v>
      </c>
      <c r="CD867" s="1329">
        <f t="shared" si="2281"/>
        <v>0</v>
      </c>
      <c r="CE867" s="1330">
        <f t="shared" si="2281"/>
        <v>0</v>
      </c>
      <c r="CF867" s="1331">
        <f t="shared" si="2281"/>
        <v>0</v>
      </c>
      <c r="CG867" s="1331">
        <f t="shared" si="2281"/>
        <v>0</v>
      </c>
      <c r="CH867" s="1331">
        <f t="shared" si="2281"/>
        <v>0</v>
      </c>
      <c r="CI867" s="1331">
        <f t="shared" si="2281"/>
        <v>0</v>
      </c>
      <c r="CJ867" s="1331">
        <f t="shared" si="2281"/>
        <v>0</v>
      </c>
      <c r="CK867" s="1332">
        <f t="shared" si="2281"/>
        <v>0</v>
      </c>
      <c r="CL867" s="1332">
        <f t="shared" si="2281"/>
        <v>0</v>
      </c>
      <c r="CM867" s="1332">
        <f t="shared" si="2281"/>
        <v>0</v>
      </c>
      <c r="CN867" s="1331">
        <f t="shared" si="2281"/>
        <v>0</v>
      </c>
      <c r="CO867" s="1331">
        <f t="shared" si="2281"/>
        <v>0</v>
      </c>
      <c r="CP867" s="1331">
        <f t="shared" si="2281"/>
        <v>0</v>
      </c>
      <c r="CQ867" s="1331">
        <f t="shared" si="2281"/>
        <v>0</v>
      </c>
      <c r="CR867" s="1331">
        <f t="shared" si="2281"/>
        <v>0</v>
      </c>
      <c r="CS867" s="1330">
        <f t="shared" si="2281"/>
        <v>0</v>
      </c>
      <c r="CT867" s="1361">
        <f t="shared" si="2282"/>
        <v>0</v>
      </c>
      <c r="CU867" s="1413">
        <f t="shared" si="2283"/>
        <v>0</v>
      </c>
      <c r="CV867" s="1344">
        <f t="shared" si="2283"/>
        <v>0</v>
      </c>
      <c r="CW867" s="1345">
        <f t="shared" si="2283"/>
        <v>0</v>
      </c>
      <c r="CX867" s="1345">
        <f t="shared" si="2283"/>
        <v>0</v>
      </c>
      <c r="CY867" s="1345">
        <f t="shared" si="2283"/>
        <v>0</v>
      </c>
      <c r="CZ867" s="1345">
        <f t="shared" si="2283"/>
        <v>0</v>
      </c>
      <c r="DA867" s="1345">
        <f t="shared" si="2283"/>
        <v>0</v>
      </c>
      <c r="DB867" s="1346">
        <f t="shared" si="2283"/>
        <v>0</v>
      </c>
      <c r="DC867" s="1346">
        <f t="shared" si="2283"/>
        <v>0</v>
      </c>
      <c r="DD867" s="1346">
        <f t="shared" si="2283"/>
        <v>0</v>
      </c>
      <c r="DE867" s="1345">
        <f t="shared" si="2283"/>
        <v>0</v>
      </c>
      <c r="DF867" s="1345">
        <f t="shared" si="2283"/>
        <v>0</v>
      </c>
      <c r="DG867" s="1345">
        <f t="shared" si="2283"/>
        <v>0</v>
      </c>
      <c r="DH867" s="1345">
        <f t="shared" si="2283"/>
        <v>0</v>
      </c>
      <c r="DI867" s="1345">
        <f t="shared" si="2283"/>
        <v>0</v>
      </c>
      <c r="DJ867" s="1344">
        <f t="shared" si="2283"/>
        <v>0</v>
      </c>
      <c r="DK867" s="1413">
        <f t="shared" si="2284"/>
        <v>0</v>
      </c>
      <c r="DL867" s="639">
        <f t="shared" si="2285"/>
        <v>17</v>
      </c>
      <c r="DM867" s="106">
        <f t="shared" si="2286"/>
        <v>17</v>
      </c>
      <c r="DN867" s="106">
        <f t="shared" si="2287"/>
        <v>17</v>
      </c>
      <c r="DO867" s="106">
        <f t="shared" si="228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9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 t="shared" ref="C868:R868" si="2325">SUM(C529)</f>
        <v>0</v>
      </c>
      <c r="D868" s="1118">
        <f t="shared" si="2325"/>
        <v>0</v>
      </c>
      <c r="E868" s="1118">
        <f t="shared" si="2325"/>
        <v>0</v>
      </c>
      <c r="F868" s="1118">
        <f t="shared" si="2325"/>
        <v>0</v>
      </c>
      <c r="G868" s="1118">
        <f t="shared" si="2325"/>
        <v>0</v>
      </c>
      <c r="H868" s="1118">
        <f t="shared" si="2325"/>
        <v>0</v>
      </c>
      <c r="I868" s="1118">
        <f t="shared" si="2325"/>
        <v>0</v>
      </c>
      <c r="J868" s="1118">
        <f t="shared" si="2325"/>
        <v>0</v>
      </c>
      <c r="K868" s="1118">
        <f t="shared" si="2325"/>
        <v>0</v>
      </c>
      <c r="L868" s="1118">
        <f t="shared" si="2325"/>
        <v>0</v>
      </c>
      <c r="M868" s="1118">
        <f t="shared" si="2325"/>
        <v>0</v>
      </c>
      <c r="N868" s="1118">
        <f t="shared" si="2325"/>
        <v>0</v>
      </c>
      <c r="O868" s="1118">
        <f t="shared" si="2325"/>
        <v>0</v>
      </c>
      <c r="P868" s="1118">
        <f t="shared" si="2325"/>
        <v>0</v>
      </c>
      <c r="Q868" s="1118">
        <f t="shared" si="2325"/>
        <v>0</v>
      </c>
      <c r="R868" s="1118">
        <f t="shared" si="2325"/>
        <v>0</v>
      </c>
      <c r="S868" s="796"/>
      <c r="T868" s="1118">
        <f>SUM(T529)</f>
        <v>0</v>
      </c>
      <c r="U868" s="1118">
        <f t="shared" ref="U868:AJ868" si="2326">SUM(U529)</f>
        <v>0</v>
      </c>
      <c r="V868" s="1118">
        <f t="shared" si="2326"/>
        <v>0</v>
      </c>
      <c r="W868" s="1118">
        <f t="shared" si="2326"/>
        <v>0</v>
      </c>
      <c r="X868" s="1118">
        <f t="shared" si="2326"/>
        <v>0</v>
      </c>
      <c r="Y868" s="1118">
        <f t="shared" si="2326"/>
        <v>0</v>
      </c>
      <c r="Z868" s="1118">
        <f t="shared" si="2326"/>
        <v>0</v>
      </c>
      <c r="AA868" s="1118">
        <f t="shared" si="2326"/>
        <v>0</v>
      </c>
      <c r="AB868" s="1118">
        <f t="shared" si="2326"/>
        <v>1.3742117851706894E-2</v>
      </c>
      <c r="AC868" s="1118">
        <f t="shared" si="2326"/>
        <v>0</v>
      </c>
      <c r="AD868" s="1118">
        <f t="shared" si="2326"/>
        <v>0</v>
      </c>
      <c r="AE868" s="1118">
        <f t="shared" si="2326"/>
        <v>0</v>
      </c>
      <c r="AF868" s="1118">
        <f t="shared" si="2326"/>
        <v>0</v>
      </c>
      <c r="AG868" s="1118">
        <f t="shared" si="2326"/>
        <v>0</v>
      </c>
      <c r="AH868" s="1118">
        <f t="shared" si="2326"/>
        <v>0</v>
      </c>
      <c r="AI868" s="1118">
        <f t="shared" si="2326"/>
        <v>0</v>
      </c>
      <c r="AJ868" s="1118">
        <f t="shared" si="2326"/>
        <v>0</v>
      </c>
      <c r="AK868" s="796"/>
      <c r="AL868" s="1118">
        <f>SUM(AL529)</f>
        <v>0</v>
      </c>
      <c r="AM868" s="1118">
        <f t="shared" ref="AM868:BB868" si="2327">SUM(AM529)</f>
        <v>0</v>
      </c>
      <c r="AN868" s="1118">
        <f t="shared" si="2327"/>
        <v>0</v>
      </c>
      <c r="AO868" s="1118">
        <f t="shared" si="2327"/>
        <v>0</v>
      </c>
      <c r="AP868" s="1118">
        <f t="shared" si="2327"/>
        <v>0</v>
      </c>
      <c r="AQ868" s="1118">
        <f t="shared" si="2327"/>
        <v>0</v>
      </c>
      <c r="AR868" s="1118">
        <f t="shared" si="2327"/>
        <v>0</v>
      </c>
      <c r="AS868" s="1118">
        <f t="shared" si="2327"/>
        <v>0</v>
      </c>
      <c r="AT868" s="1118">
        <f t="shared" si="2327"/>
        <v>0</v>
      </c>
      <c r="AU868" s="1118">
        <f t="shared" si="2327"/>
        <v>0</v>
      </c>
      <c r="AV868" s="1118">
        <f t="shared" si="2327"/>
        <v>0</v>
      </c>
      <c r="AW868" s="1118">
        <f t="shared" si="2327"/>
        <v>0</v>
      </c>
      <c r="AX868" s="1118">
        <f t="shared" si="2327"/>
        <v>0</v>
      </c>
      <c r="AY868" s="1118">
        <f t="shared" si="2327"/>
        <v>0</v>
      </c>
      <c r="AZ868" s="1118">
        <f t="shared" si="2327"/>
        <v>0</v>
      </c>
      <c r="BA868" s="1118">
        <f t="shared" si="2327"/>
        <v>0</v>
      </c>
      <c r="BB868" s="1118">
        <f t="shared" si="2327"/>
        <v>0</v>
      </c>
      <c r="BC868" s="796"/>
      <c r="BD868" s="1118">
        <f>SUM(BD529)</f>
        <v>5.5655577299412916E-2</v>
      </c>
      <c r="BE868" s="1118">
        <f t="shared" ref="BE868:BT868" si="2328">SUM(BE529)</f>
        <v>0</v>
      </c>
      <c r="BF868" s="1118">
        <f t="shared" si="2328"/>
        <v>0</v>
      </c>
      <c r="BG868" s="1118">
        <f t="shared" si="2328"/>
        <v>0</v>
      </c>
      <c r="BH868" s="1118">
        <f t="shared" si="2328"/>
        <v>0</v>
      </c>
      <c r="BI868" s="1118">
        <f t="shared" si="2328"/>
        <v>0</v>
      </c>
      <c r="BJ868" s="1118">
        <f t="shared" si="2328"/>
        <v>0</v>
      </c>
      <c r="BK868" s="1118">
        <f t="shared" si="2328"/>
        <v>0</v>
      </c>
      <c r="BL868" s="1118">
        <f t="shared" si="2328"/>
        <v>0</v>
      </c>
      <c r="BM868" s="1118">
        <f t="shared" si="2328"/>
        <v>0</v>
      </c>
      <c r="BN868" s="1118">
        <f t="shared" si="2328"/>
        <v>0</v>
      </c>
      <c r="BO868" s="1118">
        <f t="shared" si="2328"/>
        <v>0</v>
      </c>
      <c r="BP868" s="1118">
        <f t="shared" si="2328"/>
        <v>0</v>
      </c>
      <c r="BQ868" s="1118">
        <f t="shared" si="2328"/>
        <v>0</v>
      </c>
      <c r="BR868" s="1118">
        <f t="shared" si="2328"/>
        <v>0</v>
      </c>
      <c r="BS868" s="1118">
        <f t="shared" si="2328"/>
        <v>0</v>
      </c>
      <c r="BT868" s="1118">
        <f t="shared" si="2328"/>
        <v>0</v>
      </c>
      <c r="BU868" s="796"/>
      <c r="BV868" s="1118">
        <f t="shared" ref="BV868:BY868" si="2329">SUM(BV529)</f>
        <v>0</v>
      </c>
      <c r="BW868" s="1118">
        <f t="shared" si="2329"/>
        <v>0</v>
      </c>
      <c r="BX868" s="1118">
        <f t="shared" si="2329"/>
        <v>0</v>
      </c>
      <c r="BY868" s="1118">
        <f t="shared" si="2329"/>
        <v>0</v>
      </c>
      <c r="BZ868" s="608">
        <f t="shared" si="2277"/>
        <v>0</v>
      </c>
      <c r="CA868" s="608">
        <f t="shared" si="2278"/>
        <v>0</v>
      </c>
      <c r="CB868" s="608">
        <f t="shared" si="2279"/>
        <v>0</v>
      </c>
      <c r="CC868" s="678">
        <f t="shared" si="2280"/>
        <v>0</v>
      </c>
      <c r="CD868" s="1329">
        <f t="shared" si="2281"/>
        <v>0</v>
      </c>
      <c r="CE868" s="1330">
        <f t="shared" si="2281"/>
        <v>0</v>
      </c>
      <c r="CF868" s="1331">
        <f t="shared" si="2281"/>
        <v>0</v>
      </c>
      <c r="CG868" s="1331">
        <f t="shared" si="2281"/>
        <v>0</v>
      </c>
      <c r="CH868" s="1331">
        <f t="shared" si="2281"/>
        <v>0</v>
      </c>
      <c r="CI868" s="1331">
        <f t="shared" si="2281"/>
        <v>0</v>
      </c>
      <c r="CJ868" s="1331">
        <f t="shared" si="2281"/>
        <v>0</v>
      </c>
      <c r="CK868" s="1332">
        <f t="shared" si="2281"/>
        <v>0</v>
      </c>
      <c r="CL868" s="1332">
        <f t="shared" si="2281"/>
        <v>0</v>
      </c>
      <c r="CM868" s="1332">
        <f t="shared" si="2281"/>
        <v>0</v>
      </c>
      <c r="CN868" s="1331">
        <f t="shared" si="2281"/>
        <v>0</v>
      </c>
      <c r="CO868" s="1331">
        <f t="shared" si="2281"/>
        <v>0</v>
      </c>
      <c r="CP868" s="1331">
        <f t="shared" si="2281"/>
        <v>0</v>
      </c>
      <c r="CQ868" s="1331">
        <f t="shared" si="2281"/>
        <v>0</v>
      </c>
      <c r="CR868" s="1331">
        <f t="shared" si="2281"/>
        <v>0</v>
      </c>
      <c r="CS868" s="1330">
        <f t="shared" si="2281"/>
        <v>0</v>
      </c>
      <c r="CT868" s="1361">
        <f t="shared" si="2282"/>
        <v>0</v>
      </c>
      <c r="CU868" s="1413">
        <f t="shared" si="2283"/>
        <v>0</v>
      </c>
      <c r="CV868" s="1344">
        <f t="shared" si="2283"/>
        <v>0</v>
      </c>
      <c r="CW868" s="1345">
        <f t="shared" si="2283"/>
        <v>0</v>
      </c>
      <c r="CX868" s="1345">
        <f t="shared" si="2283"/>
        <v>0</v>
      </c>
      <c r="CY868" s="1345">
        <f t="shared" si="2283"/>
        <v>0</v>
      </c>
      <c r="CZ868" s="1345">
        <f t="shared" si="2283"/>
        <v>0</v>
      </c>
      <c r="DA868" s="1345">
        <f t="shared" si="2283"/>
        <v>0</v>
      </c>
      <c r="DB868" s="1346">
        <f t="shared" si="2283"/>
        <v>0</v>
      </c>
      <c r="DC868" s="1346">
        <f t="shared" si="2283"/>
        <v>0</v>
      </c>
      <c r="DD868" s="1346">
        <f t="shared" si="2283"/>
        <v>0</v>
      </c>
      <c r="DE868" s="1345">
        <f t="shared" si="2283"/>
        <v>0</v>
      </c>
      <c r="DF868" s="1345">
        <f t="shared" si="2283"/>
        <v>0</v>
      </c>
      <c r="DG868" s="1345">
        <f t="shared" si="2283"/>
        <v>0</v>
      </c>
      <c r="DH868" s="1345">
        <f t="shared" si="2283"/>
        <v>0</v>
      </c>
      <c r="DI868" s="1345">
        <f t="shared" si="2283"/>
        <v>0</v>
      </c>
      <c r="DJ868" s="1344">
        <f t="shared" si="2283"/>
        <v>0</v>
      </c>
      <c r="DK868" s="1413">
        <f t="shared" si="2284"/>
        <v>5.5655577299412916E-2</v>
      </c>
      <c r="DL868" s="639">
        <f t="shared" si="2285"/>
        <v>17</v>
      </c>
      <c r="DM868" s="106">
        <f t="shared" si="2286"/>
        <v>17</v>
      </c>
      <c r="DN868" s="106">
        <f t="shared" si="2287"/>
        <v>17</v>
      </c>
      <c r="DO868" s="106">
        <f t="shared" si="228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9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 t="shared" ref="C869:R869" si="2330">SUM(C535)</f>
        <v>0</v>
      </c>
      <c r="D869" s="1118">
        <f t="shared" si="2330"/>
        <v>0</v>
      </c>
      <c r="E869" s="1118">
        <f t="shared" si="2330"/>
        <v>0</v>
      </c>
      <c r="F869" s="1118">
        <f t="shared" si="2330"/>
        <v>0</v>
      </c>
      <c r="G869" s="1118">
        <f t="shared" si="2330"/>
        <v>0</v>
      </c>
      <c r="H869" s="1118">
        <f t="shared" si="2330"/>
        <v>0</v>
      </c>
      <c r="I869" s="1118">
        <f t="shared" si="2330"/>
        <v>0</v>
      </c>
      <c r="J869" s="1118">
        <f t="shared" si="2330"/>
        <v>0</v>
      </c>
      <c r="K869" s="1118">
        <f t="shared" si="2330"/>
        <v>0</v>
      </c>
      <c r="L869" s="1118">
        <f t="shared" si="2330"/>
        <v>0</v>
      </c>
      <c r="M869" s="1118">
        <f t="shared" si="2330"/>
        <v>0</v>
      </c>
      <c r="N869" s="1118">
        <f t="shared" si="2330"/>
        <v>0</v>
      </c>
      <c r="O869" s="1118">
        <f t="shared" si="2330"/>
        <v>0</v>
      </c>
      <c r="P869" s="1118">
        <f t="shared" si="2330"/>
        <v>0</v>
      </c>
      <c r="Q869" s="1118">
        <f t="shared" si="2330"/>
        <v>0</v>
      </c>
      <c r="R869" s="1118">
        <f t="shared" si="2330"/>
        <v>0</v>
      </c>
      <c r="S869" s="796"/>
      <c r="T869" s="1118">
        <f>SUM(T535)</f>
        <v>0</v>
      </c>
      <c r="U869" s="1118">
        <f t="shared" ref="U869:AJ869" si="2331">SUM(U535)</f>
        <v>0</v>
      </c>
      <c r="V869" s="1118">
        <f t="shared" si="2331"/>
        <v>0</v>
      </c>
      <c r="W869" s="1118">
        <f t="shared" si="2331"/>
        <v>0</v>
      </c>
      <c r="X869" s="1118">
        <f t="shared" si="2331"/>
        <v>2.098825831702544E-3</v>
      </c>
      <c r="Y869" s="1118">
        <f t="shared" si="2331"/>
        <v>0</v>
      </c>
      <c r="Z869" s="1118">
        <f t="shared" si="2331"/>
        <v>0</v>
      </c>
      <c r="AA869" s="1118">
        <f t="shared" si="2331"/>
        <v>0</v>
      </c>
      <c r="AB869" s="1118">
        <f t="shared" si="2331"/>
        <v>0</v>
      </c>
      <c r="AC869" s="1118">
        <f t="shared" si="2331"/>
        <v>0</v>
      </c>
      <c r="AD869" s="1118">
        <f t="shared" si="2331"/>
        <v>0</v>
      </c>
      <c r="AE869" s="1118">
        <f t="shared" si="2331"/>
        <v>0</v>
      </c>
      <c r="AF869" s="1118">
        <f t="shared" si="2331"/>
        <v>0</v>
      </c>
      <c r="AG869" s="1118">
        <f t="shared" si="2331"/>
        <v>0</v>
      </c>
      <c r="AH869" s="1118">
        <f t="shared" si="2331"/>
        <v>0</v>
      </c>
      <c r="AI869" s="1118">
        <f t="shared" si="2331"/>
        <v>0</v>
      </c>
      <c r="AJ869" s="1118">
        <f t="shared" si="2331"/>
        <v>0</v>
      </c>
      <c r="AK869" s="796"/>
      <c r="AL869" s="1118">
        <f>SUM(AL535)</f>
        <v>0</v>
      </c>
      <c r="AM869" s="1118">
        <f t="shared" ref="AM869:BB869" si="2332">SUM(AM535)</f>
        <v>0</v>
      </c>
      <c r="AN869" s="1118">
        <f t="shared" si="2332"/>
        <v>0</v>
      </c>
      <c r="AO869" s="1118">
        <f t="shared" si="2332"/>
        <v>0</v>
      </c>
      <c r="AP869" s="1118">
        <f t="shared" si="2332"/>
        <v>0</v>
      </c>
      <c r="AQ869" s="1118">
        <f t="shared" si="2332"/>
        <v>0</v>
      </c>
      <c r="AR869" s="1118">
        <f t="shared" si="2332"/>
        <v>0</v>
      </c>
      <c r="AS869" s="1118">
        <f t="shared" si="2332"/>
        <v>0</v>
      </c>
      <c r="AT869" s="1118">
        <f t="shared" si="2332"/>
        <v>0</v>
      </c>
      <c r="AU869" s="1118">
        <f t="shared" si="2332"/>
        <v>0</v>
      </c>
      <c r="AV869" s="1118">
        <f t="shared" si="2332"/>
        <v>0</v>
      </c>
      <c r="AW869" s="1118">
        <f t="shared" si="2332"/>
        <v>0</v>
      </c>
      <c r="AX869" s="1118">
        <f t="shared" si="2332"/>
        <v>0</v>
      </c>
      <c r="AY869" s="1118">
        <f t="shared" si="2332"/>
        <v>0</v>
      </c>
      <c r="AZ869" s="1118">
        <f t="shared" si="2332"/>
        <v>0</v>
      </c>
      <c r="BA869" s="1118">
        <f t="shared" si="2332"/>
        <v>0</v>
      </c>
      <c r="BB869" s="1118">
        <f t="shared" si="2332"/>
        <v>0</v>
      </c>
      <c r="BC869" s="796"/>
      <c r="BD869" s="1118">
        <f>SUM(BD535)</f>
        <v>0.10074363992172213</v>
      </c>
      <c r="BE869" s="1118">
        <f t="shared" ref="BE869:BT869" si="2333">SUM(BE535)</f>
        <v>0</v>
      </c>
      <c r="BF869" s="1118">
        <f t="shared" si="2333"/>
        <v>0</v>
      </c>
      <c r="BG869" s="1118">
        <f t="shared" si="2333"/>
        <v>0</v>
      </c>
      <c r="BH869" s="1118">
        <f t="shared" si="2333"/>
        <v>0</v>
      </c>
      <c r="BI869" s="1118">
        <f t="shared" si="2333"/>
        <v>0</v>
      </c>
      <c r="BJ869" s="1118">
        <f t="shared" si="2333"/>
        <v>0</v>
      </c>
      <c r="BK869" s="1118">
        <f t="shared" si="2333"/>
        <v>0</v>
      </c>
      <c r="BL869" s="1118">
        <f t="shared" si="2333"/>
        <v>0</v>
      </c>
      <c r="BM869" s="1118">
        <f t="shared" si="2333"/>
        <v>0</v>
      </c>
      <c r="BN869" s="1118">
        <f t="shared" si="2333"/>
        <v>0</v>
      </c>
      <c r="BO869" s="1118">
        <f t="shared" si="2333"/>
        <v>0</v>
      </c>
      <c r="BP869" s="1118">
        <f t="shared" si="2333"/>
        <v>0</v>
      </c>
      <c r="BQ869" s="1118">
        <f t="shared" si="2333"/>
        <v>0</v>
      </c>
      <c r="BR869" s="1118">
        <f t="shared" si="2333"/>
        <v>0</v>
      </c>
      <c r="BS869" s="1118">
        <f t="shared" si="2333"/>
        <v>0</v>
      </c>
      <c r="BT869" s="1118">
        <f t="shared" si="2333"/>
        <v>0</v>
      </c>
      <c r="BU869" s="796"/>
      <c r="BV869" s="1118">
        <f t="shared" ref="BV869:BY869" si="2334">SUM(BV535)</f>
        <v>0</v>
      </c>
      <c r="BW869" s="1118">
        <f t="shared" si="2334"/>
        <v>0</v>
      </c>
      <c r="BX869" s="1118">
        <f t="shared" si="2334"/>
        <v>0</v>
      </c>
      <c r="BY869" s="1118">
        <f t="shared" si="2334"/>
        <v>0</v>
      </c>
      <c r="BZ869" s="608">
        <f t="shared" si="2277"/>
        <v>0</v>
      </c>
      <c r="CA869" s="608">
        <f t="shared" si="2278"/>
        <v>0</v>
      </c>
      <c r="CB869" s="608">
        <f t="shared" si="2279"/>
        <v>0</v>
      </c>
      <c r="CC869" s="678">
        <f t="shared" si="2280"/>
        <v>0</v>
      </c>
      <c r="CD869" s="1329">
        <f t="shared" si="2281"/>
        <v>0</v>
      </c>
      <c r="CE869" s="1330">
        <f t="shared" si="2281"/>
        <v>0</v>
      </c>
      <c r="CF869" s="1331">
        <f t="shared" si="2281"/>
        <v>0</v>
      </c>
      <c r="CG869" s="1331">
        <f t="shared" si="2281"/>
        <v>0</v>
      </c>
      <c r="CH869" s="1331">
        <f t="shared" si="2281"/>
        <v>0</v>
      </c>
      <c r="CI869" s="1331">
        <f t="shared" si="2281"/>
        <v>0</v>
      </c>
      <c r="CJ869" s="1331">
        <f t="shared" si="2281"/>
        <v>0</v>
      </c>
      <c r="CK869" s="1332">
        <f t="shared" si="2281"/>
        <v>0</v>
      </c>
      <c r="CL869" s="1332">
        <f t="shared" si="2281"/>
        <v>0</v>
      </c>
      <c r="CM869" s="1332">
        <f t="shared" si="2281"/>
        <v>0</v>
      </c>
      <c r="CN869" s="1331">
        <f t="shared" si="2281"/>
        <v>0</v>
      </c>
      <c r="CO869" s="1331">
        <f t="shared" si="2281"/>
        <v>0</v>
      </c>
      <c r="CP869" s="1331">
        <f t="shared" si="2281"/>
        <v>0</v>
      </c>
      <c r="CQ869" s="1331">
        <f t="shared" si="2281"/>
        <v>0</v>
      </c>
      <c r="CR869" s="1331">
        <f t="shared" si="2281"/>
        <v>0</v>
      </c>
      <c r="CS869" s="1330">
        <f t="shared" si="2281"/>
        <v>0</v>
      </c>
      <c r="CT869" s="1361">
        <f t="shared" si="2282"/>
        <v>0</v>
      </c>
      <c r="CU869" s="1413">
        <f t="shared" si="2283"/>
        <v>0</v>
      </c>
      <c r="CV869" s="1344">
        <f t="shared" si="2283"/>
        <v>0</v>
      </c>
      <c r="CW869" s="1345">
        <f t="shared" si="2283"/>
        <v>0</v>
      </c>
      <c r="CX869" s="1345">
        <f t="shared" si="2283"/>
        <v>0</v>
      </c>
      <c r="CY869" s="1345">
        <f t="shared" si="2283"/>
        <v>0</v>
      </c>
      <c r="CZ869" s="1345">
        <f t="shared" si="2283"/>
        <v>0</v>
      </c>
      <c r="DA869" s="1345">
        <f t="shared" si="2283"/>
        <v>0</v>
      </c>
      <c r="DB869" s="1346">
        <f t="shared" si="2283"/>
        <v>0</v>
      </c>
      <c r="DC869" s="1346">
        <f t="shared" si="2283"/>
        <v>0</v>
      </c>
      <c r="DD869" s="1346">
        <f t="shared" si="2283"/>
        <v>0</v>
      </c>
      <c r="DE869" s="1345">
        <f t="shared" si="2283"/>
        <v>0</v>
      </c>
      <c r="DF869" s="1345">
        <f t="shared" si="2283"/>
        <v>0</v>
      </c>
      <c r="DG869" s="1345">
        <f t="shared" si="2283"/>
        <v>0</v>
      </c>
      <c r="DH869" s="1345">
        <f t="shared" si="2283"/>
        <v>0</v>
      </c>
      <c r="DI869" s="1345">
        <f t="shared" si="2283"/>
        <v>0</v>
      </c>
      <c r="DJ869" s="1344">
        <f t="shared" si="2283"/>
        <v>0</v>
      </c>
      <c r="DK869" s="1413">
        <f t="shared" si="2284"/>
        <v>0.10074363992172213</v>
      </c>
      <c r="DL869" s="639">
        <f t="shared" si="2285"/>
        <v>17</v>
      </c>
      <c r="DM869" s="106">
        <f t="shared" si="2286"/>
        <v>17</v>
      </c>
      <c r="DN869" s="106">
        <f t="shared" si="2287"/>
        <v>17</v>
      </c>
      <c r="DO869" s="106">
        <f t="shared" si="228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9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 t="shared" ref="C870:R870" si="2335">SUM(C541)</f>
        <v>0</v>
      </c>
      <c r="D870" s="1118">
        <f t="shared" si="2335"/>
        <v>0</v>
      </c>
      <c r="E870" s="1118">
        <f t="shared" si="2335"/>
        <v>0</v>
      </c>
      <c r="F870" s="1118">
        <f t="shared" si="2335"/>
        <v>0</v>
      </c>
      <c r="G870" s="1118">
        <f t="shared" si="2335"/>
        <v>0</v>
      </c>
      <c r="H870" s="1118">
        <f t="shared" si="2335"/>
        <v>0</v>
      </c>
      <c r="I870" s="1118">
        <f t="shared" si="2335"/>
        <v>0</v>
      </c>
      <c r="J870" s="1118">
        <f t="shared" si="2335"/>
        <v>0</v>
      </c>
      <c r="K870" s="1118">
        <f t="shared" si="2335"/>
        <v>0</v>
      </c>
      <c r="L870" s="1118">
        <f t="shared" si="2335"/>
        <v>0</v>
      </c>
      <c r="M870" s="1118">
        <f t="shared" si="2335"/>
        <v>0</v>
      </c>
      <c r="N870" s="1118">
        <f t="shared" si="2335"/>
        <v>0</v>
      </c>
      <c r="O870" s="1118">
        <f t="shared" si="2335"/>
        <v>0</v>
      </c>
      <c r="P870" s="1118">
        <f t="shared" si="2335"/>
        <v>0</v>
      </c>
      <c r="Q870" s="1118">
        <f t="shared" si="2335"/>
        <v>0</v>
      </c>
      <c r="R870" s="1118">
        <f t="shared" si="2335"/>
        <v>0</v>
      </c>
      <c r="S870" s="796"/>
      <c r="T870" s="1118">
        <f>SUM(T541)</f>
        <v>0</v>
      </c>
      <c r="U870" s="1118">
        <f t="shared" ref="U870:AJ870" si="2336">SUM(U541)</f>
        <v>0</v>
      </c>
      <c r="V870" s="1118">
        <f t="shared" si="2336"/>
        <v>0</v>
      </c>
      <c r="W870" s="1118">
        <f t="shared" si="2336"/>
        <v>0</v>
      </c>
      <c r="X870" s="1118">
        <f t="shared" si="2336"/>
        <v>0</v>
      </c>
      <c r="Y870" s="1118">
        <f t="shared" si="2336"/>
        <v>0</v>
      </c>
      <c r="Z870" s="1118">
        <f t="shared" si="2336"/>
        <v>2.102320380206877E-2</v>
      </c>
      <c r="AA870" s="1118">
        <f t="shared" si="2336"/>
        <v>2.102320380206877E-2</v>
      </c>
      <c r="AB870" s="1118">
        <f t="shared" si="2336"/>
        <v>0</v>
      </c>
      <c r="AC870" s="1118">
        <f t="shared" si="2336"/>
        <v>0</v>
      </c>
      <c r="AD870" s="1118">
        <f t="shared" si="2336"/>
        <v>0</v>
      </c>
      <c r="AE870" s="1118">
        <f t="shared" si="2336"/>
        <v>0</v>
      </c>
      <c r="AF870" s="1118">
        <f t="shared" si="2336"/>
        <v>0</v>
      </c>
      <c r="AG870" s="1118">
        <f t="shared" si="2336"/>
        <v>0</v>
      </c>
      <c r="AH870" s="1118">
        <f t="shared" si="2336"/>
        <v>0</v>
      </c>
      <c r="AI870" s="1118">
        <f t="shared" si="2336"/>
        <v>0</v>
      </c>
      <c r="AJ870" s="1118">
        <f t="shared" si="2336"/>
        <v>0</v>
      </c>
      <c r="AK870" s="796"/>
      <c r="AL870" s="1118">
        <f>SUM(AL541)</f>
        <v>0</v>
      </c>
      <c r="AM870" s="1118">
        <f t="shared" ref="AM870:BB870" si="2337">SUM(AM541)</f>
        <v>0</v>
      </c>
      <c r="AN870" s="1118">
        <f t="shared" si="2337"/>
        <v>0</v>
      </c>
      <c r="AO870" s="1118">
        <f t="shared" si="2337"/>
        <v>0</v>
      </c>
      <c r="AP870" s="1118">
        <f t="shared" si="2337"/>
        <v>0</v>
      </c>
      <c r="AQ870" s="1118">
        <f t="shared" si="2337"/>
        <v>0</v>
      </c>
      <c r="AR870" s="1118">
        <f t="shared" si="2337"/>
        <v>0</v>
      </c>
      <c r="AS870" s="1118">
        <f t="shared" si="2337"/>
        <v>0</v>
      </c>
      <c r="AT870" s="1118">
        <f t="shared" si="2337"/>
        <v>0</v>
      </c>
      <c r="AU870" s="1118">
        <f t="shared" si="2337"/>
        <v>0</v>
      </c>
      <c r="AV870" s="1118">
        <f t="shared" si="2337"/>
        <v>0</v>
      </c>
      <c r="AW870" s="1118">
        <f t="shared" si="2337"/>
        <v>0</v>
      </c>
      <c r="AX870" s="1118">
        <f t="shared" si="2337"/>
        <v>0</v>
      </c>
      <c r="AY870" s="1118">
        <f t="shared" si="2337"/>
        <v>0</v>
      </c>
      <c r="AZ870" s="1118">
        <f t="shared" si="2337"/>
        <v>0</v>
      </c>
      <c r="BA870" s="1118">
        <f t="shared" si="2337"/>
        <v>0</v>
      </c>
      <c r="BB870" s="1118">
        <f t="shared" si="2337"/>
        <v>0</v>
      </c>
      <c r="BC870" s="796"/>
      <c r="BD870" s="1118">
        <f>SUM(BD541)</f>
        <v>0.12704256360078278</v>
      </c>
      <c r="BE870" s="1118">
        <f t="shared" ref="BE870:BT870" si="2338">SUM(BE541)</f>
        <v>0.19315068493150686</v>
      </c>
      <c r="BF870" s="1118">
        <f t="shared" si="2338"/>
        <v>0</v>
      </c>
      <c r="BG870" s="1118">
        <f t="shared" si="2338"/>
        <v>0</v>
      </c>
      <c r="BH870" s="1118">
        <f t="shared" si="2338"/>
        <v>0</v>
      </c>
      <c r="BI870" s="1118">
        <f t="shared" si="2338"/>
        <v>0</v>
      </c>
      <c r="BJ870" s="1118">
        <f t="shared" si="2338"/>
        <v>0</v>
      </c>
      <c r="BK870" s="1118">
        <f t="shared" si="2338"/>
        <v>0</v>
      </c>
      <c r="BL870" s="1118">
        <f t="shared" si="2338"/>
        <v>0</v>
      </c>
      <c r="BM870" s="1118">
        <f t="shared" si="2338"/>
        <v>0</v>
      </c>
      <c r="BN870" s="1118">
        <f t="shared" si="2338"/>
        <v>0</v>
      </c>
      <c r="BO870" s="1118">
        <f t="shared" si="2338"/>
        <v>0</v>
      </c>
      <c r="BP870" s="1118">
        <f t="shared" si="2338"/>
        <v>0</v>
      </c>
      <c r="BQ870" s="1118">
        <f t="shared" si="2338"/>
        <v>0</v>
      </c>
      <c r="BR870" s="1118">
        <f t="shared" si="2338"/>
        <v>0</v>
      </c>
      <c r="BS870" s="1118">
        <f t="shared" si="2338"/>
        <v>0</v>
      </c>
      <c r="BT870" s="1118">
        <f t="shared" si="2338"/>
        <v>0</v>
      </c>
      <c r="BU870" s="796"/>
      <c r="BV870" s="1118">
        <f t="shared" ref="BV870:BY870" si="2339">SUM(BV541)</f>
        <v>0</v>
      </c>
      <c r="BW870" s="1118">
        <f t="shared" si="2339"/>
        <v>0</v>
      </c>
      <c r="BX870" s="1118">
        <f t="shared" si="2339"/>
        <v>0</v>
      </c>
      <c r="BY870" s="1118">
        <f t="shared" si="2339"/>
        <v>0</v>
      </c>
      <c r="BZ870" s="608">
        <f t="shared" si="2277"/>
        <v>0</v>
      </c>
      <c r="CA870" s="608">
        <f t="shared" si="2278"/>
        <v>1.4015469201379179E-3</v>
      </c>
      <c r="CB870" s="608">
        <f t="shared" si="2279"/>
        <v>0</v>
      </c>
      <c r="CC870" s="678">
        <f t="shared" si="2280"/>
        <v>8.4695042400521857E-3</v>
      </c>
      <c r="CD870" s="1329">
        <f t="shared" si="2281"/>
        <v>0</v>
      </c>
      <c r="CE870" s="1330">
        <f t="shared" si="2281"/>
        <v>0</v>
      </c>
      <c r="CF870" s="1331">
        <f t="shared" si="2281"/>
        <v>0</v>
      </c>
      <c r="CG870" s="1331">
        <f t="shared" si="2281"/>
        <v>0</v>
      </c>
      <c r="CH870" s="1331">
        <f t="shared" si="2281"/>
        <v>0</v>
      </c>
      <c r="CI870" s="1331">
        <f t="shared" si="2281"/>
        <v>0</v>
      </c>
      <c r="CJ870" s="1331">
        <f t="shared" si="2281"/>
        <v>0</v>
      </c>
      <c r="CK870" s="1332">
        <f t="shared" si="2281"/>
        <v>0</v>
      </c>
      <c r="CL870" s="1332">
        <f t="shared" si="2281"/>
        <v>0</v>
      </c>
      <c r="CM870" s="1332">
        <f t="shared" si="2281"/>
        <v>0</v>
      </c>
      <c r="CN870" s="1331">
        <f t="shared" si="2281"/>
        <v>0</v>
      </c>
      <c r="CO870" s="1331">
        <f t="shared" si="2281"/>
        <v>0</v>
      </c>
      <c r="CP870" s="1331">
        <f t="shared" si="2281"/>
        <v>0</v>
      </c>
      <c r="CQ870" s="1331">
        <f t="shared" si="2281"/>
        <v>0</v>
      </c>
      <c r="CR870" s="1331">
        <f t="shared" si="2281"/>
        <v>0</v>
      </c>
      <c r="CS870" s="1330">
        <f t="shared" si="2281"/>
        <v>0</v>
      </c>
      <c r="CT870" s="1361">
        <f t="shared" si="2282"/>
        <v>0</v>
      </c>
      <c r="CU870" s="1413">
        <f t="shared" si="2283"/>
        <v>0</v>
      </c>
      <c r="CV870" s="1344">
        <f t="shared" si="2283"/>
        <v>0</v>
      </c>
      <c r="CW870" s="1345">
        <f t="shared" si="2283"/>
        <v>0</v>
      </c>
      <c r="CX870" s="1345">
        <f t="shared" si="2283"/>
        <v>0</v>
      </c>
      <c r="CY870" s="1345">
        <f t="shared" si="2283"/>
        <v>0</v>
      </c>
      <c r="CZ870" s="1345">
        <f t="shared" si="2283"/>
        <v>0</v>
      </c>
      <c r="DA870" s="1345">
        <f t="shared" si="2283"/>
        <v>0</v>
      </c>
      <c r="DB870" s="1346">
        <f t="shared" si="2283"/>
        <v>0</v>
      </c>
      <c r="DC870" s="1346">
        <f t="shared" si="2283"/>
        <v>0</v>
      </c>
      <c r="DD870" s="1346">
        <f t="shared" si="2283"/>
        <v>0</v>
      </c>
      <c r="DE870" s="1345">
        <f t="shared" si="2283"/>
        <v>0</v>
      </c>
      <c r="DF870" s="1345">
        <f t="shared" si="2283"/>
        <v>0</v>
      </c>
      <c r="DG870" s="1345">
        <f t="shared" si="2283"/>
        <v>0</v>
      </c>
      <c r="DH870" s="1345">
        <f t="shared" si="2283"/>
        <v>0</v>
      </c>
      <c r="DI870" s="1345">
        <f t="shared" si="2283"/>
        <v>0</v>
      </c>
      <c r="DJ870" s="1344">
        <f t="shared" si="2283"/>
        <v>0.12704256360078278</v>
      </c>
      <c r="DK870" s="1413">
        <f t="shared" si="2284"/>
        <v>0.19315068493150686</v>
      </c>
      <c r="DL870" s="639">
        <f t="shared" si="2285"/>
        <v>17</v>
      </c>
      <c r="DM870" s="106">
        <f t="shared" si="2286"/>
        <v>17</v>
      </c>
      <c r="DN870" s="106">
        <f t="shared" si="2287"/>
        <v>17</v>
      </c>
      <c r="DO870" s="106">
        <f t="shared" si="228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9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 t="shared" ref="C871:R871" si="2340">SUM(C547)</f>
        <v>0</v>
      </c>
      <c r="D871" s="1118">
        <f t="shared" si="2340"/>
        <v>0</v>
      </c>
      <c r="E871" s="1118">
        <f t="shared" si="2340"/>
        <v>0</v>
      </c>
      <c r="F871" s="1118">
        <f t="shared" si="2340"/>
        <v>0</v>
      </c>
      <c r="G871" s="1118">
        <f t="shared" si="2340"/>
        <v>0</v>
      </c>
      <c r="H871" s="1118">
        <f t="shared" si="2340"/>
        <v>0</v>
      </c>
      <c r="I871" s="1118">
        <f t="shared" si="2340"/>
        <v>0</v>
      </c>
      <c r="J871" s="1118">
        <f t="shared" si="2340"/>
        <v>0</v>
      </c>
      <c r="K871" s="1118">
        <f t="shared" si="2340"/>
        <v>0</v>
      </c>
      <c r="L871" s="1118">
        <f t="shared" si="2340"/>
        <v>0</v>
      </c>
      <c r="M871" s="1118">
        <f t="shared" si="2340"/>
        <v>0</v>
      </c>
      <c r="N871" s="1118">
        <f t="shared" si="2340"/>
        <v>0</v>
      </c>
      <c r="O871" s="1118">
        <f t="shared" si="2340"/>
        <v>0</v>
      </c>
      <c r="P871" s="1118">
        <f t="shared" si="2340"/>
        <v>0</v>
      </c>
      <c r="Q871" s="1118">
        <f t="shared" si="2340"/>
        <v>0</v>
      </c>
      <c r="R871" s="1118">
        <f t="shared" si="2340"/>
        <v>0</v>
      </c>
      <c r="S871" s="796"/>
      <c r="T871" s="1118">
        <f>SUM(T547)</f>
        <v>0</v>
      </c>
      <c r="U871" s="1118">
        <f t="shared" ref="U871:AJ871" si="2341">SUM(U547)</f>
        <v>0</v>
      </c>
      <c r="V871" s="1118">
        <f t="shared" si="2341"/>
        <v>0</v>
      </c>
      <c r="W871" s="1118">
        <f t="shared" si="2341"/>
        <v>0</v>
      </c>
      <c r="X871" s="1118">
        <f t="shared" si="2341"/>
        <v>0</v>
      </c>
      <c r="Y871" s="1118">
        <f t="shared" si="2341"/>
        <v>0</v>
      </c>
      <c r="Z871" s="1118">
        <f t="shared" si="2341"/>
        <v>0</v>
      </c>
      <c r="AA871" s="1118">
        <f t="shared" si="2341"/>
        <v>0</v>
      </c>
      <c r="AB871" s="1118">
        <f t="shared" si="2341"/>
        <v>0</v>
      </c>
      <c r="AC871" s="1118">
        <f t="shared" si="2341"/>
        <v>0</v>
      </c>
      <c r="AD871" s="1118">
        <f t="shared" si="2341"/>
        <v>0</v>
      </c>
      <c r="AE871" s="1118">
        <f t="shared" si="2341"/>
        <v>0</v>
      </c>
      <c r="AF871" s="1118">
        <f t="shared" si="2341"/>
        <v>0</v>
      </c>
      <c r="AG871" s="1118">
        <f t="shared" si="2341"/>
        <v>0</v>
      </c>
      <c r="AH871" s="1118">
        <f t="shared" si="2341"/>
        <v>0</v>
      </c>
      <c r="AI871" s="1118">
        <f t="shared" si="2341"/>
        <v>0</v>
      </c>
      <c r="AJ871" s="1118">
        <f t="shared" si="2341"/>
        <v>0</v>
      </c>
      <c r="AK871" s="796"/>
      <c r="AL871" s="1118">
        <f>SUM(AL547)</f>
        <v>0</v>
      </c>
      <c r="AM871" s="1118">
        <f t="shared" ref="AM871:BB871" si="2342">SUM(AM547)</f>
        <v>0</v>
      </c>
      <c r="AN871" s="1118">
        <f t="shared" si="2342"/>
        <v>0</v>
      </c>
      <c r="AO871" s="1118">
        <f t="shared" si="2342"/>
        <v>0</v>
      </c>
      <c r="AP871" s="1118">
        <f t="shared" si="2342"/>
        <v>0</v>
      </c>
      <c r="AQ871" s="1118">
        <f t="shared" si="2342"/>
        <v>0</v>
      </c>
      <c r="AR871" s="1118">
        <f t="shared" si="2342"/>
        <v>0</v>
      </c>
      <c r="AS871" s="1118">
        <f t="shared" si="2342"/>
        <v>0</v>
      </c>
      <c r="AT871" s="1118">
        <f t="shared" si="2342"/>
        <v>0</v>
      </c>
      <c r="AU871" s="1118">
        <f t="shared" si="2342"/>
        <v>0</v>
      </c>
      <c r="AV871" s="1118">
        <f t="shared" si="2342"/>
        <v>0</v>
      </c>
      <c r="AW871" s="1118">
        <f t="shared" si="2342"/>
        <v>0</v>
      </c>
      <c r="AX871" s="1118">
        <f t="shared" si="2342"/>
        <v>0</v>
      </c>
      <c r="AY871" s="1118">
        <f t="shared" si="2342"/>
        <v>0</v>
      </c>
      <c r="AZ871" s="1118">
        <f t="shared" si="2342"/>
        <v>0</v>
      </c>
      <c r="BA871" s="1118">
        <f t="shared" si="2342"/>
        <v>0</v>
      </c>
      <c r="BB871" s="1118">
        <f t="shared" si="2342"/>
        <v>0</v>
      </c>
      <c r="BC871" s="796"/>
      <c r="BD871" s="1118">
        <f>SUM(BD547)</f>
        <v>0</v>
      </c>
      <c r="BE871" s="1118">
        <f t="shared" ref="BE871:BT871" si="2343">SUM(BE547)</f>
        <v>0</v>
      </c>
      <c r="BF871" s="1118">
        <f t="shared" si="2343"/>
        <v>0</v>
      </c>
      <c r="BG871" s="1118">
        <f t="shared" si="2343"/>
        <v>0</v>
      </c>
      <c r="BH871" s="1118">
        <f t="shared" si="2343"/>
        <v>0</v>
      </c>
      <c r="BI871" s="1118">
        <f t="shared" si="2343"/>
        <v>0</v>
      </c>
      <c r="BJ871" s="1118">
        <f t="shared" si="2343"/>
        <v>0</v>
      </c>
      <c r="BK871" s="1118">
        <f t="shared" si="2343"/>
        <v>0</v>
      </c>
      <c r="BL871" s="1118">
        <f t="shared" si="2343"/>
        <v>0</v>
      </c>
      <c r="BM871" s="1118">
        <f t="shared" si="2343"/>
        <v>0</v>
      </c>
      <c r="BN871" s="1118">
        <f t="shared" si="2343"/>
        <v>0</v>
      </c>
      <c r="BO871" s="1118">
        <f t="shared" si="2343"/>
        <v>0</v>
      </c>
      <c r="BP871" s="1118">
        <f t="shared" si="2343"/>
        <v>0</v>
      </c>
      <c r="BQ871" s="1118">
        <f t="shared" si="2343"/>
        <v>0</v>
      </c>
      <c r="BR871" s="1118">
        <f t="shared" si="2343"/>
        <v>0</v>
      </c>
      <c r="BS871" s="1118">
        <f t="shared" si="2343"/>
        <v>0</v>
      </c>
      <c r="BT871" s="1118">
        <f t="shared" si="2343"/>
        <v>0</v>
      </c>
      <c r="BU871" s="796"/>
      <c r="BV871" s="1118">
        <f t="shared" ref="BV871:BY871" si="2344">SUM(BV547)</f>
        <v>0</v>
      </c>
      <c r="BW871" s="1118">
        <f t="shared" si="2344"/>
        <v>0</v>
      </c>
      <c r="BX871" s="1118">
        <f t="shared" si="2344"/>
        <v>0</v>
      </c>
      <c r="BY871" s="1118">
        <f t="shared" si="2344"/>
        <v>0</v>
      </c>
      <c r="BZ871" s="608">
        <f t="shared" si="2277"/>
        <v>0</v>
      </c>
      <c r="CA871" s="608">
        <f t="shared" si="2278"/>
        <v>0</v>
      </c>
      <c r="CB871" s="608">
        <f t="shared" si="2279"/>
        <v>0</v>
      </c>
      <c r="CC871" s="678">
        <f t="shared" si="2280"/>
        <v>0</v>
      </c>
      <c r="CD871" s="1329">
        <f t="shared" si="2281"/>
        <v>0</v>
      </c>
      <c r="CE871" s="1330">
        <f t="shared" si="2281"/>
        <v>0</v>
      </c>
      <c r="CF871" s="1331">
        <f t="shared" si="2281"/>
        <v>0</v>
      </c>
      <c r="CG871" s="1331">
        <f t="shared" si="2281"/>
        <v>0</v>
      </c>
      <c r="CH871" s="1331">
        <f t="shared" si="2281"/>
        <v>0</v>
      </c>
      <c r="CI871" s="1331">
        <f t="shared" si="2281"/>
        <v>0</v>
      </c>
      <c r="CJ871" s="1331">
        <f t="shared" si="2281"/>
        <v>0</v>
      </c>
      <c r="CK871" s="1332">
        <f t="shared" si="2281"/>
        <v>0</v>
      </c>
      <c r="CL871" s="1332">
        <f t="shared" si="2281"/>
        <v>0</v>
      </c>
      <c r="CM871" s="1332">
        <f t="shared" si="2281"/>
        <v>0</v>
      </c>
      <c r="CN871" s="1331">
        <f t="shared" si="2281"/>
        <v>0</v>
      </c>
      <c r="CO871" s="1331">
        <f t="shared" si="2281"/>
        <v>0</v>
      </c>
      <c r="CP871" s="1331">
        <f t="shared" si="2281"/>
        <v>0</v>
      </c>
      <c r="CQ871" s="1331">
        <f t="shared" si="2281"/>
        <v>0</v>
      </c>
      <c r="CR871" s="1331">
        <f t="shared" si="2281"/>
        <v>0</v>
      </c>
      <c r="CS871" s="1330">
        <f t="shared" si="2281"/>
        <v>0</v>
      </c>
      <c r="CT871" s="1361">
        <f t="shared" si="2282"/>
        <v>0</v>
      </c>
      <c r="CU871" s="1413">
        <f t="shared" si="2283"/>
        <v>0</v>
      </c>
      <c r="CV871" s="1344">
        <f t="shared" si="2283"/>
        <v>0</v>
      </c>
      <c r="CW871" s="1345">
        <f t="shared" si="2283"/>
        <v>0</v>
      </c>
      <c r="CX871" s="1345">
        <f t="shared" si="2283"/>
        <v>0</v>
      </c>
      <c r="CY871" s="1345">
        <f t="shared" si="2283"/>
        <v>0</v>
      </c>
      <c r="CZ871" s="1345">
        <f t="shared" si="2283"/>
        <v>0</v>
      </c>
      <c r="DA871" s="1345">
        <f t="shared" si="2283"/>
        <v>0</v>
      </c>
      <c r="DB871" s="1346">
        <f t="shared" si="2283"/>
        <v>0</v>
      </c>
      <c r="DC871" s="1346">
        <f t="shared" si="2283"/>
        <v>0</v>
      </c>
      <c r="DD871" s="1346">
        <f t="shared" si="2283"/>
        <v>0</v>
      </c>
      <c r="DE871" s="1345">
        <f t="shared" si="2283"/>
        <v>0</v>
      </c>
      <c r="DF871" s="1345">
        <f t="shared" si="2283"/>
        <v>0</v>
      </c>
      <c r="DG871" s="1345">
        <f t="shared" si="2283"/>
        <v>0</v>
      </c>
      <c r="DH871" s="1345">
        <f t="shared" si="2283"/>
        <v>0</v>
      </c>
      <c r="DI871" s="1345">
        <f t="shared" si="2283"/>
        <v>0</v>
      </c>
      <c r="DJ871" s="1344">
        <f t="shared" si="2283"/>
        <v>0</v>
      </c>
      <c r="DK871" s="1413">
        <f t="shared" si="2284"/>
        <v>0</v>
      </c>
      <c r="DL871" s="639">
        <f t="shared" si="2285"/>
        <v>17</v>
      </c>
      <c r="DM871" s="106">
        <f t="shared" si="2286"/>
        <v>17</v>
      </c>
      <c r="DN871" s="106">
        <f t="shared" si="2287"/>
        <v>17</v>
      </c>
      <c r="DO871" s="106">
        <f t="shared" si="228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9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 t="shared" ref="C872:R872" si="2345">SUM(C553)</f>
        <v>0</v>
      </c>
      <c r="D872" s="1118">
        <f t="shared" si="2345"/>
        <v>0</v>
      </c>
      <c r="E872" s="1118">
        <f t="shared" si="2345"/>
        <v>0</v>
      </c>
      <c r="F872" s="1118">
        <f t="shared" si="2345"/>
        <v>0</v>
      </c>
      <c r="G872" s="1118">
        <f t="shared" si="2345"/>
        <v>0</v>
      </c>
      <c r="H872" s="1118">
        <f t="shared" si="2345"/>
        <v>0</v>
      </c>
      <c r="I872" s="1118">
        <f t="shared" si="2345"/>
        <v>0</v>
      </c>
      <c r="J872" s="1118">
        <f t="shared" si="2345"/>
        <v>0</v>
      </c>
      <c r="K872" s="1118">
        <f t="shared" si="2345"/>
        <v>0</v>
      </c>
      <c r="L872" s="1118">
        <f t="shared" si="2345"/>
        <v>0</v>
      </c>
      <c r="M872" s="1118">
        <f t="shared" si="2345"/>
        <v>0</v>
      </c>
      <c r="N872" s="1118">
        <f t="shared" si="2345"/>
        <v>0</v>
      </c>
      <c r="O872" s="1118">
        <f t="shared" si="2345"/>
        <v>0</v>
      </c>
      <c r="P872" s="1118">
        <f t="shared" si="2345"/>
        <v>0</v>
      </c>
      <c r="Q872" s="1118">
        <f t="shared" si="2345"/>
        <v>0</v>
      </c>
      <c r="R872" s="1118">
        <f t="shared" si="2345"/>
        <v>0</v>
      </c>
      <c r="S872" s="796"/>
      <c r="T872" s="1118">
        <f>SUM(T553)</f>
        <v>0</v>
      </c>
      <c r="U872" s="1118">
        <f t="shared" ref="U872:AJ872" si="2346">SUM(U553)</f>
        <v>0</v>
      </c>
      <c r="V872" s="1118">
        <f t="shared" si="2346"/>
        <v>0</v>
      </c>
      <c r="W872" s="1118">
        <f t="shared" si="2346"/>
        <v>0</v>
      </c>
      <c r="X872" s="1118">
        <f t="shared" si="2346"/>
        <v>0</v>
      </c>
      <c r="Y872" s="1118">
        <f t="shared" si="2346"/>
        <v>0</v>
      </c>
      <c r="Z872" s="1118">
        <f t="shared" si="2346"/>
        <v>0</v>
      </c>
      <c r="AA872" s="1118">
        <f t="shared" si="2346"/>
        <v>0</v>
      </c>
      <c r="AB872" s="1118">
        <f t="shared" si="2346"/>
        <v>0</v>
      </c>
      <c r="AC872" s="1118">
        <f t="shared" si="2346"/>
        <v>0</v>
      </c>
      <c r="AD872" s="1118">
        <f t="shared" si="2346"/>
        <v>0</v>
      </c>
      <c r="AE872" s="1118">
        <f t="shared" si="2346"/>
        <v>0</v>
      </c>
      <c r="AF872" s="1118">
        <f t="shared" si="2346"/>
        <v>0</v>
      </c>
      <c r="AG872" s="1118">
        <f t="shared" si="2346"/>
        <v>0</v>
      </c>
      <c r="AH872" s="1118">
        <f t="shared" si="2346"/>
        <v>0</v>
      </c>
      <c r="AI872" s="1118">
        <f t="shared" si="2346"/>
        <v>0</v>
      </c>
      <c r="AJ872" s="1118">
        <f t="shared" si="2346"/>
        <v>0</v>
      </c>
      <c r="AK872" s="796"/>
      <c r="AL872" s="1118">
        <f>SUM(AL553)</f>
        <v>0</v>
      </c>
      <c r="AM872" s="1118">
        <f t="shared" ref="AM872:BB872" si="2347">SUM(AM553)</f>
        <v>0</v>
      </c>
      <c r="AN872" s="1118">
        <f t="shared" si="2347"/>
        <v>0</v>
      </c>
      <c r="AO872" s="1118">
        <f t="shared" si="2347"/>
        <v>0</v>
      </c>
      <c r="AP872" s="1118">
        <f t="shared" si="2347"/>
        <v>0</v>
      </c>
      <c r="AQ872" s="1118">
        <f t="shared" si="2347"/>
        <v>0</v>
      </c>
      <c r="AR872" s="1118">
        <f t="shared" si="2347"/>
        <v>0</v>
      </c>
      <c r="AS872" s="1118">
        <f t="shared" si="2347"/>
        <v>0</v>
      </c>
      <c r="AT872" s="1118">
        <f t="shared" si="2347"/>
        <v>0</v>
      </c>
      <c r="AU872" s="1118">
        <f t="shared" si="2347"/>
        <v>0</v>
      </c>
      <c r="AV872" s="1118">
        <f t="shared" si="2347"/>
        <v>0</v>
      </c>
      <c r="AW872" s="1118">
        <f t="shared" si="2347"/>
        <v>0</v>
      </c>
      <c r="AX872" s="1118">
        <f t="shared" si="2347"/>
        <v>0</v>
      </c>
      <c r="AY872" s="1118">
        <f t="shared" si="2347"/>
        <v>0</v>
      </c>
      <c r="AZ872" s="1118">
        <f t="shared" si="2347"/>
        <v>0</v>
      </c>
      <c r="BA872" s="1118">
        <f t="shared" si="2347"/>
        <v>0</v>
      </c>
      <c r="BB872" s="1118">
        <f t="shared" si="2347"/>
        <v>0</v>
      </c>
      <c r="BC872" s="796"/>
      <c r="BD872" s="1118">
        <f>SUM(BD553)</f>
        <v>0</v>
      </c>
      <c r="BE872" s="1118">
        <f t="shared" ref="BE872:BT872" si="2348">SUM(BE553)</f>
        <v>0</v>
      </c>
      <c r="BF872" s="1118">
        <f t="shared" si="2348"/>
        <v>0</v>
      </c>
      <c r="BG872" s="1118">
        <f t="shared" si="2348"/>
        <v>0</v>
      </c>
      <c r="BH872" s="1118">
        <f t="shared" si="2348"/>
        <v>0</v>
      </c>
      <c r="BI872" s="1118">
        <f t="shared" si="2348"/>
        <v>0</v>
      </c>
      <c r="BJ872" s="1118">
        <f t="shared" si="2348"/>
        <v>0</v>
      </c>
      <c r="BK872" s="1118">
        <f t="shared" si="2348"/>
        <v>0</v>
      </c>
      <c r="BL872" s="1118">
        <f t="shared" si="2348"/>
        <v>0</v>
      </c>
      <c r="BM872" s="1118">
        <f t="shared" si="2348"/>
        <v>0</v>
      </c>
      <c r="BN872" s="1118">
        <f t="shared" si="2348"/>
        <v>0</v>
      </c>
      <c r="BO872" s="1118">
        <f t="shared" si="2348"/>
        <v>0</v>
      </c>
      <c r="BP872" s="1118">
        <f t="shared" si="2348"/>
        <v>0</v>
      </c>
      <c r="BQ872" s="1118">
        <f t="shared" si="2348"/>
        <v>0</v>
      </c>
      <c r="BR872" s="1118">
        <f t="shared" si="2348"/>
        <v>0</v>
      </c>
      <c r="BS872" s="1118">
        <f t="shared" si="2348"/>
        <v>0</v>
      </c>
      <c r="BT872" s="1118">
        <f t="shared" si="2348"/>
        <v>0</v>
      </c>
      <c r="BU872" s="796"/>
      <c r="BV872" s="1118">
        <f t="shared" ref="BV872:BY872" si="2349">SUM(BV553)</f>
        <v>0</v>
      </c>
      <c r="BW872" s="1118">
        <f t="shared" si="2349"/>
        <v>0</v>
      </c>
      <c r="BX872" s="1118">
        <f t="shared" si="2349"/>
        <v>0</v>
      </c>
      <c r="BY872" s="1118">
        <f t="shared" si="2349"/>
        <v>0</v>
      </c>
      <c r="BZ872" s="608">
        <f t="shared" si="2277"/>
        <v>0</v>
      </c>
      <c r="CA872" s="608">
        <f t="shared" si="2278"/>
        <v>0</v>
      </c>
      <c r="CB872" s="608">
        <f t="shared" si="2279"/>
        <v>0</v>
      </c>
      <c r="CC872" s="678">
        <f t="shared" si="2280"/>
        <v>0</v>
      </c>
      <c r="CD872" s="1329">
        <f t="shared" si="2281"/>
        <v>0</v>
      </c>
      <c r="CE872" s="1330">
        <f t="shared" si="2281"/>
        <v>0</v>
      </c>
      <c r="CF872" s="1331">
        <f t="shared" si="2281"/>
        <v>0</v>
      </c>
      <c r="CG872" s="1331">
        <f t="shared" si="2281"/>
        <v>0</v>
      </c>
      <c r="CH872" s="1331">
        <f t="shared" si="2281"/>
        <v>0</v>
      </c>
      <c r="CI872" s="1331">
        <f t="shared" si="2281"/>
        <v>0</v>
      </c>
      <c r="CJ872" s="1331">
        <f t="shared" si="2281"/>
        <v>0</v>
      </c>
      <c r="CK872" s="1332">
        <f t="shared" si="2281"/>
        <v>0</v>
      </c>
      <c r="CL872" s="1332">
        <f t="shared" si="2281"/>
        <v>0</v>
      </c>
      <c r="CM872" s="1332">
        <f t="shared" si="2281"/>
        <v>0</v>
      </c>
      <c r="CN872" s="1331">
        <f t="shared" si="2281"/>
        <v>0</v>
      </c>
      <c r="CO872" s="1331">
        <f t="shared" si="2281"/>
        <v>0</v>
      </c>
      <c r="CP872" s="1331">
        <f t="shared" si="2281"/>
        <v>0</v>
      </c>
      <c r="CQ872" s="1331">
        <f t="shared" si="2281"/>
        <v>0</v>
      </c>
      <c r="CR872" s="1331">
        <f t="shared" si="2281"/>
        <v>0</v>
      </c>
      <c r="CS872" s="1330">
        <f t="shared" si="2281"/>
        <v>0</v>
      </c>
      <c r="CT872" s="1361">
        <f t="shared" si="2282"/>
        <v>0</v>
      </c>
      <c r="CU872" s="1413">
        <f t="shared" si="2283"/>
        <v>0</v>
      </c>
      <c r="CV872" s="1344">
        <f t="shared" si="2283"/>
        <v>0</v>
      </c>
      <c r="CW872" s="1345">
        <f t="shared" si="2283"/>
        <v>0</v>
      </c>
      <c r="CX872" s="1345">
        <f t="shared" si="2283"/>
        <v>0</v>
      </c>
      <c r="CY872" s="1345">
        <f t="shared" si="2283"/>
        <v>0</v>
      </c>
      <c r="CZ872" s="1345">
        <f t="shared" si="2283"/>
        <v>0</v>
      </c>
      <c r="DA872" s="1345">
        <f t="shared" si="2283"/>
        <v>0</v>
      </c>
      <c r="DB872" s="1346">
        <f t="shared" si="2283"/>
        <v>0</v>
      </c>
      <c r="DC872" s="1346">
        <f t="shared" si="2283"/>
        <v>0</v>
      </c>
      <c r="DD872" s="1346">
        <f t="shared" si="2283"/>
        <v>0</v>
      </c>
      <c r="DE872" s="1345">
        <f t="shared" si="2283"/>
        <v>0</v>
      </c>
      <c r="DF872" s="1345">
        <f t="shared" si="2283"/>
        <v>0</v>
      </c>
      <c r="DG872" s="1345">
        <f t="shared" si="2283"/>
        <v>0</v>
      </c>
      <c r="DH872" s="1345">
        <f t="shared" si="2283"/>
        <v>0</v>
      </c>
      <c r="DI872" s="1345">
        <f t="shared" si="2283"/>
        <v>0</v>
      </c>
      <c r="DJ872" s="1344">
        <f t="shared" si="2283"/>
        <v>0</v>
      </c>
      <c r="DK872" s="1413">
        <f t="shared" si="2284"/>
        <v>0</v>
      </c>
      <c r="DL872" s="639">
        <f t="shared" si="2285"/>
        <v>17</v>
      </c>
      <c r="DM872" s="106">
        <f t="shared" si="2286"/>
        <v>17</v>
      </c>
      <c r="DN872" s="106">
        <f t="shared" si="2287"/>
        <v>17</v>
      </c>
      <c r="DO872" s="106">
        <f t="shared" si="228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9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0</v>
      </c>
      <c r="C873" s="1118">
        <f t="shared" ref="C873:R873" si="2350">SUM(C559)</f>
        <v>0</v>
      </c>
      <c r="D873" s="1118">
        <f t="shared" si="2350"/>
        <v>0</v>
      </c>
      <c r="E873" s="1118">
        <f t="shared" si="2350"/>
        <v>0</v>
      </c>
      <c r="F873" s="1118">
        <f t="shared" si="2350"/>
        <v>0</v>
      </c>
      <c r="G873" s="1118">
        <f t="shared" si="2350"/>
        <v>0</v>
      </c>
      <c r="H873" s="1118">
        <f t="shared" si="2350"/>
        <v>0</v>
      </c>
      <c r="I873" s="1118">
        <f t="shared" si="2350"/>
        <v>0</v>
      </c>
      <c r="J873" s="1118">
        <f t="shared" si="2350"/>
        <v>0</v>
      </c>
      <c r="K873" s="1118">
        <f t="shared" si="2350"/>
        <v>0</v>
      </c>
      <c r="L873" s="1118">
        <f t="shared" si="2350"/>
        <v>0</v>
      </c>
      <c r="M873" s="1118">
        <f t="shared" si="2350"/>
        <v>0</v>
      </c>
      <c r="N873" s="1118">
        <f t="shared" si="2350"/>
        <v>0</v>
      </c>
      <c r="O873" s="1118">
        <f t="shared" si="2350"/>
        <v>0</v>
      </c>
      <c r="P873" s="1118">
        <f t="shared" si="2350"/>
        <v>0</v>
      </c>
      <c r="Q873" s="1118">
        <f t="shared" si="2350"/>
        <v>0</v>
      </c>
      <c r="R873" s="1118">
        <f t="shared" si="2350"/>
        <v>0</v>
      </c>
      <c r="S873" s="796"/>
      <c r="T873" s="1118">
        <f>SUM(T559)</f>
        <v>0</v>
      </c>
      <c r="U873" s="1118">
        <f t="shared" ref="U873:AJ873" si="2351">SUM(U559)</f>
        <v>0</v>
      </c>
      <c r="V873" s="1118">
        <f t="shared" si="2351"/>
        <v>0</v>
      </c>
      <c r="W873" s="1118">
        <f t="shared" si="2351"/>
        <v>0</v>
      </c>
      <c r="X873" s="1118">
        <f t="shared" si="2351"/>
        <v>0</v>
      </c>
      <c r="Y873" s="1118">
        <f t="shared" si="2351"/>
        <v>0</v>
      </c>
      <c r="Z873" s="1118">
        <f t="shared" si="2351"/>
        <v>0</v>
      </c>
      <c r="AA873" s="1118">
        <f t="shared" si="2351"/>
        <v>0</v>
      </c>
      <c r="AB873" s="1118">
        <f t="shared" si="2351"/>
        <v>0</v>
      </c>
      <c r="AC873" s="1118">
        <f t="shared" si="2351"/>
        <v>0</v>
      </c>
      <c r="AD873" s="1118">
        <f t="shared" si="2351"/>
        <v>0</v>
      </c>
      <c r="AE873" s="1118">
        <f t="shared" si="2351"/>
        <v>0</v>
      </c>
      <c r="AF873" s="1118">
        <f t="shared" si="2351"/>
        <v>0</v>
      </c>
      <c r="AG873" s="1118">
        <f t="shared" si="2351"/>
        <v>0</v>
      </c>
      <c r="AH873" s="1118">
        <f t="shared" si="2351"/>
        <v>0</v>
      </c>
      <c r="AI873" s="1118">
        <f t="shared" si="2351"/>
        <v>0</v>
      </c>
      <c r="AJ873" s="1118">
        <f t="shared" si="2351"/>
        <v>0</v>
      </c>
      <c r="AK873" s="796"/>
      <c r="AL873" s="1118">
        <f>SUM(AL559)</f>
        <v>0</v>
      </c>
      <c r="AM873" s="1118">
        <f t="shared" ref="AM873:BB873" si="2352">SUM(AM559)</f>
        <v>0</v>
      </c>
      <c r="AN873" s="1118">
        <f t="shared" si="2352"/>
        <v>0</v>
      </c>
      <c r="AO873" s="1118">
        <f t="shared" si="2352"/>
        <v>0</v>
      </c>
      <c r="AP873" s="1118">
        <f t="shared" si="2352"/>
        <v>0</v>
      </c>
      <c r="AQ873" s="1118">
        <f t="shared" si="2352"/>
        <v>0</v>
      </c>
      <c r="AR873" s="1118">
        <f t="shared" si="2352"/>
        <v>0</v>
      </c>
      <c r="AS873" s="1118">
        <f t="shared" si="2352"/>
        <v>0</v>
      </c>
      <c r="AT873" s="1118">
        <f t="shared" si="2352"/>
        <v>0</v>
      </c>
      <c r="AU873" s="1118">
        <f t="shared" si="2352"/>
        <v>0</v>
      </c>
      <c r="AV873" s="1118">
        <f t="shared" si="2352"/>
        <v>0</v>
      </c>
      <c r="AW873" s="1118">
        <f t="shared" si="2352"/>
        <v>0</v>
      </c>
      <c r="AX873" s="1118">
        <f t="shared" si="2352"/>
        <v>0</v>
      </c>
      <c r="AY873" s="1118">
        <f t="shared" si="2352"/>
        <v>0</v>
      </c>
      <c r="AZ873" s="1118">
        <f t="shared" si="2352"/>
        <v>0</v>
      </c>
      <c r="BA873" s="1118">
        <f t="shared" si="2352"/>
        <v>0</v>
      </c>
      <c r="BB873" s="1118">
        <f t="shared" si="2352"/>
        <v>0</v>
      </c>
      <c r="BC873" s="796"/>
      <c r="BD873" s="1118">
        <f>SUM(BD559)</f>
        <v>0</v>
      </c>
      <c r="BE873" s="1118">
        <f t="shared" ref="BE873:BT873" si="2353">SUM(BE559)</f>
        <v>0</v>
      </c>
      <c r="BF873" s="1118">
        <f t="shared" si="2353"/>
        <v>0</v>
      </c>
      <c r="BG873" s="1118">
        <f t="shared" si="2353"/>
        <v>0</v>
      </c>
      <c r="BH873" s="1118">
        <f t="shared" si="2353"/>
        <v>0</v>
      </c>
      <c r="BI873" s="1118">
        <f t="shared" si="2353"/>
        <v>0</v>
      </c>
      <c r="BJ873" s="1118">
        <f t="shared" si="2353"/>
        <v>0</v>
      </c>
      <c r="BK873" s="1118">
        <f t="shared" si="2353"/>
        <v>0</v>
      </c>
      <c r="BL873" s="1118">
        <f t="shared" si="2353"/>
        <v>0</v>
      </c>
      <c r="BM873" s="1118">
        <f t="shared" si="2353"/>
        <v>0</v>
      </c>
      <c r="BN873" s="1118">
        <f t="shared" si="2353"/>
        <v>0</v>
      </c>
      <c r="BO873" s="1118">
        <f t="shared" si="2353"/>
        <v>0</v>
      </c>
      <c r="BP873" s="1118">
        <f t="shared" si="2353"/>
        <v>0</v>
      </c>
      <c r="BQ873" s="1118">
        <f t="shared" si="2353"/>
        <v>0</v>
      </c>
      <c r="BR873" s="1118">
        <f t="shared" si="2353"/>
        <v>0</v>
      </c>
      <c r="BS873" s="1118">
        <f t="shared" si="2353"/>
        <v>0</v>
      </c>
      <c r="BT873" s="1118">
        <f t="shared" si="2353"/>
        <v>0</v>
      </c>
      <c r="BU873" s="796"/>
      <c r="BV873" s="1118">
        <f t="shared" ref="BV873:BY873" si="2354">SUM(BV559)</f>
        <v>0</v>
      </c>
      <c r="BW873" s="1118">
        <f t="shared" si="2354"/>
        <v>0</v>
      </c>
      <c r="BX873" s="1118">
        <f t="shared" si="2354"/>
        <v>0</v>
      </c>
      <c r="BY873" s="1118">
        <f t="shared" si="2354"/>
        <v>0</v>
      </c>
      <c r="BZ873" s="608">
        <f t="shared" si="2277"/>
        <v>0</v>
      </c>
      <c r="CA873" s="608">
        <f t="shared" si="2278"/>
        <v>0</v>
      </c>
      <c r="CB873" s="608">
        <f t="shared" si="2279"/>
        <v>0</v>
      </c>
      <c r="CC873" s="678">
        <f t="shared" si="2280"/>
        <v>0</v>
      </c>
      <c r="CD873" s="1329">
        <f t="shared" si="2281"/>
        <v>0</v>
      </c>
      <c r="CE873" s="1330">
        <f t="shared" si="2281"/>
        <v>0</v>
      </c>
      <c r="CF873" s="1331">
        <f t="shared" si="2281"/>
        <v>0</v>
      </c>
      <c r="CG873" s="1331">
        <f t="shared" si="2281"/>
        <v>0</v>
      </c>
      <c r="CH873" s="1331">
        <f t="shared" si="2281"/>
        <v>0</v>
      </c>
      <c r="CI873" s="1331">
        <f t="shared" si="2281"/>
        <v>0</v>
      </c>
      <c r="CJ873" s="1331">
        <f t="shared" si="2281"/>
        <v>0</v>
      </c>
      <c r="CK873" s="1332">
        <f t="shared" si="2281"/>
        <v>0</v>
      </c>
      <c r="CL873" s="1332">
        <f t="shared" si="2281"/>
        <v>0</v>
      </c>
      <c r="CM873" s="1332">
        <f t="shared" si="2281"/>
        <v>0</v>
      </c>
      <c r="CN873" s="1331">
        <f t="shared" si="2281"/>
        <v>0</v>
      </c>
      <c r="CO873" s="1331">
        <f t="shared" si="2281"/>
        <v>0</v>
      </c>
      <c r="CP873" s="1331">
        <f t="shared" si="2281"/>
        <v>0</v>
      </c>
      <c r="CQ873" s="1331">
        <f t="shared" si="2281"/>
        <v>0</v>
      </c>
      <c r="CR873" s="1331">
        <f t="shared" si="2281"/>
        <v>0</v>
      </c>
      <c r="CS873" s="1330">
        <f t="shared" ref="CS873:CS886" si="235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1">
        <f t="shared" si="2282"/>
        <v>0</v>
      </c>
      <c r="CU873" s="1413">
        <f t="shared" si="2283"/>
        <v>0</v>
      </c>
      <c r="CV873" s="1344">
        <f t="shared" si="2283"/>
        <v>0</v>
      </c>
      <c r="CW873" s="1345">
        <f t="shared" si="2283"/>
        <v>0</v>
      </c>
      <c r="CX873" s="1345">
        <f t="shared" si="2283"/>
        <v>0</v>
      </c>
      <c r="CY873" s="1345">
        <f t="shared" si="2283"/>
        <v>0</v>
      </c>
      <c r="CZ873" s="1345">
        <f t="shared" si="2283"/>
        <v>0</v>
      </c>
      <c r="DA873" s="1345">
        <f t="shared" si="2283"/>
        <v>0</v>
      </c>
      <c r="DB873" s="1346">
        <f t="shared" si="2283"/>
        <v>0</v>
      </c>
      <c r="DC873" s="1346">
        <f t="shared" si="2283"/>
        <v>0</v>
      </c>
      <c r="DD873" s="1346">
        <f t="shared" si="2283"/>
        <v>0</v>
      </c>
      <c r="DE873" s="1345">
        <f t="shared" si="2283"/>
        <v>0</v>
      </c>
      <c r="DF873" s="1345">
        <f t="shared" si="2283"/>
        <v>0</v>
      </c>
      <c r="DG873" s="1345">
        <f t="shared" si="2283"/>
        <v>0</v>
      </c>
      <c r="DH873" s="1345">
        <f t="shared" si="2283"/>
        <v>0</v>
      </c>
      <c r="DI873" s="1345">
        <f t="shared" si="2283"/>
        <v>0</v>
      </c>
      <c r="DJ873" s="1344">
        <f t="shared" ref="DJ873:DJ886" si="235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284"/>
        <v>0</v>
      </c>
      <c r="DL873" s="639">
        <f t="shared" si="2285"/>
        <v>17</v>
      </c>
      <c r="DM873" s="106">
        <f t="shared" si="2286"/>
        <v>17</v>
      </c>
      <c r="DN873" s="106">
        <f t="shared" si="2287"/>
        <v>17</v>
      </c>
      <c r="DO873" s="106">
        <f t="shared" si="228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9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 t="shared" ref="C874:R874" si="2357">SUM(C565)</f>
        <v>0</v>
      </c>
      <c r="D874" s="1118">
        <f t="shared" si="2357"/>
        <v>0</v>
      </c>
      <c r="E874" s="1118">
        <f t="shared" si="2357"/>
        <v>0</v>
      </c>
      <c r="F874" s="1118">
        <f t="shared" si="2357"/>
        <v>0</v>
      </c>
      <c r="G874" s="1118">
        <f t="shared" si="2357"/>
        <v>0</v>
      </c>
      <c r="H874" s="1118">
        <f t="shared" si="2357"/>
        <v>0</v>
      </c>
      <c r="I874" s="1118">
        <f t="shared" si="2357"/>
        <v>0</v>
      </c>
      <c r="J874" s="1118">
        <f t="shared" si="2357"/>
        <v>0</v>
      </c>
      <c r="K874" s="1118">
        <f t="shared" si="2357"/>
        <v>0</v>
      </c>
      <c r="L874" s="1118">
        <f t="shared" si="2357"/>
        <v>0</v>
      </c>
      <c r="M874" s="1118">
        <f t="shared" si="2357"/>
        <v>0</v>
      </c>
      <c r="N874" s="1118">
        <f t="shared" si="2357"/>
        <v>0</v>
      </c>
      <c r="O874" s="1118">
        <f t="shared" si="2357"/>
        <v>0</v>
      </c>
      <c r="P874" s="1118">
        <f t="shared" si="2357"/>
        <v>0</v>
      </c>
      <c r="Q874" s="1118">
        <f t="shared" si="2357"/>
        <v>0</v>
      </c>
      <c r="R874" s="1118">
        <f t="shared" si="2357"/>
        <v>0</v>
      </c>
      <c r="S874" s="796"/>
      <c r="T874" s="1118">
        <f>SUM(T565)</f>
        <v>0</v>
      </c>
      <c r="U874" s="1118">
        <f t="shared" ref="U874:AJ874" si="2358">SUM(U565)</f>
        <v>0</v>
      </c>
      <c r="V874" s="1118">
        <f t="shared" si="2358"/>
        <v>0</v>
      </c>
      <c r="W874" s="1118">
        <f t="shared" si="2358"/>
        <v>0</v>
      </c>
      <c r="X874" s="1118">
        <f t="shared" si="2358"/>
        <v>0</v>
      </c>
      <c r="Y874" s="1118">
        <f t="shared" si="2358"/>
        <v>0</v>
      </c>
      <c r="Z874" s="1118">
        <f t="shared" si="2358"/>
        <v>0</v>
      </c>
      <c r="AA874" s="1118">
        <f t="shared" si="2358"/>
        <v>0</v>
      </c>
      <c r="AB874" s="1118">
        <f t="shared" si="2358"/>
        <v>0</v>
      </c>
      <c r="AC874" s="1118">
        <f t="shared" si="2358"/>
        <v>0</v>
      </c>
      <c r="AD874" s="1118">
        <f t="shared" si="2358"/>
        <v>0</v>
      </c>
      <c r="AE874" s="1118">
        <f t="shared" si="2358"/>
        <v>0</v>
      </c>
      <c r="AF874" s="1118">
        <f t="shared" si="2358"/>
        <v>0</v>
      </c>
      <c r="AG874" s="1118">
        <f t="shared" si="2358"/>
        <v>0</v>
      </c>
      <c r="AH874" s="1118">
        <f t="shared" si="2358"/>
        <v>0</v>
      </c>
      <c r="AI874" s="1118">
        <f t="shared" si="2358"/>
        <v>0</v>
      </c>
      <c r="AJ874" s="1118">
        <f t="shared" si="2358"/>
        <v>0</v>
      </c>
      <c r="AK874" s="796"/>
      <c r="AL874" s="1118">
        <f>SUM(AL565)</f>
        <v>0</v>
      </c>
      <c r="AM874" s="1118">
        <f t="shared" ref="AM874:BB874" si="2359">SUM(AM565)</f>
        <v>0</v>
      </c>
      <c r="AN874" s="1118">
        <f t="shared" si="2359"/>
        <v>0</v>
      </c>
      <c r="AO874" s="1118">
        <f t="shared" si="2359"/>
        <v>0</v>
      </c>
      <c r="AP874" s="1118">
        <f t="shared" si="2359"/>
        <v>0</v>
      </c>
      <c r="AQ874" s="1118">
        <f t="shared" si="2359"/>
        <v>0</v>
      </c>
      <c r="AR874" s="1118">
        <f t="shared" si="2359"/>
        <v>0</v>
      </c>
      <c r="AS874" s="1118">
        <f t="shared" si="2359"/>
        <v>0</v>
      </c>
      <c r="AT874" s="1118">
        <f t="shared" si="2359"/>
        <v>0</v>
      </c>
      <c r="AU874" s="1118">
        <f t="shared" si="2359"/>
        <v>0</v>
      </c>
      <c r="AV874" s="1118">
        <f t="shared" si="2359"/>
        <v>0</v>
      </c>
      <c r="AW874" s="1118">
        <f t="shared" si="2359"/>
        <v>0</v>
      </c>
      <c r="AX874" s="1118">
        <f t="shared" si="2359"/>
        <v>0</v>
      </c>
      <c r="AY874" s="1118">
        <f t="shared" si="2359"/>
        <v>0</v>
      </c>
      <c r="AZ874" s="1118">
        <f t="shared" si="2359"/>
        <v>0</v>
      </c>
      <c r="BA874" s="1118">
        <f t="shared" si="2359"/>
        <v>0</v>
      </c>
      <c r="BB874" s="1118">
        <f t="shared" si="2359"/>
        <v>0</v>
      </c>
      <c r="BC874" s="796"/>
      <c r="BD874" s="1118">
        <f>SUM(BD565)</f>
        <v>0</v>
      </c>
      <c r="BE874" s="1118">
        <f t="shared" ref="BE874:BT874" si="2360">SUM(BE565)</f>
        <v>0</v>
      </c>
      <c r="BF874" s="1118">
        <f t="shared" si="2360"/>
        <v>0</v>
      </c>
      <c r="BG874" s="1118">
        <f t="shared" si="2360"/>
        <v>0</v>
      </c>
      <c r="BH874" s="1118">
        <f t="shared" si="2360"/>
        <v>0</v>
      </c>
      <c r="BI874" s="1118">
        <f t="shared" si="2360"/>
        <v>0</v>
      </c>
      <c r="BJ874" s="1118">
        <f t="shared" si="2360"/>
        <v>0</v>
      </c>
      <c r="BK874" s="1118">
        <f t="shared" si="2360"/>
        <v>0</v>
      </c>
      <c r="BL874" s="1118">
        <f t="shared" si="2360"/>
        <v>0</v>
      </c>
      <c r="BM874" s="1118">
        <f t="shared" si="2360"/>
        <v>0</v>
      </c>
      <c r="BN874" s="1118">
        <f t="shared" si="2360"/>
        <v>0</v>
      </c>
      <c r="BO874" s="1118">
        <f t="shared" si="2360"/>
        <v>0</v>
      </c>
      <c r="BP874" s="1118">
        <f t="shared" si="2360"/>
        <v>0</v>
      </c>
      <c r="BQ874" s="1118">
        <f t="shared" si="2360"/>
        <v>0</v>
      </c>
      <c r="BR874" s="1118">
        <f t="shared" si="2360"/>
        <v>0</v>
      </c>
      <c r="BS874" s="1118">
        <f t="shared" si="2360"/>
        <v>0</v>
      </c>
      <c r="BT874" s="1118">
        <f t="shared" si="2360"/>
        <v>0</v>
      </c>
      <c r="BU874" s="796"/>
      <c r="BV874" s="1118">
        <f t="shared" ref="BV874:BY874" si="2361">SUM(BV565)</f>
        <v>0</v>
      </c>
      <c r="BW874" s="1118">
        <f t="shared" si="2361"/>
        <v>0</v>
      </c>
      <c r="BX874" s="1118">
        <f t="shared" si="2361"/>
        <v>0</v>
      </c>
      <c r="BY874" s="1118">
        <f t="shared" si="2361"/>
        <v>0</v>
      </c>
      <c r="BZ874" s="608">
        <f t="shared" si="2277"/>
        <v>0</v>
      </c>
      <c r="CA874" s="608">
        <f t="shared" si="2278"/>
        <v>0</v>
      </c>
      <c r="CB874" s="608">
        <f t="shared" si="2279"/>
        <v>0</v>
      </c>
      <c r="CC874" s="678">
        <f t="shared" si="2280"/>
        <v>0</v>
      </c>
      <c r="CD874" s="1329">
        <f t="shared" ref="CD874:CR886" si="236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362"/>
        <v>0</v>
      </c>
      <c r="CF874" s="1331">
        <f t="shared" si="2362"/>
        <v>0</v>
      </c>
      <c r="CG874" s="1331">
        <f t="shared" si="2362"/>
        <v>0</v>
      </c>
      <c r="CH874" s="1331">
        <f t="shared" si="2362"/>
        <v>0</v>
      </c>
      <c r="CI874" s="1331">
        <f t="shared" si="2362"/>
        <v>0</v>
      </c>
      <c r="CJ874" s="1331">
        <f t="shared" si="2362"/>
        <v>0</v>
      </c>
      <c r="CK874" s="1332">
        <f t="shared" si="2362"/>
        <v>0</v>
      </c>
      <c r="CL874" s="1332">
        <f t="shared" si="2362"/>
        <v>0</v>
      </c>
      <c r="CM874" s="1332">
        <f t="shared" si="2362"/>
        <v>0</v>
      </c>
      <c r="CN874" s="1331">
        <f t="shared" si="2362"/>
        <v>0</v>
      </c>
      <c r="CO874" s="1331">
        <f t="shared" si="2362"/>
        <v>0</v>
      </c>
      <c r="CP874" s="1331">
        <f t="shared" si="2362"/>
        <v>0</v>
      </c>
      <c r="CQ874" s="1331">
        <f t="shared" si="2362"/>
        <v>0</v>
      </c>
      <c r="CR874" s="1331">
        <f t="shared" si="2362"/>
        <v>0</v>
      </c>
      <c r="CS874" s="1330">
        <f t="shared" si="2355"/>
        <v>0</v>
      </c>
      <c r="CT874" s="1361">
        <f t="shared" si="2282"/>
        <v>0</v>
      </c>
      <c r="CU874" s="1413">
        <f t="shared" ref="CU874:DI886" si="236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363"/>
        <v>0</v>
      </c>
      <c r="CW874" s="1345">
        <f t="shared" si="2363"/>
        <v>0</v>
      </c>
      <c r="CX874" s="1345">
        <f t="shared" si="2363"/>
        <v>0</v>
      </c>
      <c r="CY874" s="1345">
        <f t="shared" si="2363"/>
        <v>0</v>
      </c>
      <c r="CZ874" s="1345">
        <f t="shared" si="2363"/>
        <v>0</v>
      </c>
      <c r="DA874" s="1345">
        <f t="shared" si="2363"/>
        <v>0</v>
      </c>
      <c r="DB874" s="1346">
        <f t="shared" si="2363"/>
        <v>0</v>
      </c>
      <c r="DC874" s="1346">
        <f t="shared" si="2363"/>
        <v>0</v>
      </c>
      <c r="DD874" s="1346">
        <f t="shared" si="2363"/>
        <v>0</v>
      </c>
      <c r="DE874" s="1345">
        <f t="shared" si="2363"/>
        <v>0</v>
      </c>
      <c r="DF874" s="1345">
        <f t="shared" si="2363"/>
        <v>0</v>
      </c>
      <c r="DG874" s="1345">
        <f t="shared" si="2363"/>
        <v>0</v>
      </c>
      <c r="DH874" s="1345">
        <f t="shared" si="2363"/>
        <v>0</v>
      </c>
      <c r="DI874" s="1345">
        <f t="shared" si="2363"/>
        <v>0</v>
      </c>
      <c r="DJ874" s="1344">
        <f t="shared" si="2356"/>
        <v>0</v>
      </c>
      <c r="DK874" s="1413">
        <f t="shared" si="2284"/>
        <v>0</v>
      </c>
      <c r="DL874" s="639">
        <f t="shared" si="2285"/>
        <v>17</v>
      </c>
      <c r="DM874" s="106">
        <f t="shared" si="2286"/>
        <v>17</v>
      </c>
      <c r="DN874" s="106">
        <f t="shared" si="2287"/>
        <v>17</v>
      </c>
      <c r="DO874" s="106">
        <f t="shared" si="228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9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 t="shared" ref="C875:R875" si="2364">SUM(C571)</f>
        <v>0</v>
      </c>
      <c r="D875" s="1118">
        <f t="shared" si="2364"/>
        <v>0</v>
      </c>
      <c r="E875" s="1118">
        <f t="shared" si="2364"/>
        <v>0</v>
      </c>
      <c r="F875" s="1118">
        <f t="shared" si="2364"/>
        <v>0</v>
      </c>
      <c r="G875" s="1118">
        <f t="shared" si="2364"/>
        <v>0</v>
      </c>
      <c r="H875" s="1118">
        <f t="shared" si="2364"/>
        <v>0</v>
      </c>
      <c r="I875" s="1118">
        <f t="shared" si="2364"/>
        <v>0</v>
      </c>
      <c r="J875" s="1118">
        <f t="shared" si="2364"/>
        <v>0</v>
      </c>
      <c r="K875" s="1118">
        <f t="shared" si="2364"/>
        <v>0</v>
      </c>
      <c r="L875" s="1118">
        <f t="shared" si="2364"/>
        <v>0</v>
      </c>
      <c r="M875" s="1118">
        <f t="shared" si="2364"/>
        <v>0</v>
      </c>
      <c r="N875" s="1118">
        <f t="shared" si="2364"/>
        <v>0</v>
      </c>
      <c r="O875" s="1118">
        <f t="shared" si="2364"/>
        <v>0</v>
      </c>
      <c r="P875" s="1118">
        <f t="shared" si="2364"/>
        <v>0</v>
      </c>
      <c r="Q875" s="1118">
        <f t="shared" si="2364"/>
        <v>0</v>
      </c>
      <c r="R875" s="1118">
        <f t="shared" si="2364"/>
        <v>0</v>
      </c>
      <c r="S875" s="796"/>
      <c r="T875" s="1118">
        <f>SUM(T571)</f>
        <v>0</v>
      </c>
      <c r="U875" s="1118">
        <f t="shared" ref="U875:AJ875" si="2365">SUM(U571)</f>
        <v>0</v>
      </c>
      <c r="V875" s="1118">
        <f t="shared" si="2365"/>
        <v>0</v>
      </c>
      <c r="W875" s="1118">
        <f t="shared" si="2365"/>
        <v>0</v>
      </c>
      <c r="X875" s="1118">
        <f t="shared" si="2365"/>
        <v>0</v>
      </c>
      <c r="Y875" s="1118">
        <f t="shared" si="2365"/>
        <v>0</v>
      </c>
      <c r="Z875" s="1118">
        <f t="shared" si="2365"/>
        <v>0</v>
      </c>
      <c r="AA875" s="1118">
        <f t="shared" si="2365"/>
        <v>0</v>
      </c>
      <c r="AB875" s="1118">
        <f t="shared" si="2365"/>
        <v>0</v>
      </c>
      <c r="AC875" s="1118">
        <f t="shared" si="2365"/>
        <v>0</v>
      </c>
      <c r="AD875" s="1118">
        <f t="shared" si="2365"/>
        <v>0</v>
      </c>
      <c r="AE875" s="1118">
        <f t="shared" si="2365"/>
        <v>0</v>
      </c>
      <c r="AF875" s="1118">
        <f t="shared" si="2365"/>
        <v>0</v>
      </c>
      <c r="AG875" s="1118">
        <f t="shared" si="2365"/>
        <v>0</v>
      </c>
      <c r="AH875" s="1118">
        <f t="shared" si="2365"/>
        <v>0</v>
      </c>
      <c r="AI875" s="1118">
        <f t="shared" si="2365"/>
        <v>0</v>
      </c>
      <c r="AJ875" s="1118">
        <f t="shared" si="2365"/>
        <v>0</v>
      </c>
      <c r="AK875" s="796"/>
      <c r="AL875" s="1118">
        <f>SUM(AL571)</f>
        <v>0</v>
      </c>
      <c r="AM875" s="1118">
        <f t="shared" ref="AM875:BB875" si="2366">SUM(AM571)</f>
        <v>0</v>
      </c>
      <c r="AN875" s="1118">
        <f t="shared" si="2366"/>
        <v>0</v>
      </c>
      <c r="AO875" s="1118">
        <f t="shared" si="2366"/>
        <v>0</v>
      </c>
      <c r="AP875" s="1118">
        <f t="shared" si="2366"/>
        <v>0</v>
      </c>
      <c r="AQ875" s="1118">
        <f t="shared" si="2366"/>
        <v>0</v>
      </c>
      <c r="AR875" s="1118">
        <f t="shared" si="2366"/>
        <v>0</v>
      </c>
      <c r="AS875" s="1118">
        <f t="shared" si="2366"/>
        <v>0</v>
      </c>
      <c r="AT875" s="1118">
        <f t="shared" si="2366"/>
        <v>0</v>
      </c>
      <c r="AU875" s="1118">
        <f t="shared" si="2366"/>
        <v>0</v>
      </c>
      <c r="AV875" s="1118">
        <f t="shared" si="2366"/>
        <v>0</v>
      </c>
      <c r="AW875" s="1118">
        <f t="shared" si="2366"/>
        <v>0</v>
      </c>
      <c r="AX875" s="1118">
        <f t="shared" si="2366"/>
        <v>0</v>
      </c>
      <c r="AY875" s="1118">
        <f t="shared" si="2366"/>
        <v>0</v>
      </c>
      <c r="AZ875" s="1118">
        <f t="shared" si="2366"/>
        <v>0</v>
      </c>
      <c r="BA875" s="1118">
        <f t="shared" si="2366"/>
        <v>0</v>
      </c>
      <c r="BB875" s="1118">
        <f t="shared" si="2366"/>
        <v>0</v>
      </c>
      <c r="BC875" s="796"/>
      <c r="BD875" s="1118">
        <f>SUM(BD571)</f>
        <v>0</v>
      </c>
      <c r="BE875" s="1118">
        <f t="shared" ref="BE875:BT875" si="2367">SUM(BE571)</f>
        <v>0</v>
      </c>
      <c r="BF875" s="1118">
        <f t="shared" si="2367"/>
        <v>0</v>
      </c>
      <c r="BG875" s="1118">
        <f t="shared" si="2367"/>
        <v>0</v>
      </c>
      <c r="BH875" s="1118">
        <f t="shared" si="2367"/>
        <v>0</v>
      </c>
      <c r="BI875" s="1118">
        <f t="shared" si="2367"/>
        <v>0</v>
      </c>
      <c r="BJ875" s="1118">
        <f t="shared" si="2367"/>
        <v>0</v>
      </c>
      <c r="BK875" s="1118">
        <f t="shared" si="2367"/>
        <v>0</v>
      </c>
      <c r="BL875" s="1118">
        <f t="shared" si="2367"/>
        <v>0</v>
      </c>
      <c r="BM875" s="1118">
        <f t="shared" si="2367"/>
        <v>0</v>
      </c>
      <c r="BN875" s="1118">
        <f t="shared" si="2367"/>
        <v>0</v>
      </c>
      <c r="BO875" s="1118">
        <f t="shared" si="2367"/>
        <v>0</v>
      </c>
      <c r="BP875" s="1118">
        <f t="shared" si="2367"/>
        <v>0</v>
      </c>
      <c r="BQ875" s="1118">
        <f t="shared" si="2367"/>
        <v>0</v>
      </c>
      <c r="BR875" s="1118">
        <f t="shared" si="2367"/>
        <v>0</v>
      </c>
      <c r="BS875" s="1118">
        <f t="shared" si="2367"/>
        <v>0</v>
      </c>
      <c r="BT875" s="1118">
        <f t="shared" si="2367"/>
        <v>0</v>
      </c>
      <c r="BU875" s="796"/>
      <c r="BV875" s="1118">
        <f t="shared" ref="BV875:BY875" si="2368">SUM(BV571)</f>
        <v>0</v>
      </c>
      <c r="BW875" s="1118">
        <f t="shared" si="2368"/>
        <v>0</v>
      </c>
      <c r="BX875" s="1118">
        <f t="shared" si="2368"/>
        <v>0</v>
      </c>
      <c r="BY875" s="1118">
        <f t="shared" si="2368"/>
        <v>0</v>
      </c>
      <c r="BZ875" s="608">
        <f t="shared" si="2277"/>
        <v>0</v>
      </c>
      <c r="CA875" s="608">
        <f t="shared" si="2278"/>
        <v>0</v>
      </c>
      <c r="CB875" s="608">
        <f t="shared" si="2279"/>
        <v>0</v>
      </c>
      <c r="CC875" s="678">
        <f t="shared" si="2280"/>
        <v>0</v>
      </c>
      <c r="CD875" s="1329">
        <f t="shared" si="2362"/>
        <v>0</v>
      </c>
      <c r="CE875" s="1330">
        <f t="shared" si="2362"/>
        <v>0</v>
      </c>
      <c r="CF875" s="1331">
        <f t="shared" si="2362"/>
        <v>0</v>
      </c>
      <c r="CG875" s="1331">
        <f t="shared" si="2362"/>
        <v>0</v>
      </c>
      <c r="CH875" s="1331">
        <f t="shared" si="2362"/>
        <v>0</v>
      </c>
      <c r="CI875" s="1331">
        <f t="shared" si="2362"/>
        <v>0</v>
      </c>
      <c r="CJ875" s="1331">
        <f t="shared" si="2362"/>
        <v>0</v>
      </c>
      <c r="CK875" s="1332">
        <f t="shared" si="2362"/>
        <v>0</v>
      </c>
      <c r="CL875" s="1332">
        <f t="shared" si="2362"/>
        <v>0</v>
      </c>
      <c r="CM875" s="1332">
        <f t="shared" si="2362"/>
        <v>0</v>
      </c>
      <c r="CN875" s="1331">
        <f t="shared" si="2362"/>
        <v>0</v>
      </c>
      <c r="CO875" s="1331">
        <f t="shared" si="2362"/>
        <v>0</v>
      </c>
      <c r="CP875" s="1331">
        <f t="shared" si="2362"/>
        <v>0</v>
      </c>
      <c r="CQ875" s="1331">
        <f t="shared" si="2362"/>
        <v>0</v>
      </c>
      <c r="CR875" s="1331">
        <f t="shared" si="2362"/>
        <v>0</v>
      </c>
      <c r="CS875" s="1330">
        <f t="shared" si="2355"/>
        <v>0</v>
      </c>
      <c r="CT875" s="1361">
        <f t="shared" si="2282"/>
        <v>0</v>
      </c>
      <c r="CU875" s="1413">
        <f t="shared" si="2363"/>
        <v>0</v>
      </c>
      <c r="CV875" s="1344">
        <f t="shared" si="2363"/>
        <v>0</v>
      </c>
      <c r="CW875" s="1345">
        <f t="shared" si="2363"/>
        <v>0</v>
      </c>
      <c r="CX875" s="1345">
        <f t="shared" si="2363"/>
        <v>0</v>
      </c>
      <c r="CY875" s="1345">
        <f t="shared" si="2363"/>
        <v>0</v>
      </c>
      <c r="CZ875" s="1345">
        <f t="shared" si="2363"/>
        <v>0</v>
      </c>
      <c r="DA875" s="1345">
        <f t="shared" si="2363"/>
        <v>0</v>
      </c>
      <c r="DB875" s="1346">
        <f t="shared" si="2363"/>
        <v>0</v>
      </c>
      <c r="DC875" s="1346">
        <f t="shared" si="2363"/>
        <v>0</v>
      </c>
      <c r="DD875" s="1346">
        <f t="shared" si="2363"/>
        <v>0</v>
      </c>
      <c r="DE875" s="1345">
        <f t="shared" si="2363"/>
        <v>0</v>
      </c>
      <c r="DF875" s="1345">
        <f t="shared" si="2363"/>
        <v>0</v>
      </c>
      <c r="DG875" s="1345">
        <f t="shared" si="2363"/>
        <v>0</v>
      </c>
      <c r="DH875" s="1345">
        <f t="shared" si="2363"/>
        <v>0</v>
      </c>
      <c r="DI875" s="1345">
        <f t="shared" si="2363"/>
        <v>0</v>
      </c>
      <c r="DJ875" s="1344">
        <f t="shared" si="2356"/>
        <v>0</v>
      </c>
      <c r="DK875" s="1413">
        <f t="shared" si="2284"/>
        <v>0</v>
      </c>
      <c r="DL875" s="639">
        <f t="shared" si="2285"/>
        <v>17</v>
      </c>
      <c r="DM875" s="106">
        <f t="shared" si="2286"/>
        <v>17</v>
      </c>
      <c r="DN875" s="106">
        <f t="shared" si="2287"/>
        <v>17</v>
      </c>
      <c r="DO875" s="106">
        <f t="shared" si="228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9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 t="shared" ref="C876:R876" si="2369">SUM(C577)</f>
        <v>0</v>
      </c>
      <c r="D876" s="1118">
        <f t="shared" si="2369"/>
        <v>0</v>
      </c>
      <c r="E876" s="1118">
        <f t="shared" si="2369"/>
        <v>0</v>
      </c>
      <c r="F876" s="1118">
        <f t="shared" si="2369"/>
        <v>0</v>
      </c>
      <c r="G876" s="1118">
        <f t="shared" si="2369"/>
        <v>0</v>
      </c>
      <c r="H876" s="1118">
        <f t="shared" si="2369"/>
        <v>0</v>
      </c>
      <c r="I876" s="1118">
        <f t="shared" si="2369"/>
        <v>0</v>
      </c>
      <c r="J876" s="1118">
        <f t="shared" si="2369"/>
        <v>0</v>
      </c>
      <c r="K876" s="1118">
        <f t="shared" si="2369"/>
        <v>0</v>
      </c>
      <c r="L876" s="1118">
        <f t="shared" si="2369"/>
        <v>0</v>
      </c>
      <c r="M876" s="1118">
        <f t="shared" si="2369"/>
        <v>0</v>
      </c>
      <c r="N876" s="1118">
        <f t="shared" si="2369"/>
        <v>0</v>
      </c>
      <c r="O876" s="1118">
        <f t="shared" si="2369"/>
        <v>0</v>
      </c>
      <c r="P876" s="1118">
        <f t="shared" si="2369"/>
        <v>0</v>
      </c>
      <c r="Q876" s="1118">
        <f t="shared" si="2369"/>
        <v>0</v>
      </c>
      <c r="R876" s="1118">
        <f t="shared" si="2369"/>
        <v>0</v>
      </c>
      <c r="S876" s="796"/>
      <c r="T876" s="1118">
        <f>SUM(T577)</f>
        <v>0</v>
      </c>
      <c r="U876" s="1118">
        <f t="shared" ref="U876:AJ876" si="2370">SUM(U577)</f>
        <v>0</v>
      </c>
      <c r="V876" s="1118">
        <f t="shared" si="2370"/>
        <v>0</v>
      </c>
      <c r="W876" s="1118">
        <f t="shared" si="2370"/>
        <v>0</v>
      </c>
      <c r="X876" s="1118">
        <f t="shared" si="2370"/>
        <v>1.7612524461839531E-3</v>
      </c>
      <c r="Y876" s="1118">
        <f t="shared" si="2370"/>
        <v>0</v>
      </c>
      <c r="Z876" s="1118">
        <f t="shared" si="2370"/>
        <v>0</v>
      </c>
      <c r="AA876" s="1118">
        <f t="shared" si="2370"/>
        <v>0</v>
      </c>
      <c r="AB876" s="1118">
        <f t="shared" si="2370"/>
        <v>0</v>
      </c>
      <c r="AC876" s="1118">
        <f t="shared" si="2370"/>
        <v>0</v>
      </c>
      <c r="AD876" s="1118">
        <f t="shared" si="2370"/>
        <v>0</v>
      </c>
      <c r="AE876" s="1118">
        <f t="shared" si="2370"/>
        <v>0</v>
      </c>
      <c r="AF876" s="1118">
        <f t="shared" si="2370"/>
        <v>0</v>
      </c>
      <c r="AG876" s="1118">
        <f t="shared" si="2370"/>
        <v>0</v>
      </c>
      <c r="AH876" s="1118">
        <f t="shared" si="2370"/>
        <v>0</v>
      </c>
      <c r="AI876" s="1118">
        <f t="shared" si="2370"/>
        <v>0</v>
      </c>
      <c r="AJ876" s="1118">
        <f t="shared" si="2370"/>
        <v>0</v>
      </c>
      <c r="AK876" s="796"/>
      <c r="AL876" s="1118">
        <f>SUM(AL577)</f>
        <v>0</v>
      </c>
      <c r="AM876" s="1118">
        <f t="shared" ref="AM876:BB876" si="2371">SUM(AM577)</f>
        <v>0</v>
      </c>
      <c r="AN876" s="1118">
        <f t="shared" si="2371"/>
        <v>0</v>
      </c>
      <c r="AO876" s="1118">
        <f t="shared" si="2371"/>
        <v>0</v>
      </c>
      <c r="AP876" s="1118">
        <f t="shared" si="2371"/>
        <v>0</v>
      </c>
      <c r="AQ876" s="1118">
        <f t="shared" si="2371"/>
        <v>0</v>
      </c>
      <c r="AR876" s="1118">
        <f t="shared" si="2371"/>
        <v>0</v>
      </c>
      <c r="AS876" s="1118">
        <f t="shared" si="2371"/>
        <v>0</v>
      </c>
      <c r="AT876" s="1118">
        <f t="shared" si="2371"/>
        <v>0</v>
      </c>
      <c r="AU876" s="1118">
        <f t="shared" si="2371"/>
        <v>0</v>
      </c>
      <c r="AV876" s="1118">
        <f t="shared" si="2371"/>
        <v>0</v>
      </c>
      <c r="AW876" s="1118">
        <f t="shared" si="2371"/>
        <v>0</v>
      </c>
      <c r="AX876" s="1118">
        <f t="shared" si="2371"/>
        <v>0</v>
      </c>
      <c r="AY876" s="1118">
        <f t="shared" si="2371"/>
        <v>0</v>
      </c>
      <c r="AZ876" s="1118">
        <f t="shared" si="2371"/>
        <v>0</v>
      </c>
      <c r="BA876" s="1118">
        <f t="shared" si="2371"/>
        <v>0</v>
      </c>
      <c r="BB876" s="1118">
        <f t="shared" si="2371"/>
        <v>0</v>
      </c>
      <c r="BC876" s="796"/>
      <c r="BD876" s="1118">
        <f>SUM(BD577)</f>
        <v>0</v>
      </c>
      <c r="BE876" s="1118">
        <f t="shared" ref="BE876:BT876" si="2372">SUM(BE577)</f>
        <v>0</v>
      </c>
      <c r="BF876" s="1118">
        <f t="shared" si="2372"/>
        <v>0</v>
      </c>
      <c r="BG876" s="1118">
        <f t="shared" si="2372"/>
        <v>0</v>
      </c>
      <c r="BH876" s="1118">
        <f t="shared" si="2372"/>
        <v>0</v>
      </c>
      <c r="BI876" s="1118">
        <f t="shared" si="2372"/>
        <v>0</v>
      </c>
      <c r="BJ876" s="1118">
        <f t="shared" si="2372"/>
        <v>0</v>
      </c>
      <c r="BK876" s="1118">
        <f t="shared" si="2372"/>
        <v>0</v>
      </c>
      <c r="BL876" s="1118">
        <f t="shared" si="2372"/>
        <v>0</v>
      </c>
      <c r="BM876" s="1118">
        <f t="shared" si="2372"/>
        <v>0</v>
      </c>
      <c r="BN876" s="1118">
        <f t="shared" si="2372"/>
        <v>0</v>
      </c>
      <c r="BO876" s="1118">
        <f t="shared" si="2372"/>
        <v>0</v>
      </c>
      <c r="BP876" s="1118">
        <f t="shared" si="2372"/>
        <v>0</v>
      </c>
      <c r="BQ876" s="1118">
        <f t="shared" si="2372"/>
        <v>0</v>
      </c>
      <c r="BR876" s="1118">
        <f t="shared" si="2372"/>
        <v>0</v>
      </c>
      <c r="BS876" s="1118">
        <f t="shared" si="2372"/>
        <v>0</v>
      </c>
      <c r="BT876" s="1118">
        <f t="shared" si="2372"/>
        <v>0</v>
      </c>
      <c r="BU876" s="796"/>
      <c r="BV876" s="1118" t="e">
        <f t="shared" ref="BV876:BY876" si="2373">SUM(BV577)</f>
        <v>#VALUE!</v>
      </c>
      <c r="BW876" s="1118">
        <f t="shared" si="2373"/>
        <v>0</v>
      </c>
      <c r="BX876" s="1118" t="e">
        <f t="shared" si="2373"/>
        <v>#VALUE!</v>
      </c>
      <c r="BY876" s="1118" t="e">
        <f t="shared" si="2373"/>
        <v>#VALUE!</v>
      </c>
      <c r="BZ876" s="608">
        <f t="shared" si="2277"/>
        <v>0</v>
      </c>
      <c r="CA876" s="608">
        <f t="shared" si="2278"/>
        <v>0</v>
      </c>
      <c r="CB876" s="608">
        <f t="shared" si="2279"/>
        <v>0</v>
      </c>
      <c r="CC876" s="678">
        <f t="shared" si="2280"/>
        <v>0</v>
      </c>
      <c r="CD876" s="1329">
        <f t="shared" si="2362"/>
        <v>0</v>
      </c>
      <c r="CE876" s="1330">
        <f t="shared" si="2362"/>
        <v>0</v>
      </c>
      <c r="CF876" s="1331">
        <f t="shared" si="2362"/>
        <v>0</v>
      </c>
      <c r="CG876" s="1331">
        <f t="shared" si="2362"/>
        <v>0</v>
      </c>
      <c r="CH876" s="1331">
        <f t="shared" si="2362"/>
        <v>0</v>
      </c>
      <c r="CI876" s="1331">
        <f t="shared" si="2362"/>
        <v>0</v>
      </c>
      <c r="CJ876" s="1331">
        <f t="shared" si="2362"/>
        <v>0</v>
      </c>
      <c r="CK876" s="1332">
        <f t="shared" si="2362"/>
        <v>0</v>
      </c>
      <c r="CL876" s="1332">
        <f t="shared" si="2362"/>
        <v>0</v>
      </c>
      <c r="CM876" s="1332">
        <f t="shared" si="2362"/>
        <v>0</v>
      </c>
      <c r="CN876" s="1331">
        <f t="shared" si="2362"/>
        <v>0</v>
      </c>
      <c r="CO876" s="1331">
        <f t="shared" si="2362"/>
        <v>0</v>
      </c>
      <c r="CP876" s="1331">
        <f t="shared" si="2362"/>
        <v>0</v>
      </c>
      <c r="CQ876" s="1331">
        <f t="shared" si="2362"/>
        <v>0</v>
      </c>
      <c r="CR876" s="1331">
        <f t="shared" si="2362"/>
        <v>0</v>
      </c>
      <c r="CS876" s="1330">
        <f t="shared" si="2355"/>
        <v>0</v>
      </c>
      <c r="CT876" s="1361">
        <f t="shared" si="2282"/>
        <v>0</v>
      </c>
      <c r="CU876" s="1413">
        <f t="shared" si="2363"/>
        <v>0</v>
      </c>
      <c r="CV876" s="1344">
        <f t="shared" si="2363"/>
        <v>0</v>
      </c>
      <c r="CW876" s="1345">
        <f t="shared" si="2363"/>
        <v>0</v>
      </c>
      <c r="CX876" s="1345">
        <f t="shared" si="2363"/>
        <v>0</v>
      </c>
      <c r="CY876" s="1345">
        <f t="shared" si="2363"/>
        <v>0</v>
      </c>
      <c r="CZ876" s="1345">
        <f t="shared" si="2363"/>
        <v>0</v>
      </c>
      <c r="DA876" s="1345">
        <f t="shared" si="2363"/>
        <v>0</v>
      </c>
      <c r="DB876" s="1346">
        <f t="shared" si="2363"/>
        <v>0</v>
      </c>
      <c r="DC876" s="1346">
        <f t="shared" si="2363"/>
        <v>0</v>
      </c>
      <c r="DD876" s="1346">
        <f t="shared" si="2363"/>
        <v>0</v>
      </c>
      <c r="DE876" s="1345">
        <f t="shared" si="2363"/>
        <v>0</v>
      </c>
      <c r="DF876" s="1345">
        <f t="shared" si="2363"/>
        <v>0</v>
      </c>
      <c r="DG876" s="1345">
        <f t="shared" si="2363"/>
        <v>0</v>
      </c>
      <c r="DH876" s="1345">
        <f t="shared" si="2363"/>
        <v>0</v>
      </c>
      <c r="DI876" s="1345">
        <f t="shared" si="2363"/>
        <v>0</v>
      </c>
      <c r="DJ876" s="1344">
        <f t="shared" si="2356"/>
        <v>0</v>
      </c>
      <c r="DK876" s="1413">
        <f t="shared" si="2284"/>
        <v>0</v>
      </c>
      <c r="DL876" s="639">
        <f t="shared" si="2285"/>
        <v>17</v>
      </c>
      <c r="DM876" s="106">
        <f t="shared" si="2286"/>
        <v>17</v>
      </c>
      <c r="DN876" s="106">
        <f t="shared" si="2287"/>
        <v>17</v>
      </c>
      <c r="DO876" s="106">
        <f t="shared" si="228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9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 t="shared" ref="C877:R877" si="2374">SUM(C583)</f>
        <v>0</v>
      </c>
      <c r="D877" s="1118">
        <f t="shared" si="2374"/>
        <v>0</v>
      </c>
      <c r="E877" s="1118">
        <f t="shared" si="2374"/>
        <v>0</v>
      </c>
      <c r="F877" s="1118">
        <f t="shared" si="2374"/>
        <v>0</v>
      </c>
      <c r="G877" s="1118">
        <f t="shared" si="2374"/>
        <v>0</v>
      </c>
      <c r="H877" s="1118">
        <f t="shared" si="2374"/>
        <v>0</v>
      </c>
      <c r="I877" s="1118">
        <f t="shared" si="2374"/>
        <v>0</v>
      </c>
      <c r="J877" s="1118">
        <f t="shared" si="2374"/>
        <v>0</v>
      </c>
      <c r="K877" s="1118">
        <f t="shared" si="2374"/>
        <v>0</v>
      </c>
      <c r="L877" s="1118">
        <f t="shared" si="2374"/>
        <v>0</v>
      </c>
      <c r="M877" s="1118">
        <f t="shared" si="2374"/>
        <v>0</v>
      </c>
      <c r="N877" s="1118">
        <f t="shared" si="2374"/>
        <v>0</v>
      </c>
      <c r="O877" s="1118">
        <f t="shared" si="2374"/>
        <v>0</v>
      </c>
      <c r="P877" s="1118">
        <f t="shared" si="2374"/>
        <v>0</v>
      </c>
      <c r="Q877" s="1118">
        <f t="shared" si="2374"/>
        <v>0</v>
      </c>
      <c r="R877" s="1118">
        <f t="shared" si="2374"/>
        <v>0</v>
      </c>
      <c r="S877" s="796"/>
      <c r="T877" s="1118">
        <f>SUM(T583)</f>
        <v>0</v>
      </c>
      <c r="U877" s="1118">
        <f t="shared" ref="U877:AJ877" si="2375">SUM(U583)</f>
        <v>0</v>
      </c>
      <c r="V877" s="1118">
        <f t="shared" si="2375"/>
        <v>0</v>
      </c>
      <c r="W877" s="1118">
        <f t="shared" si="2375"/>
        <v>9.5812133072407046E-2</v>
      </c>
      <c r="X877" s="1118">
        <f t="shared" si="2375"/>
        <v>0</v>
      </c>
      <c r="Y877" s="1118">
        <f t="shared" si="2375"/>
        <v>0</v>
      </c>
      <c r="Z877" s="1118">
        <f t="shared" si="2375"/>
        <v>0</v>
      </c>
      <c r="AA877" s="1118">
        <f t="shared" si="2375"/>
        <v>0</v>
      </c>
      <c r="AB877" s="1118">
        <f t="shared" si="2375"/>
        <v>0</v>
      </c>
      <c r="AC877" s="1118">
        <f t="shared" si="2375"/>
        <v>0</v>
      </c>
      <c r="AD877" s="1118">
        <f t="shared" si="2375"/>
        <v>0</v>
      </c>
      <c r="AE877" s="1118">
        <f t="shared" si="2375"/>
        <v>0</v>
      </c>
      <c r="AF877" s="1118">
        <f t="shared" si="2375"/>
        <v>0</v>
      </c>
      <c r="AG877" s="1118">
        <f t="shared" si="2375"/>
        <v>0</v>
      </c>
      <c r="AH877" s="1118">
        <f t="shared" si="2375"/>
        <v>0</v>
      </c>
      <c r="AI877" s="1118">
        <f t="shared" si="2375"/>
        <v>0</v>
      </c>
      <c r="AJ877" s="1118">
        <f t="shared" si="2375"/>
        <v>0</v>
      </c>
      <c r="AK877" s="796"/>
      <c r="AL877" s="1118">
        <f>SUM(AL583)</f>
        <v>0</v>
      </c>
      <c r="AM877" s="1118">
        <f t="shared" ref="AM877:BB877" si="2376">SUM(AM583)</f>
        <v>0</v>
      </c>
      <c r="AN877" s="1118">
        <f t="shared" si="2376"/>
        <v>0</v>
      </c>
      <c r="AO877" s="1118">
        <f t="shared" si="2376"/>
        <v>0</v>
      </c>
      <c r="AP877" s="1118">
        <f t="shared" si="2376"/>
        <v>0</v>
      </c>
      <c r="AQ877" s="1118">
        <f t="shared" si="2376"/>
        <v>0</v>
      </c>
      <c r="AR877" s="1118">
        <f t="shared" si="2376"/>
        <v>0</v>
      </c>
      <c r="AS877" s="1118">
        <f t="shared" si="2376"/>
        <v>0</v>
      </c>
      <c r="AT877" s="1118">
        <f t="shared" si="2376"/>
        <v>0</v>
      </c>
      <c r="AU877" s="1118">
        <f t="shared" si="2376"/>
        <v>0</v>
      </c>
      <c r="AV877" s="1118">
        <f t="shared" si="2376"/>
        <v>0</v>
      </c>
      <c r="AW877" s="1118">
        <f t="shared" si="2376"/>
        <v>0</v>
      </c>
      <c r="AX877" s="1118">
        <f t="shared" si="2376"/>
        <v>0</v>
      </c>
      <c r="AY877" s="1118">
        <f t="shared" si="2376"/>
        <v>0</v>
      </c>
      <c r="AZ877" s="1118">
        <f t="shared" si="2376"/>
        <v>0</v>
      </c>
      <c r="BA877" s="1118">
        <f t="shared" si="2376"/>
        <v>0</v>
      </c>
      <c r="BB877" s="1118">
        <f t="shared" si="2376"/>
        <v>0</v>
      </c>
      <c r="BC877" s="796"/>
      <c r="BD877" s="1118">
        <f>SUM(BD583)</f>
        <v>0</v>
      </c>
      <c r="BE877" s="1118">
        <f t="shared" ref="BE877:BT877" si="2377">SUM(BE583)</f>
        <v>0</v>
      </c>
      <c r="BF877" s="1118">
        <f t="shared" si="2377"/>
        <v>0</v>
      </c>
      <c r="BG877" s="1118">
        <f t="shared" si="2377"/>
        <v>0</v>
      </c>
      <c r="BH877" s="1118">
        <f t="shared" si="2377"/>
        <v>0</v>
      </c>
      <c r="BI877" s="1118">
        <f t="shared" si="2377"/>
        <v>0</v>
      </c>
      <c r="BJ877" s="1118">
        <f t="shared" si="2377"/>
        <v>0</v>
      </c>
      <c r="BK877" s="1118">
        <f t="shared" si="2377"/>
        <v>0</v>
      </c>
      <c r="BL877" s="1118">
        <f t="shared" si="2377"/>
        <v>0</v>
      </c>
      <c r="BM877" s="1118">
        <f t="shared" si="2377"/>
        <v>0</v>
      </c>
      <c r="BN877" s="1118">
        <f t="shared" si="2377"/>
        <v>0</v>
      </c>
      <c r="BO877" s="1118">
        <f t="shared" si="2377"/>
        <v>0</v>
      </c>
      <c r="BP877" s="1118">
        <f t="shared" si="2377"/>
        <v>0</v>
      </c>
      <c r="BQ877" s="1118">
        <f t="shared" si="2377"/>
        <v>0</v>
      </c>
      <c r="BR877" s="1118">
        <f t="shared" si="2377"/>
        <v>0</v>
      </c>
      <c r="BS877" s="1118">
        <f t="shared" si="2377"/>
        <v>0</v>
      </c>
      <c r="BT877" s="1118">
        <f t="shared" si="2377"/>
        <v>0</v>
      </c>
      <c r="BU877" s="796"/>
      <c r="BV877" s="1118">
        <f t="shared" ref="BV877:BY877" si="2378">SUM(BV583)</f>
        <v>0</v>
      </c>
      <c r="BW877" s="1118">
        <f t="shared" si="2378"/>
        <v>0</v>
      </c>
      <c r="BX877" s="1118">
        <f t="shared" si="2378"/>
        <v>0</v>
      </c>
      <c r="BY877" s="1118">
        <f t="shared" si="2378"/>
        <v>0</v>
      </c>
      <c r="BZ877" s="608">
        <f t="shared" si="2277"/>
        <v>0</v>
      </c>
      <c r="CA877" s="608">
        <f t="shared" si="2278"/>
        <v>0</v>
      </c>
      <c r="CB877" s="608">
        <f t="shared" si="2279"/>
        <v>0</v>
      </c>
      <c r="CC877" s="678">
        <f t="shared" si="2280"/>
        <v>0</v>
      </c>
      <c r="CD877" s="1329">
        <f t="shared" si="2362"/>
        <v>0</v>
      </c>
      <c r="CE877" s="1330">
        <f t="shared" si="2362"/>
        <v>0</v>
      </c>
      <c r="CF877" s="1331">
        <f t="shared" si="2362"/>
        <v>0</v>
      </c>
      <c r="CG877" s="1331">
        <f t="shared" si="2362"/>
        <v>0</v>
      </c>
      <c r="CH877" s="1331">
        <f t="shared" si="2362"/>
        <v>0</v>
      </c>
      <c r="CI877" s="1331">
        <f t="shared" si="2362"/>
        <v>0</v>
      </c>
      <c r="CJ877" s="1331">
        <f t="shared" si="2362"/>
        <v>0</v>
      </c>
      <c r="CK877" s="1332">
        <f t="shared" si="2362"/>
        <v>0</v>
      </c>
      <c r="CL877" s="1332">
        <f t="shared" si="2362"/>
        <v>0</v>
      </c>
      <c r="CM877" s="1332">
        <f t="shared" si="2362"/>
        <v>0</v>
      </c>
      <c r="CN877" s="1331">
        <f t="shared" si="2362"/>
        <v>0</v>
      </c>
      <c r="CO877" s="1331">
        <f t="shared" si="2362"/>
        <v>0</v>
      </c>
      <c r="CP877" s="1331">
        <f t="shared" si="2362"/>
        <v>0</v>
      </c>
      <c r="CQ877" s="1331">
        <f t="shared" si="2362"/>
        <v>0</v>
      </c>
      <c r="CR877" s="1331">
        <f t="shared" si="2362"/>
        <v>0</v>
      </c>
      <c r="CS877" s="1330">
        <f t="shared" si="2355"/>
        <v>0</v>
      </c>
      <c r="CT877" s="1361">
        <f t="shared" si="2282"/>
        <v>0</v>
      </c>
      <c r="CU877" s="1413">
        <f t="shared" si="2363"/>
        <v>0</v>
      </c>
      <c r="CV877" s="1344">
        <f t="shared" si="2363"/>
        <v>0</v>
      </c>
      <c r="CW877" s="1345">
        <f t="shared" si="2363"/>
        <v>0</v>
      </c>
      <c r="CX877" s="1345">
        <f t="shared" si="2363"/>
        <v>0</v>
      </c>
      <c r="CY877" s="1345">
        <f t="shared" si="2363"/>
        <v>0</v>
      </c>
      <c r="CZ877" s="1345">
        <f t="shared" si="2363"/>
        <v>0</v>
      </c>
      <c r="DA877" s="1345">
        <f t="shared" si="2363"/>
        <v>0</v>
      </c>
      <c r="DB877" s="1346">
        <f t="shared" si="2363"/>
        <v>0</v>
      </c>
      <c r="DC877" s="1346">
        <f t="shared" si="2363"/>
        <v>0</v>
      </c>
      <c r="DD877" s="1346">
        <f t="shared" si="2363"/>
        <v>0</v>
      </c>
      <c r="DE877" s="1345">
        <f t="shared" si="2363"/>
        <v>0</v>
      </c>
      <c r="DF877" s="1345">
        <f t="shared" si="2363"/>
        <v>0</v>
      </c>
      <c r="DG877" s="1345">
        <f t="shared" si="2363"/>
        <v>0</v>
      </c>
      <c r="DH877" s="1345">
        <f t="shared" si="2363"/>
        <v>0</v>
      </c>
      <c r="DI877" s="1345">
        <f t="shared" si="2363"/>
        <v>0</v>
      </c>
      <c r="DJ877" s="1344">
        <f t="shared" si="2356"/>
        <v>0</v>
      </c>
      <c r="DK877" s="1413">
        <f t="shared" si="2284"/>
        <v>0</v>
      </c>
      <c r="DL877" s="639">
        <f t="shared" si="2285"/>
        <v>17</v>
      </c>
      <c r="DM877" s="106">
        <f t="shared" si="2286"/>
        <v>17</v>
      </c>
      <c r="DN877" s="106">
        <f t="shared" si="2287"/>
        <v>17</v>
      </c>
      <c r="DO877" s="106">
        <f t="shared" si="228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9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 t="shared" ref="C878:R878" si="2379">SUM(C589)</f>
        <v>0</v>
      </c>
      <c r="D878" s="1118">
        <f t="shared" si="2379"/>
        <v>0</v>
      </c>
      <c r="E878" s="1118">
        <f t="shared" si="2379"/>
        <v>0</v>
      </c>
      <c r="F878" s="1118">
        <f t="shared" si="2379"/>
        <v>0</v>
      </c>
      <c r="G878" s="1118">
        <f t="shared" si="2379"/>
        <v>0</v>
      </c>
      <c r="H878" s="1118">
        <f t="shared" si="2379"/>
        <v>0</v>
      </c>
      <c r="I878" s="1118">
        <f t="shared" si="2379"/>
        <v>0</v>
      </c>
      <c r="J878" s="1118">
        <f t="shared" si="2379"/>
        <v>0</v>
      </c>
      <c r="K878" s="1118">
        <f t="shared" si="2379"/>
        <v>0</v>
      </c>
      <c r="L878" s="1118">
        <f t="shared" si="2379"/>
        <v>0</v>
      </c>
      <c r="M878" s="1118">
        <f t="shared" si="2379"/>
        <v>0</v>
      </c>
      <c r="N878" s="1118">
        <f t="shared" si="2379"/>
        <v>0</v>
      </c>
      <c r="O878" s="1118">
        <f t="shared" si="2379"/>
        <v>0</v>
      </c>
      <c r="P878" s="1118">
        <f t="shared" si="2379"/>
        <v>0</v>
      </c>
      <c r="Q878" s="1118">
        <f t="shared" si="2379"/>
        <v>0</v>
      </c>
      <c r="R878" s="1118">
        <f t="shared" si="2379"/>
        <v>0</v>
      </c>
      <c r="S878" s="796"/>
      <c r="T878" s="1118">
        <f>SUM(T589)</f>
        <v>0</v>
      </c>
      <c r="U878" s="1118">
        <f t="shared" ref="U878:AJ878" si="2380">SUM(U589)</f>
        <v>0</v>
      </c>
      <c r="V878" s="1118">
        <f t="shared" si="2380"/>
        <v>0</v>
      </c>
      <c r="W878" s="1118">
        <f t="shared" si="2380"/>
        <v>0</v>
      </c>
      <c r="X878" s="1118">
        <f t="shared" si="2380"/>
        <v>0</v>
      </c>
      <c r="Y878" s="1118">
        <f t="shared" si="2380"/>
        <v>0</v>
      </c>
      <c r="Z878" s="1118">
        <f t="shared" si="2380"/>
        <v>0</v>
      </c>
      <c r="AA878" s="1118">
        <f t="shared" si="2380"/>
        <v>0</v>
      </c>
      <c r="AB878" s="1118">
        <f t="shared" si="2380"/>
        <v>0</v>
      </c>
      <c r="AC878" s="1118">
        <f t="shared" si="2380"/>
        <v>0</v>
      </c>
      <c r="AD878" s="1118">
        <f t="shared" si="2380"/>
        <v>0</v>
      </c>
      <c r="AE878" s="1118">
        <f t="shared" si="2380"/>
        <v>0</v>
      </c>
      <c r="AF878" s="1118">
        <f t="shared" si="2380"/>
        <v>0</v>
      </c>
      <c r="AG878" s="1118">
        <f t="shared" si="2380"/>
        <v>0</v>
      </c>
      <c r="AH878" s="1118">
        <f t="shared" si="2380"/>
        <v>0</v>
      </c>
      <c r="AI878" s="1118">
        <f t="shared" si="2380"/>
        <v>0</v>
      </c>
      <c r="AJ878" s="1118">
        <f t="shared" si="2380"/>
        <v>0</v>
      </c>
      <c r="AK878" s="796"/>
      <c r="AL878" s="1118">
        <f>SUM(AL589)</f>
        <v>0</v>
      </c>
      <c r="AM878" s="1118">
        <f t="shared" ref="AM878:BB878" si="2381">SUM(AM589)</f>
        <v>0</v>
      </c>
      <c r="AN878" s="1118">
        <f t="shared" si="2381"/>
        <v>0</v>
      </c>
      <c r="AO878" s="1118">
        <f t="shared" si="2381"/>
        <v>0</v>
      </c>
      <c r="AP878" s="1118">
        <f t="shared" si="2381"/>
        <v>0</v>
      </c>
      <c r="AQ878" s="1118">
        <f t="shared" si="2381"/>
        <v>0</v>
      </c>
      <c r="AR878" s="1118">
        <f t="shared" si="2381"/>
        <v>0</v>
      </c>
      <c r="AS878" s="1118">
        <f t="shared" si="2381"/>
        <v>0</v>
      </c>
      <c r="AT878" s="1118">
        <f t="shared" si="2381"/>
        <v>0</v>
      </c>
      <c r="AU878" s="1118">
        <f t="shared" si="2381"/>
        <v>0</v>
      </c>
      <c r="AV878" s="1118">
        <f t="shared" si="2381"/>
        <v>0</v>
      </c>
      <c r="AW878" s="1118">
        <f t="shared" si="2381"/>
        <v>0</v>
      </c>
      <c r="AX878" s="1118">
        <f t="shared" si="2381"/>
        <v>0</v>
      </c>
      <c r="AY878" s="1118">
        <f t="shared" si="2381"/>
        <v>0</v>
      </c>
      <c r="AZ878" s="1118">
        <f t="shared" si="2381"/>
        <v>0</v>
      </c>
      <c r="BA878" s="1118">
        <f t="shared" si="2381"/>
        <v>0</v>
      </c>
      <c r="BB878" s="1118">
        <f t="shared" si="2381"/>
        <v>0</v>
      </c>
      <c r="BC878" s="796"/>
      <c r="BD878" s="1118">
        <f>SUM(BD589)</f>
        <v>0</v>
      </c>
      <c r="BE878" s="1118">
        <f t="shared" ref="BE878:BT878" si="2382">SUM(BE589)</f>
        <v>0</v>
      </c>
      <c r="BF878" s="1118">
        <f t="shared" si="2382"/>
        <v>0</v>
      </c>
      <c r="BG878" s="1118">
        <f t="shared" si="2382"/>
        <v>0</v>
      </c>
      <c r="BH878" s="1118">
        <f t="shared" si="2382"/>
        <v>0</v>
      </c>
      <c r="BI878" s="1118">
        <f t="shared" si="2382"/>
        <v>0</v>
      </c>
      <c r="BJ878" s="1118">
        <f t="shared" si="2382"/>
        <v>0</v>
      </c>
      <c r="BK878" s="1118">
        <f t="shared" si="2382"/>
        <v>0</v>
      </c>
      <c r="BL878" s="1118">
        <f t="shared" si="2382"/>
        <v>0</v>
      </c>
      <c r="BM878" s="1118">
        <f t="shared" si="2382"/>
        <v>0</v>
      </c>
      <c r="BN878" s="1118">
        <f t="shared" si="2382"/>
        <v>0</v>
      </c>
      <c r="BO878" s="1118">
        <f t="shared" si="2382"/>
        <v>0</v>
      </c>
      <c r="BP878" s="1118">
        <f t="shared" si="2382"/>
        <v>0</v>
      </c>
      <c r="BQ878" s="1118">
        <f t="shared" si="2382"/>
        <v>0</v>
      </c>
      <c r="BR878" s="1118">
        <f t="shared" si="2382"/>
        <v>0</v>
      </c>
      <c r="BS878" s="1118">
        <f t="shared" si="2382"/>
        <v>0</v>
      </c>
      <c r="BT878" s="1118">
        <f t="shared" si="2382"/>
        <v>0</v>
      </c>
      <c r="BU878" s="796"/>
      <c r="BV878" s="1118">
        <f t="shared" ref="BV878:BY878" si="2383">SUM(BV589)</f>
        <v>0</v>
      </c>
      <c r="BW878" s="1118">
        <f t="shared" si="2383"/>
        <v>0</v>
      </c>
      <c r="BX878" s="1118">
        <f t="shared" si="2383"/>
        <v>0</v>
      </c>
      <c r="BY878" s="1118">
        <f t="shared" si="2383"/>
        <v>0</v>
      </c>
      <c r="BZ878" s="608">
        <f t="shared" si="2277"/>
        <v>0</v>
      </c>
      <c r="CA878" s="608">
        <f t="shared" si="2278"/>
        <v>0</v>
      </c>
      <c r="CB878" s="608">
        <f t="shared" si="2279"/>
        <v>0</v>
      </c>
      <c r="CC878" s="678">
        <f t="shared" si="2280"/>
        <v>0</v>
      </c>
      <c r="CD878" s="1329">
        <f t="shared" si="2362"/>
        <v>0</v>
      </c>
      <c r="CE878" s="1330">
        <f t="shared" si="2362"/>
        <v>0</v>
      </c>
      <c r="CF878" s="1331">
        <f t="shared" si="2362"/>
        <v>0</v>
      </c>
      <c r="CG878" s="1331">
        <f t="shared" si="2362"/>
        <v>0</v>
      </c>
      <c r="CH878" s="1331">
        <f t="shared" si="2362"/>
        <v>0</v>
      </c>
      <c r="CI878" s="1331">
        <f t="shared" si="2362"/>
        <v>0</v>
      </c>
      <c r="CJ878" s="1331">
        <f t="shared" si="2362"/>
        <v>0</v>
      </c>
      <c r="CK878" s="1332">
        <f t="shared" si="2362"/>
        <v>0</v>
      </c>
      <c r="CL878" s="1332">
        <f t="shared" si="2362"/>
        <v>0</v>
      </c>
      <c r="CM878" s="1332">
        <f t="shared" si="2362"/>
        <v>0</v>
      </c>
      <c r="CN878" s="1331">
        <f t="shared" si="2362"/>
        <v>0</v>
      </c>
      <c r="CO878" s="1331">
        <f t="shared" si="2362"/>
        <v>0</v>
      </c>
      <c r="CP878" s="1331">
        <f t="shared" si="2362"/>
        <v>0</v>
      </c>
      <c r="CQ878" s="1331">
        <f t="shared" si="2362"/>
        <v>0</v>
      </c>
      <c r="CR878" s="1331">
        <f t="shared" si="2362"/>
        <v>0</v>
      </c>
      <c r="CS878" s="1330">
        <f t="shared" si="2355"/>
        <v>0</v>
      </c>
      <c r="CT878" s="1361">
        <f t="shared" si="2282"/>
        <v>0</v>
      </c>
      <c r="CU878" s="1413">
        <f t="shared" si="2363"/>
        <v>0</v>
      </c>
      <c r="CV878" s="1344">
        <f t="shared" si="2363"/>
        <v>0</v>
      </c>
      <c r="CW878" s="1345">
        <f t="shared" si="2363"/>
        <v>0</v>
      </c>
      <c r="CX878" s="1345">
        <f t="shared" si="2363"/>
        <v>0</v>
      </c>
      <c r="CY878" s="1345">
        <f t="shared" si="2363"/>
        <v>0</v>
      </c>
      <c r="CZ878" s="1345">
        <f t="shared" si="2363"/>
        <v>0</v>
      </c>
      <c r="DA878" s="1345">
        <f t="shared" si="2363"/>
        <v>0</v>
      </c>
      <c r="DB878" s="1346">
        <f t="shared" si="2363"/>
        <v>0</v>
      </c>
      <c r="DC878" s="1346">
        <f t="shared" si="2363"/>
        <v>0</v>
      </c>
      <c r="DD878" s="1346">
        <f t="shared" si="2363"/>
        <v>0</v>
      </c>
      <c r="DE878" s="1345">
        <f t="shared" si="2363"/>
        <v>0</v>
      </c>
      <c r="DF878" s="1345">
        <f t="shared" si="2363"/>
        <v>0</v>
      </c>
      <c r="DG878" s="1345">
        <f t="shared" si="2363"/>
        <v>0</v>
      </c>
      <c r="DH878" s="1345">
        <f t="shared" si="2363"/>
        <v>0</v>
      </c>
      <c r="DI878" s="1345">
        <f t="shared" si="2363"/>
        <v>0</v>
      </c>
      <c r="DJ878" s="1344">
        <f t="shared" si="2356"/>
        <v>0</v>
      </c>
      <c r="DK878" s="1413">
        <f t="shared" si="2284"/>
        <v>0</v>
      </c>
      <c r="DL878" s="639">
        <f t="shared" si="2285"/>
        <v>17</v>
      </c>
      <c r="DM878" s="106">
        <f t="shared" si="2286"/>
        <v>17</v>
      </c>
      <c r="DN878" s="106">
        <f t="shared" si="2287"/>
        <v>17</v>
      </c>
      <c r="DO878" s="106">
        <f t="shared" si="228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9"/>
      <c r="DY878" s="470"/>
    </row>
    <row r="879" spans="1:129" s="472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384">SUM(C596)</f>
        <v>0</v>
      </c>
      <c r="D879" s="797">
        <f t="shared" si="2384"/>
        <v>0</v>
      </c>
      <c r="E879" s="797">
        <f t="shared" si="2384"/>
        <v>0</v>
      </c>
      <c r="F879" s="797">
        <f t="shared" si="2384"/>
        <v>0</v>
      </c>
      <c r="G879" s="797">
        <f t="shared" si="2384"/>
        <v>0</v>
      </c>
      <c r="H879" s="797">
        <f t="shared" si="2384"/>
        <v>0</v>
      </c>
      <c r="I879" s="797">
        <f t="shared" si="2384"/>
        <v>0</v>
      </c>
      <c r="J879" s="797">
        <f t="shared" si="2384"/>
        <v>0</v>
      </c>
      <c r="K879" s="797">
        <f t="shared" si="2384"/>
        <v>0</v>
      </c>
      <c r="L879" s="797">
        <f t="shared" si="2384"/>
        <v>0</v>
      </c>
      <c r="M879" s="797">
        <f t="shared" si="2384"/>
        <v>0</v>
      </c>
      <c r="N879" s="797">
        <f t="shared" si="2384"/>
        <v>0</v>
      </c>
      <c r="O879" s="797">
        <f t="shared" si="2384"/>
        <v>0</v>
      </c>
      <c r="P879" s="797">
        <f t="shared" si="2384"/>
        <v>0</v>
      </c>
      <c r="Q879" s="797">
        <f t="shared" si="2384"/>
        <v>0</v>
      </c>
      <c r="R879" s="797">
        <f t="shared" si="2384"/>
        <v>0</v>
      </c>
      <c r="S879" s="796"/>
      <c r="T879" s="797">
        <f>SUM(T596)</f>
        <v>0.05</v>
      </c>
      <c r="U879" s="797">
        <f t="shared" ref="U879:AJ879" si="2385">SUM(U596)</f>
        <v>0.04</v>
      </c>
      <c r="V879" s="797">
        <f t="shared" si="2385"/>
        <v>0.04</v>
      </c>
      <c r="W879" s="797">
        <f t="shared" si="2385"/>
        <v>0.04</v>
      </c>
      <c r="X879" s="797">
        <f t="shared" si="2385"/>
        <v>0.04</v>
      </c>
      <c r="Y879" s="797">
        <f t="shared" si="2385"/>
        <v>0.05</v>
      </c>
      <c r="Z879" s="797">
        <f t="shared" si="2385"/>
        <v>0.01</v>
      </c>
      <c r="AA879" s="797">
        <f t="shared" si="2385"/>
        <v>0.02</v>
      </c>
      <c r="AB879" s="797">
        <f t="shared" si="2385"/>
        <v>0.03</v>
      </c>
      <c r="AC879" s="797">
        <f t="shared" si="2385"/>
        <v>0</v>
      </c>
      <c r="AD879" s="797">
        <f t="shared" si="2385"/>
        <v>0</v>
      </c>
      <c r="AE879" s="797">
        <f t="shared" si="2385"/>
        <v>0</v>
      </c>
      <c r="AF879" s="797">
        <f t="shared" si="2385"/>
        <v>0</v>
      </c>
      <c r="AG879" s="797">
        <f t="shared" si="2385"/>
        <v>0</v>
      </c>
      <c r="AH879" s="797">
        <f t="shared" si="2385"/>
        <v>0</v>
      </c>
      <c r="AI879" s="797">
        <f t="shared" si="2385"/>
        <v>0</v>
      </c>
      <c r="AJ879" s="797">
        <f t="shared" si="2385"/>
        <v>0</v>
      </c>
      <c r="AK879" s="796"/>
      <c r="AL879" s="797">
        <f>SUM(AL596)</f>
        <v>0</v>
      </c>
      <c r="AM879" s="797">
        <f t="shared" ref="AM879:BB879" si="2386">SUM(AM596)</f>
        <v>0</v>
      </c>
      <c r="AN879" s="797">
        <f t="shared" si="2386"/>
        <v>0</v>
      </c>
      <c r="AO879" s="797">
        <f t="shared" si="2386"/>
        <v>0</v>
      </c>
      <c r="AP879" s="797">
        <f t="shared" si="2386"/>
        <v>0</v>
      </c>
      <c r="AQ879" s="797">
        <f t="shared" si="2386"/>
        <v>0</v>
      </c>
      <c r="AR879" s="797">
        <f t="shared" si="2386"/>
        <v>0</v>
      </c>
      <c r="AS879" s="797">
        <f t="shared" si="2386"/>
        <v>0</v>
      </c>
      <c r="AT879" s="797">
        <f t="shared" si="2386"/>
        <v>0</v>
      </c>
      <c r="AU879" s="797">
        <f t="shared" si="2386"/>
        <v>0</v>
      </c>
      <c r="AV879" s="797">
        <f t="shared" si="2386"/>
        <v>0</v>
      </c>
      <c r="AW879" s="797">
        <f t="shared" si="2386"/>
        <v>0</v>
      </c>
      <c r="AX879" s="797">
        <f t="shared" si="2386"/>
        <v>0</v>
      </c>
      <c r="AY879" s="797">
        <f t="shared" si="2386"/>
        <v>0</v>
      </c>
      <c r="AZ879" s="797">
        <f t="shared" si="2386"/>
        <v>0</v>
      </c>
      <c r="BA879" s="797">
        <f t="shared" si="2386"/>
        <v>0</v>
      </c>
      <c r="BB879" s="797">
        <f t="shared" si="2386"/>
        <v>0</v>
      </c>
      <c r="BC879" s="796"/>
      <c r="BD879" s="797">
        <f>SUM(BD596)</f>
        <v>0.18877054794520548</v>
      </c>
      <c r="BE879" s="797">
        <f t="shared" ref="BE879:BT879" si="2387">SUM(BE596)</f>
        <v>5.6360078277886499E-2</v>
      </c>
      <c r="BF879" s="797">
        <f t="shared" si="2387"/>
        <v>0</v>
      </c>
      <c r="BG879" s="797">
        <f t="shared" si="2387"/>
        <v>0</v>
      </c>
      <c r="BH879" s="797">
        <f t="shared" si="2387"/>
        <v>0</v>
      </c>
      <c r="BI879" s="797">
        <f t="shared" si="2387"/>
        <v>0</v>
      </c>
      <c r="BJ879" s="797">
        <f t="shared" si="2387"/>
        <v>0</v>
      </c>
      <c r="BK879" s="797">
        <f t="shared" si="2387"/>
        <v>0</v>
      </c>
      <c r="BL879" s="797">
        <f t="shared" si="2387"/>
        <v>0</v>
      </c>
      <c r="BM879" s="797">
        <f t="shared" si="2387"/>
        <v>0</v>
      </c>
      <c r="BN879" s="797">
        <f t="shared" si="2387"/>
        <v>0</v>
      </c>
      <c r="BO879" s="797">
        <f t="shared" si="2387"/>
        <v>0</v>
      </c>
      <c r="BP879" s="797">
        <f t="shared" si="2387"/>
        <v>0</v>
      </c>
      <c r="BQ879" s="797">
        <f t="shared" si="2387"/>
        <v>0</v>
      </c>
      <c r="BR879" s="797">
        <f t="shared" si="2387"/>
        <v>0</v>
      </c>
      <c r="BS879" s="797">
        <f t="shared" si="2387"/>
        <v>0</v>
      </c>
      <c r="BT879" s="797">
        <f t="shared" si="2387"/>
        <v>0</v>
      </c>
      <c r="BU879" s="796"/>
      <c r="BV879" s="797">
        <f>SUM(BV596)</f>
        <v>0</v>
      </c>
      <c r="BW879" s="797">
        <f>SUM(BW596)</f>
        <v>0</v>
      </c>
      <c r="BX879" s="797">
        <f>SUM(BX596)</f>
        <v>0</v>
      </c>
      <c r="BY879" s="797">
        <f>SUM(BY596)</f>
        <v>0</v>
      </c>
      <c r="BZ879" s="608">
        <f t="shared" si="2277"/>
        <v>0</v>
      </c>
      <c r="CA879" s="608">
        <f t="shared" si="2278"/>
        <v>1.8000000000000006E-2</v>
      </c>
      <c r="CB879" s="608">
        <f t="shared" si="2279"/>
        <v>0</v>
      </c>
      <c r="CC879" s="678">
        <f t="shared" si="2280"/>
        <v>3.7573385518590999E-3</v>
      </c>
      <c r="CD879" s="1329">
        <f t="shared" si="2362"/>
        <v>0</v>
      </c>
      <c r="CE879" s="1330">
        <f t="shared" si="2362"/>
        <v>0</v>
      </c>
      <c r="CF879" s="1331">
        <f t="shared" si="2362"/>
        <v>0</v>
      </c>
      <c r="CG879" s="1331">
        <f t="shared" si="2362"/>
        <v>0</v>
      </c>
      <c r="CH879" s="1331">
        <f t="shared" si="2362"/>
        <v>0</v>
      </c>
      <c r="CI879" s="1331">
        <f t="shared" si="2362"/>
        <v>0</v>
      </c>
      <c r="CJ879" s="1331">
        <f t="shared" si="2362"/>
        <v>0</v>
      </c>
      <c r="CK879" s="1332">
        <f t="shared" si="2362"/>
        <v>0</v>
      </c>
      <c r="CL879" s="1332">
        <f t="shared" si="2362"/>
        <v>0</v>
      </c>
      <c r="CM879" s="1332">
        <f t="shared" si="2362"/>
        <v>0</v>
      </c>
      <c r="CN879" s="1331">
        <f t="shared" si="2362"/>
        <v>0</v>
      </c>
      <c r="CO879" s="1331">
        <f t="shared" si="2362"/>
        <v>0</v>
      </c>
      <c r="CP879" s="1331">
        <f t="shared" si="2362"/>
        <v>0</v>
      </c>
      <c r="CQ879" s="1331">
        <f t="shared" si="2362"/>
        <v>0</v>
      </c>
      <c r="CR879" s="1331">
        <f t="shared" si="2362"/>
        <v>0</v>
      </c>
      <c r="CS879" s="1330">
        <f t="shared" si="2355"/>
        <v>0</v>
      </c>
      <c r="CT879" s="1361">
        <f t="shared" si="2282"/>
        <v>0</v>
      </c>
      <c r="CU879" s="1413">
        <f t="shared" si="2363"/>
        <v>0</v>
      </c>
      <c r="CV879" s="1344">
        <f t="shared" si="2363"/>
        <v>0</v>
      </c>
      <c r="CW879" s="1345">
        <f t="shared" si="2363"/>
        <v>0</v>
      </c>
      <c r="CX879" s="1345">
        <f t="shared" si="2363"/>
        <v>0</v>
      </c>
      <c r="CY879" s="1345">
        <f t="shared" si="2363"/>
        <v>0</v>
      </c>
      <c r="CZ879" s="1345">
        <f t="shared" si="2363"/>
        <v>0</v>
      </c>
      <c r="DA879" s="1345">
        <f t="shared" si="2363"/>
        <v>0</v>
      </c>
      <c r="DB879" s="1346">
        <f t="shared" si="2363"/>
        <v>0</v>
      </c>
      <c r="DC879" s="1346">
        <f t="shared" si="2363"/>
        <v>0</v>
      </c>
      <c r="DD879" s="1346">
        <f t="shared" si="2363"/>
        <v>0</v>
      </c>
      <c r="DE879" s="1345">
        <f t="shared" si="2363"/>
        <v>0</v>
      </c>
      <c r="DF879" s="1345">
        <f t="shared" si="2363"/>
        <v>0</v>
      </c>
      <c r="DG879" s="1345">
        <f t="shared" si="2363"/>
        <v>0</v>
      </c>
      <c r="DH879" s="1345">
        <f t="shared" si="2363"/>
        <v>0</v>
      </c>
      <c r="DI879" s="1345">
        <f t="shared" si="2363"/>
        <v>0</v>
      </c>
      <c r="DJ879" s="1344">
        <f t="shared" si="2356"/>
        <v>5.6360078277886499E-2</v>
      </c>
      <c r="DK879" s="1413">
        <f t="shared" si="2284"/>
        <v>0.18877054794520548</v>
      </c>
      <c r="DL879" s="639">
        <f t="shared" si="2285"/>
        <v>17</v>
      </c>
      <c r="DM879" s="106">
        <f t="shared" si="2286"/>
        <v>17</v>
      </c>
      <c r="DN879" s="106">
        <f t="shared" si="2287"/>
        <v>17</v>
      </c>
      <c r="DO879" s="106">
        <f t="shared" si="228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9"/>
      <c r="DY879" s="470"/>
    </row>
    <row r="880" spans="1:129" s="472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388">SUM(C602)</f>
        <v>0</v>
      </c>
      <c r="D880" s="797">
        <f t="shared" si="2388"/>
        <v>0</v>
      </c>
      <c r="E880" s="797">
        <f t="shared" si="2388"/>
        <v>0</v>
      </c>
      <c r="F880" s="797">
        <f t="shared" si="2388"/>
        <v>0</v>
      </c>
      <c r="G880" s="797">
        <f t="shared" si="2388"/>
        <v>0</v>
      </c>
      <c r="H880" s="797">
        <f t="shared" si="2388"/>
        <v>0</v>
      </c>
      <c r="I880" s="797">
        <f t="shared" si="2388"/>
        <v>0</v>
      </c>
      <c r="J880" s="797">
        <f t="shared" si="2388"/>
        <v>0</v>
      </c>
      <c r="K880" s="797">
        <f t="shared" si="2388"/>
        <v>0</v>
      </c>
      <c r="L880" s="797">
        <f t="shared" si="2388"/>
        <v>0</v>
      </c>
      <c r="M880" s="797">
        <f t="shared" si="2388"/>
        <v>0</v>
      </c>
      <c r="N880" s="797">
        <f t="shared" si="2388"/>
        <v>0</v>
      </c>
      <c r="O880" s="797">
        <f t="shared" si="2388"/>
        <v>0</v>
      </c>
      <c r="P880" s="797">
        <f t="shared" si="2388"/>
        <v>0</v>
      </c>
      <c r="Q880" s="797">
        <f t="shared" si="2388"/>
        <v>0</v>
      </c>
      <c r="R880" s="797">
        <f t="shared" si="2388"/>
        <v>0</v>
      </c>
      <c r="S880" s="796"/>
      <c r="T880" s="797">
        <f>SUM(T602)</f>
        <v>0</v>
      </c>
      <c r="U880" s="797">
        <f t="shared" ref="U880:AJ880" si="2389">SUM(U602)</f>
        <v>0</v>
      </c>
      <c r="V880" s="797">
        <f t="shared" si="2389"/>
        <v>0</v>
      </c>
      <c r="W880" s="797">
        <f t="shared" si="2389"/>
        <v>1.2393998695368559E-3</v>
      </c>
      <c r="X880" s="797">
        <f t="shared" si="2389"/>
        <v>0</v>
      </c>
      <c r="Y880" s="797">
        <f t="shared" si="2389"/>
        <v>0</v>
      </c>
      <c r="Z880" s="797">
        <f t="shared" si="2389"/>
        <v>0</v>
      </c>
      <c r="AA880" s="797">
        <f t="shared" si="2389"/>
        <v>0</v>
      </c>
      <c r="AB880" s="797">
        <f t="shared" si="2389"/>
        <v>8.2626657969123718E-3</v>
      </c>
      <c r="AC880" s="797">
        <f t="shared" si="2389"/>
        <v>0</v>
      </c>
      <c r="AD880" s="797">
        <f t="shared" si="2389"/>
        <v>0</v>
      </c>
      <c r="AE880" s="797">
        <f t="shared" si="2389"/>
        <v>0</v>
      </c>
      <c r="AF880" s="797">
        <f t="shared" si="2389"/>
        <v>0</v>
      </c>
      <c r="AG880" s="797">
        <f t="shared" si="2389"/>
        <v>0</v>
      </c>
      <c r="AH880" s="797">
        <f t="shared" si="2389"/>
        <v>0</v>
      </c>
      <c r="AI880" s="797">
        <f t="shared" si="2389"/>
        <v>0</v>
      </c>
      <c r="AJ880" s="797">
        <f t="shared" si="2389"/>
        <v>0</v>
      </c>
      <c r="AK880" s="796"/>
      <c r="AL880" s="797">
        <f>SUM(AL602)</f>
        <v>0</v>
      </c>
      <c r="AM880" s="797">
        <f t="shared" ref="AM880:BB880" si="2390">SUM(AM602)</f>
        <v>0</v>
      </c>
      <c r="AN880" s="797">
        <f t="shared" si="2390"/>
        <v>0</v>
      </c>
      <c r="AO880" s="797">
        <f t="shared" si="2390"/>
        <v>0</v>
      </c>
      <c r="AP880" s="797">
        <f t="shared" si="2390"/>
        <v>0</v>
      </c>
      <c r="AQ880" s="797">
        <f t="shared" si="2390"/>
        <v>0</v>
      </c>
      <c r="AR880" s="797">
        <f t="shared" si="2390"/>
        <v>0</v>
      </c>
      <c r="AS880" s="797">
        <f t="shared" si="2390"/>
        <v>0</v>
      </c>
      <c r="AT880" s="797">
        <f t="shared" si="2390"/>
        <v>0</v>
      </c>
      <c r="AU880" s="797">
        <f t="shared" si="2390"/>
        <v>0</v>
      </c>
      <c r="AV880" s="797">
        <f t="shared" si="2390"/>
        <v>0</v>
      </c>
      <c r="AW880" s="797">
        <f t="shared" si="2390"/>
        <v>0</v>
      </c>
      <c r="AX880" s="797">
        <f t="shared" si="2390"/>
        <v>0</v>
      </c>
      <c r="AY880" s="797">
        <f t="shared" si="2390"/>
        <v>0</v>
      </c>
      <c r="AZ880" s="797">
        <f t="shared" si="2390"/>
        <v>0</v>
      </c>
      <c r="BA880" s="797">
        <f t="shared" si="2390"/>
        <v>0</v>
      </c>
      <c r="BB880" s="797">
        <f t="shared" si="2390"/>
        <v>0</v>
      </c>
      <c r="BC880" s="796"/>
      <c r="BD880" s="797">
        <f>SUM(BD602)</f>
        <v>0</v>
      </c>
      <c r="BE880" s="797">
        <f t="shared" ref="BE880:BT880" si="2391">SUM(BE602)</f>
        <v>0</v>
      </c>
      <c r="BF880" s="797">
        <f t="shared" si="2391"/>
        <v>0</v>
      </c>
      <c r="BG880" s="797">
        <f t="shared" si="2391"/>
        <v>0</v>
      </c>
      <c r="BH880" s="797">
        <f t="shared" si="2391"/>
        <v>0</v>
      </c>
      <c r="BI880" s="797">
        <f t="shared" si="2391"/>
        <v>0</v>
      </c>
      <c r="BJ880" s="797">
        <f t="shared" si="2391"/>
        <v>0</v>
      </c>
      <c r="BK880" s="797">
        <f t="shared" si="2391"/>
        <v>0</v>
      </c>
      <c r="BL880" s="797">
        <f t="shared" si="2391"/>
        <v>0</v>
      </c>
      <c r="BM880" s="797">
        <f t="shared" si="2391"/>
        <v>0</v>
      </c>
      <c r="BN880" s="797">
        <f t="shared" si="2391"/>
        <v>0</v>
      </c>
      <c r="BO880" s="797">
        <f t="shared" si="2391"/>
        <v>0</v>
      </c>
      <c r="BP880" s="797">
        <f t="shared" si="2391"/>
        <v>0</v>
      </c>
      <c r="BQ880" s="797">
        <f t="shared" si="2391"/>
        <v>0</v>
      </c>
      <c r="BR880" s="797">
        <f t="shared" si="2391"/>
        <v>0</v>
      </c>
      <c r="BS880" s="797">
        <f t="shared" si="2391"/>
        <v>0</v>
      </c>
      <c r="BT880" s="797">
        <f t="shared" si="239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0</v>
      </c>
      <c r="BZ880" s="608">
        <f t="shared" ref="BZ880:BZ885" si="2392">IF(DL880&lt;3,"",(SUM(B880:R880)-MIN(B880:R880)-MAX(B880:R880))/(DL880-2))</f>
        <v>0</v>
      </c>
      <c r="CA880" s="608">
        <f t="shared" si="2278"/>
        <v>8.2626657969123743E-5</v>
      </c>
      <c r="CB880" s="608">
        <f t="shared" si="2279"/>
        <v>0</v>
      </c>
      <c r="CC880" s="678">
        <f t="shared" si="2280"/>
        <v>0</v>
      </c>
      <c r="CD880" s="1329">
        <f t="shared" si="2362"/>
        <v>0</v>
      </c>
      <c r="CE880" s="1330">
        <f t="shared" si="2362"/>
        <v>0</v>
      </c>
      <c r="CF880" s="1331">
        <f t="shared" si="2362"/>
        <v>0</v>
      </c>
      <c r="CG880" s="1331">
        <f t="shared" si="2362"/>
        <v>0</v>
      </c>
      <c r="CH880" s="1331">
        <f t="shared" si="2362"/>
        <v>0</v>
      </c>
      <c r="CI880" s="1331">
        <f t="shared" si="2362"/>
        <v>0</v>
      </c>
      <c r="CJ880" s="1331">
        <f t="shared" si="2362"/>
        <v>0</v>
      </c>
      <c r="CK880" s="1332">
        <f t="shared" si="2362"/>
        <v>0</v>
      </c>
      <c r="CL880" s="1332">
        <f t="shared" si="2362"/>
        <v>0</v>
      </c>
      <c r="CM880" s="1332">
        <f t="shared" si="2362"/>
        <v>0</v>
      </c>
      <c r="CN880" s="1331">
        <f t="shared" si="2362"/>
        <v>0</v>
      </c>
      <c r="CO880" s="1331">
        <f t="shared" si="2362"/>
        <v>0</v>
      </c>
      <c r="CP880" s="1331">
        <f t="shared" si="2362"/>
        <v>0</v>
      </c>
      <c r="CQ880" s="1331">
        <f t="shared" si="2362"/>
        <v>0</v>
      </c>
      <c r="CR880" s="1331">
        <f t="shared" si="2362"/>
        <v>0</v>
      </c>
      <c r="CS880" s="1330">
        <f t="shared" si="2355"/>
        <v>0</v>
      </c>
      <c r="CT880" s="1361">
        <f t="shared" si="2282"/>
        <v>0</v>
      </c>
      <c r="CU880" s="1413">
        <f t="shared" si="2363"/>
        <v>0</v>
      </c>
      <c r="CV880" s="1344">
        <f t="shared" si="2363"/>
        <v>0</v>
      </c>
      <c r="CW880" s="1345">
        <f t="shared" si="2363"/>
        <v>0</v>
      </c>
      <c r="CX880" s="1345">
        <f t="shared" si="2363"/>
        <v>0</v>
      </c>
      <c r="CY880" s="1345">
        <f t="shared" si="2363"/>
        <v>0</v>
      </c>
      <c r="CZ880" s="1345">
        <f t="shared" si="2363"/>
        <v>0</v>
      </c>
      <c r="DA880" s="1345">
        <f t="shared" si="2363"/>
        <v>0</v>
      </c>
      <c r="DB880" s="1346">
        <f t="shared" si="2363"/>
        <v>0</v>
      </c>
      <c r="DC880" s="1346">
        <f t="shared" si="2363"/>
        <v>0</v>
      </c>
      <c r="DD880" s="1346">
        <f t="shared" si="2363"/>
        <v>0</v>
      </c>
      <c r="DE880" s="1345">
        <f t="shared" si="2363"/>
        <v>0</v>
      </c>
      <c r="DF880" s="1345">
        <f t="shared" si="2363"/>
        <v>0</v>
      </c>
      <c r="DG880" s="1345">
        <f t="shared" si="2363"/>
        <v>0</v>
      </c>
      <c r="DH880" s="1345">
        <f t="shared" si="2363"/>
        <v>0</v>
      </c>
      <c r="DI880" s="1345">
        <f t="shared" si="2363"/>
        <v>0</v>
      </c>
      <c r="DJ880" s="1344">
        <f t="shared" si="2356"/>
        <v>0</v>
      </c>
      <c r="DK880" s="1413">
        <f t="shared" si="2284"/>
        <v>0</v>
      </c>
      <c r="DL880" s="639">
        <f t="shared" si="2285"/>
        <v>17</v>
      </c>
      <c r="DM880" s="106">
        <f t="shared" si="2286"/>
        <v>17</v>
      </c>
      <c r="DN880" s="106">
        <f t="shared" si="2287"/>
        <v>17</v>
      </c>
      <c r="DO880" s="106">
        <f t="shared" si="228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9"/>
      <c r="DY880" s="470"/>
    </row>
    <row r="881" spans="1:129" s="472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393">SUM(C608)</f>
        <v>0</v>
      </c>
      <c r="D881" s="797">
        <f t="shared" si="2393"/>
        <v>0</v>
      </c>
      <c r="E881" s="797">
        <f t="shared" si="2393"/>
        <v>0</v>
      </c>
      <c r="F881" s="797">
        <f t="shared" si="2393"/>
        <v>0</v>
      </c>
      <c r="G881" s="797">
        <f t="shared" si="2393"/>
        <v>0</v>
      </c>
      <c r="H881" s="797">
        <f t="shared" si="2393"/>
        <v>0</v>
      </c>
      <c r="I881" s="797">
        <f t="shared" si="2393"/>
        <v>0</v>
      </c>
      <c r="J881" s="797">
        <f t="shared" si="2393"/>
        <v>0</v>
      </c>
      <c r="K881" s="797">
        <f t="shared" si="2393"/>
        <v>0</v>
      </c>
      <c r="L881" s="797">
        <f t="shared" si="2393"/>
        <v>0</v>
      </c>
      <c r="M881" s="797">
        <f t="shared" si="2393"/>
        <v>0</v>
      </c>
      <c r="N881" s="797">
        <f t="shared" si="2393"/>
        <v>0</v>
      </c>
      <c r="O881" s="797">
        <f t="shared" si="2393"/>
        <v>0</v>
      </c>
      <c r="P881" s="797">
        <f t="shared" si="2393"/>
        <v>0</v>
      </c>
      <c r="Q881" s="797">
        <f t="shared" si="2393"/>
        <v>0</v>
      </c>
      <c r="R881" s="797">
        <f t="shared" si="2393"/>
        <v>0</v>
      </c>
      <c r="S881" s="796"/>
      <c r="T881" s="797">
        <f>SUM(T608)</f>
        <v>1.0750163078930203E-2</v>
      </c>
      <c r="U881" s="797">
        <f t="shared" ref="U881:AJ881" si="2394">SUM(U608)</f>
        <v>1.2093933463796476E-2</v>
      </c>
      <c r="V881" s="797">
        <f t="shared" si="2394"/>
        <v>7.2563600782778867E-3</v>
      </c>
      <c r="W881" s="797">
        <f t="shared" si="2394"/>
        <v>5.7110241356816702E-3</v>
      </c>
      <c r="X881" s="797">
        <f t="shared" si="2394"/>
        <v>6.0469667318982382E-3</v>
      </c>
      <c r="Y881" s="797">
        <f t="shared" si="2394"/>
        <v>6.382909328114807E-3</v>
      </c>
      <c r="Z881" s="797">
        <f t="shared" si="2394"/>
        <v>1.0366228683254123E-2</v>
      </c>
      <c r="AA881" s="797">
        <f t="shared" si="2394"/>
        <v>9.7903270897400068E-3</v>
      </c>
      <c r="AB881" s="797">
        <f t="shared" si="2394"/>
        <v>7.1667753859534673E-3</v>
      </c>
      <c r="AC881" s="797">
        <f t="shared" si="2394"/>
        <v>0</v>
      </c>
      <c r="AD881" s="797">
        <f t="shared" si="2394"/>
        <v>0</v>
      </c>
      <c r="AE881" s="797">
        <f t="shared" si="2394"/>
        <v>0</v>
      </c>
      <c r="AF881" s="797">
        <f t="shared" si="2394"/>
        <v>0</v>
      </c>
      <c r="AG881" s="797">
        <f t="shared" si="2394"/>
        <v>0</v>
      </c>
      <c r="AH881" s="797">
        <f t="shared" si="2394"/>
        <v>0</v>
      </c>
      <c r="AI881" s="797">
        <f t="shared" si="2394"/>
        <v>0</v>
      </c>
      <c r="AJ881" s="797">
        <f t="shared" si="2394"/>
        <v>0</v>
      </c>
      <c r="AK881" s="796"/>
      <c r="AL881" s="797">
        <f>SUM(AL608)</f>
        <v>0</v>
      </c>
      <c r="AM881" s="797">
        <f t="shared" ref="AM881:BB881" si="2395">SUM(AM608)</f>
        <v>0</v>
      </c>
      <c r="AN881" s="797">
        <f t="shared" si="2395"/>
        <v>0</v>
      </c>
      <c r="AO881" s="797">
        <f t="shared" si="2395"/>
        <v>0</v>
      </c>
      <c r="AP881" s="797">
        <f t="shared" si="2395"/>
        <v>0</v>
      </c>
      <c r="AQ881" s="797">
        <f t="shared" si="2395"/>
        <v>0</v>
      </c>
      <c r="AR881" s="797">
        <f t="shared" si="2395"/>
        <v>0</v>
      </c>
      <c r="AS881" s="797">
        <f t="shared" si="2395"/>
        <v>0</v>
      </c>
      <c r="AT881" s="797">
        <f t="shared" si="2395"/>
        <v>0</v>
      </c>
      <c r="AU881" s="797">
        <f t="shared" si="2395"/>
        <v>0</v>
      </c>
      <c r="AV881" s="797">
        <f t="shared" si="2395"/>
        <v>0</v>
      </c>
      <c r="AW881" s="797">
        <f t="shared" si="2395"/>
        <v>0</v>
      </c>
      <c r="AX881" s="797">
        <f t="shared" si="2395"/>
        <v>0</v>
      </c>
      <c r="AY881" s="797">
        <f t="shared" si="2395"/>
        <v>0</v>
      </c>
      <c r="AZ881" s="797">
        <f t="shared" si="2395"/>
        <v>0</v>
      </c>
      <c r="BA881" s="797">
        <f t="shared" si="2395"/>
        <v>0</v>
      </c>
      <c r="BB881" s="797">
        <f t="shared" si="2395"/>
        <v>0</v>
      </c>
      <c r="BC881" s="796"/>
      <c r="BD881" s="797">
        <f>SUM(BD608)</f>
        <v>0</v>
      </c>
      <c r="BE881" s="797">
        <f t="shared" ref="BE881:BT881" si="2396">SUM(BE608)</f>
        <v>0</v>
      </c>
      <c r="BF881" s="797">
        <f t="shared" si="2396"/>
        <v>0</v>
      </c>
      <c r="BG881" s="797">
        <f t="shared" si="2396"/>
        <v>0</v>
      </c>
      <c r="BH881" s="797">
        <f t="shared" si="2396"/>
        <v>0</v>
      </c>
      <c r="BI881" s="797">
        <f t="shared" si="2396"/>
        <v>0</v>
      </c>
      <c r="BJ881" s="797">
        <f t="shared" si="2396"/>
        <v>0</v>
      </c>
      <c r="BK881" s="797">
        <f t="shared" si="2396"/>
        <v>0</v>
      </c>
      <c r="BL881" s="797">
        <f t="shared" si="2396"/>
        <v>0</v>
      </c>
      <c r="BM881" s="797">
        <f t="shared" si="2396"/>
        <v>0</v>
      </c>
      <c r="BN881" s="797">
        <f t="shared" si="2396"/>
        <v>0</v>
      </c>
      <c r="BO881" s="797">
        <f t="shared" si="2396"/>
        <v>0</v>
      </c>
      <c r="BP881" s="797">
        <f t="shared" si="2396"/>
        <v>0</v>
      </c>
      <c r="BQ881" s="797">
        <f t="shared" si="2396"/>
        <v>0</v>
      </c>
      <c r="BR881" s="797">
        <f t="shared" si="2396"/>
        <v>0</v>
      </c>
      <c r="BS881" s="797">
        <f t="shared" si="2396"/>
        <v>0</v>
      </c>
      <c r="BT881" s="797">
        <f t="shared" si="239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0</v>
      </c>
      <c r="BY881" s="797">
        <f>SUM(BY608)</f>
        <v>0</v>
      </c>
      <c r="BZ881" s="608">
        <f t="shared" si="2392"/>
        <v>0</v>
      </c>
      <c r="CA881" s="608">
        <f t="shared" si="2278"/>
        <v>4.2313836341233597E-3</v>
      </c>
      <c r="CB881" s="608">
        <f t="shared" si="2279"/>
        <v>0</v>
      </c>
      <c r="CC881" s="678">
        <f t="shared" si="2280"/>
        <v>0</v>
      </c>
      <c r="CD881" s="1329">
        <f t="shared" si="2362"/>
        <v>0</v>
      </c>
      <c r="CE881" s="1330">
        <f t="shared" si="2362"/>
        <v>0</v>
      </c>
      <c r="CF881" s="1331">
        <f t="shared" si="2362"/>
        <v>0</v>
      </c>
      <c r="CG881" s="1331">
        <f t="shared" si="2362"/>
        <v>0</v>
      </c>
      <c r="CH881" s="1331">
        <f t="shared" si="2362"/>
        <v>0</v>
      </c>
      <c r="CI881" s="1331">
        <f t="shared" si="2362"/>
        <v>0</v>
      </c>
      <c r="CJ881" s="1331">
        <f t="shared" si="2362"/>
        <v>0</v>
      </c>
      <c r="CK881" s="1332">
        <f t="shared" si="2362"/>
        <v>0</v>
      </c>
      <c r="CL881" s="1332">
        <f t="shared" si="2362"/>
        <v>0</v>
      </c>
      <c r="CM881" s="1332">
        <f t="shared" si="2362"/>
        <v>0</v>
      </c>
      <c r="CN881" s="1331">
        <f t="shared" si="2362"/>
        <v>0</v>
      </c>
      <c r="CO881" s="1331">
        <f t="shared" si="2362"/>
        <v>0</v>
      </c>
      <c r="CP881" s="1331">
        <f t="shared" si="2362"/>
        <v>0</v>
      </c>
      <c r="CQ881" s="1331">
        <f t="shared" si="2362"/>
        <v>0</v>
      </c>
      <c r="CR881" s="1331">
        <f t="shared" si="2362"/>
        <v>0</v>
      </c>
      <c r="CS881" s="1330">
        <f t="shared" si="2355"/>
        <v>0</v>
      </c>
      <c r="CT881" s="1361">
        <f t="shared" si="2282"/>
        <v>0</v>
      </c>
      <c r="CU881" s="1413">
        <f t="shared" si="2363"/>
        <v>0</v>
      </c>
      <c r="CV881" s="1344">
        <f t="shared" si="2363"/>
        <v>0</v>
      </c>
      <c r="CW881" s="1345">
        <f t="shared" si="2363"/>
        <v>0</v>
      </c>
      <c r="CX881" s="1345">
        <f t="shared" si="2363"/>
        <v>0</v>
      </c>
      <c r="CY881" s="1345">
        <f t="shared" si="2363"/>
        <v>0</v>
      </c>
      <c r="CZ881" s="1345">
        <f t="shared" si="2363"/>
        <v>0</v>
      </c>
      <c r="DA881" s="1345">
        <f t="shared" si="2363"/>
        <v>0</v>
      </c>
      <c r="DB881" s="1346">
        <f t="shared" si="2363"/>
        <v>0</v>
      </c>
      <c r="DC881" s="1346">
        <f t="shared" si="2363"/>
        <v>0</v>
      </c>
      <c r="DD881" s="1346">
        <f t="shared" si="2363"/>
        <v>0</v>
      </c>
      <c r="DE881" s="1345">
        <f t="shared" si="2363"/>
        <v>0</v>
      </c>
      <c r="DF881" s="1345">
        <f t="shared" si="2363"/>
        <v>0</v>
      </c>
      <c r="DG881" s="1345">
        <f t="shared" si="2363"/>
        <v>0</v>
      </c>
      <c r="DH881" s="1345">
        <f t="shared" si="2363"/>
        <v>0</v>
      </c>
      <c r="DI881" s="1345">
        <f t="shared" si="2363"/>
        <v>0</v>
      </c>
      <c r="DJ881" s="1344">
        <f t="shared" si="2356"/>
        <v>0</v>
      </c>
      <c r="DK881" s="1413">
        <f t="shared" si="2284"/>
        <v>0</v>
      </c>
      <c r="DL881" s="639">
        <f t="shared" si="2285"/>
        <v>17</v>
      </c>
      <c r="DM881" s="106">
        <f t="shared" si="2286"/>
        <v>17</v>
      </c>
      <c r="DN881" s="106">
        <f t="shared" si="2287"/>
        <v>17</v>
      </c>
      <c r="DO881" s="106">
        <f t="shared" si="228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9"/>
      <c r="DY881" s="470"/>
    </row>
    <row r="882" spans="1:129" s="472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397">SUM(C614)</f>
        <v>0</v>
      </c>
      <c r="D882" s="797">
        <f t="shared" si="2397"/>
        <v>0</v>
      </c>
      <c r="E882" s="797">
        <f t="shared" si="2397"/>
        <v>0</v>
      </c>
      <c r="F882" s="797">
        <f t="shared" si="2397"/>
        <v>0</v>
      </c>
      <c r="G882" s="797">
        <f t="shared" si="2397"/>
        <v>0</v>
      </c>
      <c r="H882" s="797">
        <f t="shared" si="2397"/>
        <v>0</v>
      </c>
      <c r="I882" s="797">
        <f t="shared" si="2397"/>
        <v>0</v>
      </c>
      <c r="J882" s="797">
        <f t="shared" si="2397"/>
        <v>0</v>
      </c>
      <c r="K882" s="797">
        <f t="shared" si="2397"/>
        <v>0</v>
      </c>
      <c r="L882" s="797">
        <f t="shared" si="2397"/>
        <v>0</v>
      </c>
      <c r="M882" s="797">
        <f t="shared" si="2397"/>
        <v>0</v>
      </c>
      <c r="N882" s="797">
        <f t="shared" si="2397"/>
        <v>0</v>
      </c>
      <c r="O882" s="797">
        <f t="shared" si="2397"/>
        <v>0</v>
      </c>
      <c r="P882" s="797">
        <f t="shared" si="2397"/>
        <v>0</v>
      </c>
      <c r="Q882" s="797">
        <f t="shared" si="2397"/>
        <v>0</v>
      </c>
      <c r="R882" s="797">
        <f t="shared" si="2397"/>
        <v>0</v>
      </c>
      <c r="S882" s="796"/>
      <c r="T882" s="797">
        <f>SUM(T614)</f>
        <v>2.1500326157860405E-2</v>
      </c>
      <c r="U882" s="797">
        <f t="shared" ref="U882:AJ882" si="2398">SUM(U614)</f>
        <v>2.0156555772994127E-2</v>
      </c>
      <c r="V882" s="797">
        <f t="shared" si="2398"/>
        <v>2.4187866927592953E-2</v>
      </c>
      <c r="W882" s="797">
        <f t="shared" si="2398"/>
        <v>4.0313111545988253E-2</v>
      </c>
      <c r="X882" s="797">
        <f t="shared" si="2398"/>
        <v>5.0391389432485327E-2</v>
      </c>
      <c r="Y882" s="797">
        <f t="shared" si="2398"/>
        <v>3.359425962165688E-2</v>
      </c>
      <c r="Z882" s="797">
        <f t="shared" si="2398"/>
        <v>5.7590159351411797E-2</v>
      </c>
      <c r="AA882" s="797">
        <f t="shared" si="2398"/>
        <v>5.7590159351411797E-2</v>
      </c>
      <c r="AB882" s="797">
        <f t="shared" si="2398"/>
        <v>4.479234616220918E-2</v>
      </c>
      <c r="AC882" s="797">
        <f t="shared" si="2398"/>
        <v>0</v>
      </c>
      <c r="AD882" s="797">
        <f t="shared" si="2398"/>
        <v>0</v>
      </c>
      <c r="AE882" s="797">
        <f t="shared" si="2398"/>
        <v>0</v>
      </c>
      <c r="AF882" s="797">
        <f t="shared" si="2398"/>
        <v>0</v>
      </c>
      <c r="AG882" s="797">
        <f t="shared" si="2398"/>
        <v>0</v>
      </c>
      <c r="AH882" s="797">
        <f t="shared" si="2398"/>
        <v>0</v>
      </c>
      <c r="AI882" s="797">
        <f t="shared" si="2398"/>
        <v>0</v>
      </c>
      <c r="AJ882" s="797">
        <f t="shared" si="2398"/>
        <v>0</v>
      </c>
      <c r="AK882" s="796"/>
      <c r="AL882" s="797">
        <f>SUM(AL614)</f>
        <v>0</v>
      </c>
      <c r="AM882" s="797">
        <f t="shared" ref="AM882:BB882" si="2399">SUM(AM614)</f>
        <v>0</v>
      </c>
      <c r="AN882" s="797">
        <f t="shared" si="2399"/>
        <v>0</v>
      </c>
      <c r="AO882" s="797">
        <f t="shared" si="2399"/>
        <v>0</v>
      </c>
      <c r="AP882" s="797">
        <f t="shared" si="2399"/>
        <v>0</v>
      </c>
      <c r="AQ882" s="797">
        <f t="shared" si="2399"/>
        <v>0</v>
      </c>
      <c r="AR882" s="797">
        <f t="shared" si="2399"/>
        <v>0</v>
      </c>
      <c r="AS882" s="797">
        <f t="shared" si="2399"/>
        <v>0</v>
      </c>
      <c r="AT882" s="797">
        <f t="shared" si="2399"/>
        <v>0</v>
      </c>
      <c r="AU882" s="797">
        <f t="shared" si="2399"/>
        <v>0</v>
      </c>
      <c r="AV882" s="797">
        <f t="shared" si="2399"/>
        <v>0</v>
      </c>
      <c r="AW882" s="797">
        <f t="shared" si="2399"/>
        <v>0</v>
      </c>
      <c r="AX882" s="797">
        <f t="shared" si="2399"/>
        <v>0</v>
      </c>
      <c r="AY882" s="797">
        <f t="shared" si="2399"/>
        <v>0</v>
      </c>
      <c r="AZ882" s="797">
        <f t="shared" si="2399"/>
        <v>0</v>
      </c>
      <c r="BA882" s="797">
        <f t="shared" si="2399"/>
        <v>0</v>
      </c>
      <c r="BB882" s="797">
        <f t="shared" si="2399"/>
        <v>0</v>
      </c>
      <c r="BC882" s="796"/>
      <c r="BD882" s="797">
        <f>SUM(BD614)</f>
        <v>0</v>
      </c>
      <c r="BE882" s="797">
        <f t="shared" ref="BE882:BT882" si="2400">SUM(BE614)</f>
        <v>0</v>
      </c>
      <c r="BF882" s="797">
        <f t="shared" si="2400"/>
        <v>0</v>
      </c>
      <c r="BG882" s="797">
        <f t="shared" si="2400"/>
        <v>0</v>
      </c>
      <c r="BH882" s="797">
        <f t="shared" si="2400"/>
        <v>0</v>
      </c>
      <c r="BI882" s="797">
        <f t="shared" si="2400"/>
        <v>0</v>
      </c>
      <c r="BJ882" s="797">
        <f t="shared" si="2400"/>
        <v>0</v>
      </c>
      <c r="BK882" s="797">
        <f t="shared" si="2400"/>
        <v>0</v>
      </c>
      <c r="BL882" s="797">
        <f t="shared" si="2400"/>
        <v>0</v>
      </c>
      <c r="BM882" s="797">
        <f t="shared" si="2400"/>
        <v>0</v>
      </c>
      <c r="BN882" s="797">
        <f t="shared" si="2400"/>
        <v>0</v>
      </c>
      <c r="BO882" s="797">
        <f t="shared" si="2400"/>
        <v>0</v>
      </c>
      <c r="BP882" s="797">
        <f t="shared" si="2400"/>
        <v>0</v>
      </c>
      <c r="BQ882" s="797">
        <f t="shared" si="2400"/>
        <v>0</v>
      </c>
      <c r="BR882" s="797">
        <f t="shared" si="2400"/>
        <v>0</v>
      </c>
      <c r="BS882" s="797">
        <f t="shared" si="2400"/>
        <v>0</v>
      </c>
      <c r="BT882" s="797">
        <f t="shared" si="2400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0</v>
      </c>
      <c r="BY882" s="797">
        <f>SUM(BY614)</f>
        <v>0</v>
      </c>
      <c r="BZ882" s="608">
        <f t="shared" si="2392"/>
        <v>0</v>
      </c>
      <c r="CA882" s="608">
        <f t="shared" si="2278"/>
        <v>1.9501734331479927E-2</v>
      </c>
      <c r="CB882" s="608">
        <f t="shared" si="2279"/>
        <v>0</v>
      </c>
      <c r="CC882" s="678">
        <f t="shared" si="2280"/>
        <v>0</v>
      </c>
      <c r="CD882" s="1329">
        <f t="shared" si="2362"/>
        <v>0</v>
      </c>
      <c r="CE882" s="1330">
        <f t="shared" si="2362"/>
        <v>0</v>
      </c>
      <c r="CF882" s="1331">
        <f t="shared" si="2362"/>
        <v>0</v>
      </c>
      <c r="CG882" s="1331">
        <f t="shared" si="2362"/>
        <v>0</v>
      </c>
      <c r="CH882" s="1331">
        <f t="shared" si="2362"/>
        <v>0</v>
      </c>
      <c r="CI882" s="1331">
        <f t="shared" si="2362"/>
        <v>0</v>
      </c>
      <c r="CJ882" s="1331">
        <f t="shared" si="2362"/>
        <v>0</v>
      </c>
      <c r="CK882" s="1332">
        <f t="shared" si="2362"/>
        <v>0</v>
      </c>
      <c r="CL882" s="1332">
        <f t="shared" si="2362"/>
        <v>0</v>
      </c>
      <c r="CM882" s="1332">
        <f t="shared" si="2362"/>
        <v>0</v>
      </c>
      <c r="CN882" s="1331">
        <f t="shared" si="2362"/>
        <v>0</v>
      </c>
      <c r="CO882" s="1331">
        <f t="shared" si="2362"/>
        <v>0</v>
      </c>
      <c r="CP882" s="1331">
        <f t="shared" si="2362"/>
        <v>0</v>
      </c>
      <c r="CQ882" s="1331">
        <f t="shared" si="2362"/>
        <v>0</v>
      </c>
      <c r="CR882" s="1331">
        <f t="shared" si="2362"/>
        <v>0</v>
      </c>
      <c r="CS882" s="1330">
        <f t="shared" si="2355"/>
        <v>0</v>
      </c>
      <c r="CT882" s="1361">
        <f t="shared" si="2282"/>
        <v>0</v>
      </c>
      <c r="CU882" s="1413">
        <f t="shared" si="2363"/>
        <v>0</v>
      </c>
      <c r="CV882" s="1344">
        <f t="shared" si="2363"/>
        <v>0</v>
      </c>
      <c r="CW882" s="1345">
        <f t="shared" si="2363"/>
        <v>0</v>
      </c>
      <c r="CX882" s="1345">
        <f t="shared" si="2363"/>
        <v>0</v>
      </c>
      <c r="CY882" s="1345">
        <f t="shared" si="2363"/>
        <v>0</v>
      </c>
      <c r="CZ882" s="1345">
        <f t="shared" si="2363"/>
        <v>0</v>
      </c>
      <c r="DA882" s="1345">
        <f t="shared" si="2363"/>
        <v>0</v>
      </c>
      <c r="DB882" s="1346">
        <f t="shared" si="2363"/>
        <v>0</v>
      </c>
      <c r="DC882" s="1346">
        <f t="shared" si="2363"/>
        <v>0</v>
      </c>
      <c r="DD882" s="1346">
        <f t="shared" si="2363"/>
        <v>0</v>
      </c>
      <c r="DE882" s="1345">
        <f t="shared" si="2363"/>
        <v>0</v>
      </c>
      <c r="DF882" s="1345">
        <f t="shared" si="2363"/>
        <v>0</v>
      </c>
      <c r="DG882" s="1345">
        <f t="shared" si="2363"/>
        <v>0</v>
      </c>
      <c r="DH882" s="1345">
        <f t="shared" si="2363"/>
        <v>0</v>
      </c>
      <c r="DI882" s="1345">
        <f t="shared" si="2363"/>
        <v>0</v>
      </c>
      <c r="DJ882" s="1344">
        <f t="shared" si="2356"/>
        <v>0</v>
      </c>
      <c r="DK882" s="1413">
        <f t="shared" si="2284"/>
        <v>0</v>
      </c>
      <c r="DL882" s="639">
        <f t="shared" si="2285"/>
        <v>17</v>
      </c>
      <c r="DM882" s="106">
        <f t="shared" si="2286"/>
        <v>17</v>
      </c>
      <c r="DN882" s="106">
        <f t="shared" si="2287"/>
        <v>17</v>
      </c>
      <c r="DO882" s="106">
        <f t="shared" si="228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9"/>
      <c r="DY882" s="470"/>
    </row>
    <row r="883" spans="1:129" s="472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401">SUM(C620)</f>
        <v>0</v>
      </c>
      <c r="D883" s="797">
        <f t="shared" si="2401"/>
        <v>0</v>
      </c>
      <c r="E883" s="797">
        <f t="shared" si="2401"/>
        <v>0</v>
      </c>
      <c r="F883" s="797">
        <f t="shared" si="2401"/>
        <v>0</v>
      </c>
      <c r="G883" s="797">
        <f t="shared" si="2401"/>
        <v>0</v>
      </c>
      <c r="H883" s="797">
        <f t="shared" si="2401"/>
        <v>0</v>
      </c>
      <c r="I883" s="797">
        <f t="shared" si="2401"/>
        <v>0</v>
      </c>
      <c r="J883" s="797">
        <f t="shared" si="2401"/>
        <v>0</v>
      </c>
      <c r="K883" s="797">
        <f t="shared" si="2401"/>
        <v>0</v>
      </c>
      <c r="L883" s="797">
        <f t="shared" si="2401"/>
        <v>0</v>
      </c>
      <c r="M883" s="797">
        <f t="shared" si="2401"/>
        <v>0</v>
      </c>
      <c r="N883" s="797">
        <f t="shared" si="2401"/>
        <v>0</v>
      </c>
      <c r="O883" s="797">
        <f t="shared" si="2401"/>
        <v>0</v>
      </c>
      <c r="P883" s="797">
        <f t="shared" si="2401"/>
        <v>0</v>
      </c>
      <c r="Q883" s="797">
        <f t="shared" si="2401"/>
        <v>0</v>
      </c>
      <c r="R883" s="797">
        <f t="shared" si="2401"/>
        <v>0</v>
      </c>
      <c r="S883" s="796"/>
      <c r="T883" s="797">
        <f>SUM(T620)</f>
        <v>0</v>
      </c>
      <c r="U883" s="797">
        <f t="shared" ref="U883:AJ883" si="2402">SUM(U620)</f>
        <v>0</v>
      </c>
      <c r="V883" s="797">
        <f t="shared" si="2402"/>
        <v>0</v>
      </c>
      <c r="W883" s="797">
        <f t="shared" si="2402"/>
        <v>0</v>
      </c>
      <c r="X883" s="797">
        <f t="shared" si="2402"/>
        <v>0</v>
      </c>
      <c r="Y883" s="797">
        <f t="shared" si="2402"/>
        <v>0</v>
      </c>
      <c r="Z883" s="797">
        <f t="shared" si="2402"/>
        <v>2.158233156276209E-2</v>
      </c>
      <c r="AA883" s="797">
        <f t="shared" si="2402"/>
        <v>0</v>
      </c>
      <c r="AB883" s="797">
        <f t="shared" si="2402"/>
        <v>2.517938682322244E-2</v>
      </c>
      <c r="AC883" s="797">
        <f t="shared" si="2402"/>
        <v>0</v>
      </c>
      <c r="AD883" s="797">
        <f t="shared" si="2402"/>
        <v>0</v>
      </c>
      <c r="AE883" s="797">
        <f t="shared" si="2402"/>
        <v>0</v>
      </c>
      <c r="AF883" s="797">
        <f t="shared" si="2402"/>
        <v>0</v>
      </c>
      <c r="AG883" s="797">
        <f t="shared" si="2402"/>
        <v>0</v>
      </c>
      <c r="AH883" s="797">
        <f t="shared" si="2402"/>
        <v>0</v>
      </c>
      <c r="AI883" s="797">
        <f t="shared" si="2402"/>
        <v>0</v>
      </c>
      <c r="AJ883" s="797">
        <f t="shared" si="2402"/>
        <v>0</v>
      </c>
      <c r="AK883" s="796"/>
      <c r="AL883" s="797">
        <f>SUM(AL620)</f>
        <v>0</v>
      </c>
      <c r="AM883" s="797">
        <f t="shared" ref="AM883:BB883" si="2403">SUM(AM620)</f>
        <v>0</v>
      </c>
      <c r="AN883" s="797">
        <f t="shared" si="2403"/>
        <v>0</v>
      </c>
      <c r="AO883" s="797">
        <f t="shared" si="2403"/>
        <v>0</v>
      </c>
      <c r="AP883" s="797">
        <f t="shared" si="2403"/>
        <v>0</v>
      </c>
      <c r="AQ883" s="797">
        <f t="shared" si="2403"/>
        <v>0</v>
      </c>
      <c r="AR883" s="797">
        <f t="shared" si="2403"/>
        <v>0</v>
      </c>
      <c r="AS883" s="797">
        <f t="shared" si="2403"/>
        <v>0</v>
      </c>
      <c r="AT883" s="797">
        <f t="shared" si="2403"/>
        <v>0</v>
      </c>
      <c r="AU883" s="797">
        <f t="shared" si="2403"/>
        <v>0</v>
      </c>
      <c r="AV883" s="797">
        <f t="shared" si="2403"/>
        <v>0</v>
      </c>
      <c r="AW883" s="797">
        <f t="shared" si="2403"/>
        <v>0</v>
      </c>
      <c r="AX883" s="797">
        <f t="shared" si="2403"/>
        <v>0</v>
      </c>
      <c r="AY883" s="797">
        <f t="shared" si="2403"/>
        <v>0</v>
      </c>
      <c r="AZ883" s="797">
        <f t="shared" si="2403"/>
        <v>0</v>
      </c>
      <c r="BA883" s="797">
        <f t="shared" si="2403"/>
        <v>0</v>
      </c>
      <c r="BB883" s="797">
        <f t="shared" si="2403"/>
        <v>0</v>
      </c>
      <c r="BC883" s="796"/>
      <c r="BD883" s="797">
        <f>SUM(BD620)</f>
        <v>0</v>
      </c>
      <c r="BE883" s="797">
        <f t="shared" ref="BE883:BT883" si="2404">SUM(BE620)</f>
        <v>0</v>
      </c>
      <c r="BF883" s="797">
        <f t="shared" si="2404"/>
        <v>0</v>
      </c>
      <c r="BG883" s="797">
        <f t="shared" si="2404"/>
        <v>0</v>
      </c>
      <c r="BH883" s="797">
        <f t="shared" si="2404"/>
        <v>0</v>
      </c>
      <c r="BI883" s="797">
        <f t="shared" si="2404"/>
        <v>0</v>
      </c>
      <c r="BJ883" s="797">
        <f t="shared" si="2404"/>
        <v>0</v>
      </c>
      <c r="BK883" s="797">
        <f t="shared" si="2404"/>
        <v>0</v>
      </c>
      <c r="BL883" s="797">
        <f t="shared" si="2404"/>
        <v>0</v>
      </c>
      <c r="BM883" s="797">
        <f t="shared" si="2404"/>
        <v>0</v>
      </c>
      <c r="BN883" s="797">
        <f t="shared" si="2404"/>
        <v>0</v>
      </c>
      <c r="BO883" s="797">
        <f t="shared" si="2404"/>
        <v>0</v>
      </c>
      <c r="BP883" s="797">
        <f t="shared" si="2404"/>
        <v>0</v>
      </c>
      <c r="BQ883" s="797">
        <f t="shared" si="2404"/>
        <v>0</v>
      </c>
      <c r="BR883" s="797">
        <f t="shared" si="2404"/>
        <v>0</v>
      </c>
      <c r="BS883" s="797">
        <f t="shared" si="2404"/>
        <v>0</v>
      </c>
      <c r="BT883" s="797">
        <f t="shared" si="2404"/>
        <v>0</v>
      </c>
      <c r="BU883" s="796"/>
      <c r="BV883" s="797">
        <f>SUM(BV620)</f>
        <v>0</v>
      </c>
      <c r="BW883" s="797">
        <f>SUM(BW620)</f>
        <v>0</v>
      </c>
      <c r="BX883" s="797">
        <f>SUM(BX620)</f>
        <v>0</v>
      </c>
      <c r="BY883" s="797">
        <f>SUM(BY620)</f>
        <v>0</v>
      </c>
      <c r="BZ883" s="608">
        <f t="shared" si="2392"/>
        <v>0</v>
      </c>
      <c r="CA883" s="608">
        <f t="shared" si="2278"/>
        <v>1.4388221041841394E-3</v>
      </c>
      <c r="CB883" s="608">
        <f t="shared" si="2279"/>
        <v>0</v>
      </c>
      <c r="CC883" s="678">
        <f t="shared" si="2280"/>
        <v>0</v>
      </c>
      <c r="CD883" s="1329">
        <f t="shared" si="2362"/>
        <v>0</v>
      </c>
      <c r="CE883" s="1330">
        <f t="shared" si="2362"/>
        <v>0</v>
      </c>
      <c r="CF883" s="1331">
        <f t="shared" si="2362"/>
        <v>0</v>
      </c>
      <c r="CG883" s="1331">
        <f t="shared" si="2362"/>
        <v>0</v>
      </c>
      <c r="CH883" s="1331">
        <f t="shared" si="2362"/>
        <v>0</v>
      </c>
      <c r="CI883" s="1331">
        <f t="shared" si="2362"/>
        <v>0</v>
      </c>
      <c r="CJ883" s="1331">
        <f t="shared" si="2362"/>
        <v>0</v>
      </c>
      <c r="CK883" s="1332">
        <f t="shared" si="2362"/>
        <v>0</v>
      </c>
      <c r="CL883" s="1332">
        <f t="shared" si="2362"/>
        <v>0</v>
      </c>
      <c r="CM883" s="1332">
        <f t="shared" si="2362"/>
        <v>0</v>
      </c>
      <c r="CN883" s="1331">
        <f t="shared" si="2362"/>
        <v>0</v>
      </c>
      <c r="CO883" s="1331">
        <f t="shared" si="2362"/>
        <v>0</v>
      </c>
      <c r="CP883" s="1331">
        <f t="shared" si="2362"/>
        <v>0</v>
      </c>
      <c r="CQ883" s="1331">
        <f t="shared" si="2362"/>
        <v>0</v>
      </c>
      <c r="CR883" s="1331">
        <f t="shared" si="2362"/>
        <v>0</v>
      </c>
      <c r="CS883" s="1330">
        <f t="shared" si="2355"/>
        <v>0</v>
      </c>
      <c r="CT883" s="1361">
        <f t="shared" si="2282"/>
        <v>0</v>
      </c>
      <c r="CU883" s="1413">
        <f t="shared" si="2363"/>
        <v>0</v>
      </c>
      <c r="CV883" s="1344">
        <f t="shared" si="2363"/>
        <v>0</v>
      </c>
      <c r="CW883" s="1345">
        <f t="shared" si="2363"/>
        <v>0</v>
      </c>
      <c r="CX883" s="1345">
        <f t="shared" si="2363"/>
        <v>0</v>
      </c>
      <c r="CY883" s="1345">
        <f t="shared" si="2363"/>
        <v>0</v>
      </c>
      <c r="CZ883" s="1345">
        <f t="shared" si="2363"/>
        <v>0</v>
      </c>
      <c r="DA883" s="1345">
        <f t="shared" si="2363"/>
        <v>0</v>
      </c>
      <c r="DB883" s="1346">
        <f t="shared" si="2363"/>
        <v>0</v>
      </c>
      <c r="DC883" s="1346">
        <f t="shared" si="2363"/>
        <v>0</v>
      </c>
      <c r="DD883" s="1346">
        <f t="shared" si="2363"/>
        <v>0</v>
      </c>
      <c r="DE883" s="1345">
        <f t="shared" si="2363"/>
        <v>0</v>
      </c>
      <c r="DF883" s="1345">
        <f t="shared" si="2363"/>
        <v>0</v>
      </c>
      <c r="DG883" s="1345">
        <f t="shared" si="2363"/>
        <v>0</v>
      </c>
      <c r="DH883" s="1345">
        <f t="shared" si="2363"/>
        <v>0</v>
      </c>
      <c r="DI883" s="1345">
        <f t="shared" si="2363"/>
        <v>0</v>
      </c>
      <c r="DJ883" s="1344">
        <f t="shared" si="2356"/>
        <v>0</v>
      </c>
      <c r="DK883" s="1413">
        <f t="shared" si="2284"/>
        <v>0</v>
      </c>
      <c r="DL883" s="639">
        <f t="shared" si="2285"/>
        <v>17</v>
      </c>
      <c r="DM883" s="106">
        <f t="shared" si="2286"/>
        <v>17</v>
      </c>
      <c r="DN883" s="106">
        <f t="shared" si="2287"/>
        <v>17</v>
      </c>
      <c r="DO883" s="106">
        <f t="shared" si="228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9"/>
      <c r="DY883" s="470"/>
    </row>
    <row r="884" spans="1:129" s="472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405">SUM(C626)</f>
        <v>0</v>
      </c>
      <c r="D884" s="797">
        <f t="shared" si="2405"/>
        <v>0</v>
      </c>
      <c r="E884" s="797">
        <f t="shared" si="2405"/>
        <v>0</v>
      </c>
      <c r="F884" s="797">
        <f t="shared" si="2405"/>
        <v>0</v>
      </c>
      <c r="G884" s="797">
        <f t="shared" si="2405"/>
        <v>0</v>
      </c>
      <c r="H884" s="797">
        <f t="shared" si="2405"/>
        <v>0</v>
      </c>
      <c r="I884" s="797">
        <f t="shared" si="2405"/>
        <v>0</v>
      </c>
      <c r="J884" s="797">
        <f t="shared" si="2405"/>
        <v>0</v>
      </c>
      <c r="K884" s="797">
        <f t="shared" si="2405"/>
        <v>0</v>
      </c>
      <c r="L884" s="797">
        <f t="shared" si="2405"/>
        <v>0</v>
      </c>
      <c r="M884" s="797">
        <f t="shared" si="2405"/>
        <v>0</v>
      </c>
      <c r="N884" s="797">
        <f t="shared" si="2405"/>
        <v>0</v>
      </c>
      <c r="O884" s="797">
        <f t="shared" si="2405"/>
        <v>0</v>
      </c>
      <c r="P884" s="797">
        <f t="shared" si="2405"/>
        <v>0</v>
      </c>
      <c r="Q884" s="797">
        <f t="shared" si="2405"/>
        <v>0</v>
      </c>
      <c r="R884" s="797">
        <f t="shared" si="2405"/>
        <v>0</v>
      </c>
      <c r="S884" s="796"/>
      <c r="T884" s="797">
        <f>SUM(T626)</f>
        <v>3.5381604696673195E-2</v>
      </c>
      <c r="U884" s="797">
        <f t="shared" ref="U884:AJ884" si="2406">SUM(U626)</f>
        <v>3.0958904109589042E-2</v>
      </c>
      <c r="V884" s="797">
        <f t="shared" si="2406"/>
        <v>2.2113502935420744E-2</v>
      </c>
      <c r="W884" s="797">
        <f t="shared" si="2406"/>
        <v>2.6536203522504891E-2</v>
      </c>
      <c r="X884" s="797">
        <f t="shared" si="2406"/>
        <v>2.6536203522504891E-2</v>
      </c>
      <c r="Y884" s="797">
        <f t="shared" si="2406"/>
        <v>2.5799086757990867E-2</v>
      </c>
      <c r="Z884" s="797">
        <f t="shared" si="2406"/>
        <v>4.3595191501258027E-2</v>
      </c>
      <c r="AA884" s="797">
        <f t="shared" si="2406"/>
        <v>3.7908862175006997E-2</v>
      </c>
      <c r="AB884" s="797">
        <f t="shared" si="2406"/>
        <v>2.9484670580560993E-2</v>
      </c>
      <c r="AC884" s="797">
        <f t="shared" si="2406"/>
        <v>0</v>
      </c>
      <c r="AD884" s="797">
        <f t="shared" si="2406"/>
        <v>0</v>
      </c>
      <c r="AE884" s="797">
        <f t="shared" si="2406"/>
        <v>0</v>
      </c>
      <c r="AF884" s="797">
        <f t="shared" si="2406"/>
        <v>0</v>
      </c>
      <c r="AG884" s="797">
        <f t="shared" si="2406"/>
        <v>0</v>
      </c>
      <c r="AH884" s="797">
        <f t="shared" si="2406"/>
        <v>0</v>
      </c>
      <c r="AI884" s="797">
        <f t="shared" si="2406"/>
        <v>0</v>
      </c>
      <c r="AJ884" s="797">
        <f t="shared" si="2406"/>
        <v>0</v>
      </c>
      <c r="AK884" s="796"/>
      <c r="AL884" s="797">
        <f>SUM(AL626)</f>
        <v>0</v>
      </c>
      <c r="AM884" s="797">
        <f t="shared" ref="AM884:BB884" si="2407">SUM(AM626)</f>
        <v>0</v>
      </c>
      <c r="AN884" s="797">
        <f t="shared" si="2407"/>
        <v>0</v>
      </c>
      <c r="AO884" s="797">
        <f t="shared" si="2407"/>
        <v>0</v>
      </c>
      <c r="AP884" s="797">
        <f t="shared" si="2407"/>
        <v>0</v>
      </c>
      <c r="AQ884" s="797">
        <f t="shared" si="2407"/>
        <v>0</v>
      </c>
      <c r="AR884" s="797">
        <f t="shared" si="2407"/>
        <v>0</v>
      </c>
      <c r="AS884" s="797">
        <f t="shared" si="2407"/>
        <v>0</v>
      </c>
      <c r="AT884" s="797">
        <f t="shared" si="2407"/>
        <v>0</v>
      </c>
      <c r="AU884" s="797">
        <f t="shared" si="2407"/>
        <v>0</v>
      </c>
      <c r="AV884" s="797">
        <f t="shared" si="2407"/>
        <v>0</v>
      </c>
      <c r="AW884" s="797">
        <f t="shared" si="2407"/>
        <v>0</v>
      </c>
      <c r="AX884" s="797">
        <f t="shared" si="2407"/>
        <v>0</v>
      </c>
      <c r="AY884" s="797">
        <f t="shared" si="2407"/>
        <v>0</v>
      </c>
      <c r="AZ884" s="797">
        <f t="shared" si="2407"/>
        <v>0</v>
      </c>
      <c r="BA884" s="797">
        <f t="shared" si="2407"/>
        <v>0</v>
      </c>
      <c r="BB884" s="797">
        <f t="shared" si="2407"/>
        <v>0</v>
      </c>
      <c r="BC884" s="796"/>
      <c r="BD884" s="797">
        <f>SUM(BD626)</f>
        <v>0</v>
      </c>
      <c r="BE884" s="797">
        <f t="shared" ref="BE884:BT884" si="2408">SUM(BE626)</f>
        <v>0</v>
      </c>
      <c r="BF884" s="797">
        <f t="shared" si="2408"/>
        <v>0</v>
      </c>
      <c r="BG884" s="797">
        <f t="shared" si="2408"/>
        <v>0</v>
      </c>
      <c r="BH884" s="797">
        <f t="shared" si="2408"/>
        <v>0</v>
      </c>
      <c r="BI884" s="797">
        <f t="shared" si="2408"/>
        <v>0</v>
      </c>
      <c r="BJ884" s="797">
        <f t="shared" si="2408"/>
        <v>0</v>
      </c>
      <c r="BK884" s="797">
        <f t="shared" si="2408"/>
        <v>0</v>
      </c>
      <c r="BL884" s="797">
        <f t="shared" si="2408"/>
        <v>0</v>
      </c>
      <c r="BM884" s="797">
        <f t="shared" si="2408"/>
        <v>0</v>
      </c>
      <c r="BN884" s="797">
        <f t="shared" si="2408"/>
        <v>0</v>
      </c>
      <c r="BO884" s="797">
        <f t="shared" si="2408"/>
        <v>0</v>
      </c>
      <c r="BP884" s="797">
        <f t="shared" si="2408"/>
        <v>0</v>
      </c>
      <c r="BQ884" s="797">
        <f t="shared" si="2408"/>
        <v>0</v>
      </c>
      <c r="BR884" s="797">
        <f t="shared" si="2408"/>
        <v>0</v>
      </c>
      <c r="BS884" s="797">
        <f t="shared" si="2408"/>
        <v>0</v>
      </c>
      <c r="BT884" s="797">
        <f t="shared" si="2408"/>
        <v>0</v>
      </c>
      <c r="BU884" s="796"/>
      <c r="BV884" s="797">
        <f>SUM(BV626)</f>
        <v>0</v>
      </c>
      <c r="BW884" s="797">
        <f>SUM(BW626)</f>
        <v>0</v>
      </c>
      <c r="BX884" s="797">
        <f>SUM(BX626)</f>
        <v>0</v>
      </c>
      <c r="BY884" s="797">
        <f>SUM(BY626)</f>
        <v>0</v>
      </c>
      <c r="BZ884" s="608">
        <f t="shared" si="2392"/>
        <v>0</v>
      </c>
      <c r="CA884" s="608">
        <f t="shared" si="2278"/>
        <v>1.5647935886683444E-2</v>
      </c>
      <c r="CB884" s="608">
        <f t="shared" si="2279"/>
        <v>0</v>
      </c>
      <c r="CC884" s="678">
        <f t="shared" si="2280"/>
        <v>0</v>
      </c>
      <c r="CD884" s="1329">
        <f t="shared" si="2362"/>
        <v>0</v>
      </c>
      <c r="CE884" s="1330">
        <f t="shared" si="2362"/>
        <v>0</v>
      </c>
      <c r="CF884" s="1331">
        <f t="shared" si="2362"/>
        <v>0</v>
      </c>
      <c r="CG884" s="1331">
        <f t="shared" si="2362"/>
        <v>0</v>
      </c>
      <c r="CH884" s="1331">
        <f t="shared" si="2362"/>
        <v>0</v>
      </c>
      <c r="CI884" s="1331">
        <f t="shared" si="2362"/>
        <v>0</v>
      </c>
      <c r="CJ884" s="1331">
        <f t="shared" si="2362"/>
        <v>0</v>
      </c>
      <c r="CK884" s="1332">
        <f t="shared" si="2362"/>
        <v>0</v>
      </c>
      <c r="CL884" s="1332">
        <f t="shared" si="2362"/>
        <v>0</v>
      </c>
      <c r="CM884" s="1332">
        <f t="shared" si="2362"/>
        <v>0</v>
      </c>
      <c r="CN884" s="1331">
        <f t="shared" si="2362"/>
        <v>0</v>
      </c>
      <c r="CO884" s="1331">
        <f t="shared" si="2362"/>
        <v>0</v>
      </c>
      <c r="CP884" s="1331">
        <f t="shared" si="2362"/>
        <v>0</v>
      </c>
      <c r="CQ884" s="1331">
        <f t="shared" si="2362"/>
        <v>0</v>
      </c>
      <c r="CR884" s="1331">
        <f t="shared" si="2362"/>
        <v>0</v>
      </c>
      <c r="CS884" s="1330">
        <f t="shared" si="2355"/>
        <v>0</v>
      </c>
      <c r="CT884" s="1361">
        <f t="shared" si="2282"/>
        <v>0</v>
      </c>
      <c r="CU884" s="1413">
        <f t="shared" si="2363"/>
        <v>0</v>
      </c>
      <c r="CV884" s="1344">
        <f t="shared" si="2363"/>
        <v>0</v>
      </c>
      <c r="CW884" s="1345">
        <f t="shared" si="2363"/>
        <v>0</v>
      </c>
      <c r="CX884" s="1345">
        <f t="shared" si="2363"/>
        <v>0</v>
      </c>
      <c r="CY884" s="1345">
        <f t="shared" si="2363"/>
        <v>0</v>
      </c>
      <c r="CZ884" s="1345">
        <f t="shared" si="2363"/>
        <v>0</v>
      </c>
      <c r="DA884" s="1345">
        <f t="shared" si="2363"/>
        <v>0</v>
      </c>
      <c r="DB884" s="1346">
        <f t="shared" si="2363"/>
        <v>0</v>
      </c>
      <c r="DC884" s="1346">
        <f t="shared" si="2363"/>
        <v>0</v>
      </c>
      <c r="DD884" s="1346">
        <f t="shared" si="2363"/>
        <v>0</v>
      </c>
      <c r="DE884" s="1345">
        <f t="shared" si="2363"/>
        <v>0</v>
      </c>
      <c r="DF884" s="1345">
        <f t="shared" si="2363"/>
        <v>0</v>
      </c>
      <c r="DG884" s="1345">
        <f t="shared" si="2363"/>
        <v>0</v>
      </c>
      <c r="DH884" s="1345">
        <f t="shared" si="2363"/>
        <v>0</v>
      </c>
      <c r="DI884" s="1345">
        <f t="shared" si="2363"/>
        <v>0</v>
      </c>
      <c r="DJ884" s="1344">
        <f t="shared" si="2356"/>
        <v>0</v>
      </c>
      <c r="DK884" s="1413">
        <f t="shared" si="2284"/>
        <v>0</v>
      </c>
      <c r="DL884" s="639">
        <f t="shared" si="2285"/>
        <v>17</v>
      </c>
      <c r="DM884" s="106">
        <f t="shared" si="2286"/>
        <v>17</v>
      </c>
      <c r="DN884" s="106">
        <f t="shared" si="2287"/>
        <v>17</v>
      </c>
      <c r="DO884" s="106">
        <f t="shared" si="228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9"/>
      <c r="DY884" s="470"/>
    </row>
    <row r="885" spans="1:129" s="472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409">SUM(C632)</f>
        <v>0</v>
      </c>
      <c r="D885" s="797">
        <f t="shared" si="2409"/>
        <v>0</v>
      </c>
      <c r="E885" s="797">
        <f t="shared" si="2409"/>
        <v>0</v>
      </c>
      <c r="F885" s="797">
        <f t="shared" si="2409"/>
        <v>0</v>
      </c>
      <c r="G885" s="797">
        <f t="shared" si="2409"/>
        <v>0</v>
      </c>
      <c r="H885" s="797">
        <f t="shared" si="2409"/>
        <v>0</v>
      </c>
      <c r="I885" s="797">
        <f t="shared" si="2409"/>
        <v>0</v>
      </c>
      <c r="J885" s="797">
        <f t="shared" si="2409"/>
        <v>0</v>
      </c>
      <c r="K885" s="797">
        <f t="shared" si="2409"/>
        <v>0</v>
      </c>
      <c r="L885" s="797">
        <f t="shared" si="2409"/>
        <v>0</v>
      </c>
      <c r="M885" s="797">
        <f t="shared" si="2409"/>
        <v>0</v>
      </c>
      <c r="N885" s="797">
        <f t="shared" si="2409"/>
        <v>0</v>
      </c>
      <c r="O885" s="797">
        <f t="shared" si="2409"/>
        <v>0</v>
      </c>
      <c r="P885" s="797">
        <f t="shared" si="2409"/>
        <v>0</v>
      </c>
      <c r="Q885" s="797">
        <f t="shared" si="2409"/>
        <v>0</v>
      </c>
      <c r="R885" s="797">
        <f t="shared" si="2409"/>
        <v>0</v>
      </c>
      <c r="S885" s="796"/>
      <c r="T885" s="797">
        <f>SUM(T632)</f>
        <v>0</v>
      </c>
      <c r="U885" s="797">
        <f t="shared" ref="U885:AJ885" si="2410">SUM(U632)</f>
        <v>0</v>
      </c>
      <c r="V885" s="797">
        <f t="shared" si="2410"/>
        <v>0</v>
      </c>
      <c r="W885" s="797">
        <f t="shared" si="2410"/>
        <v>0</v>
      </c>
      <c r="X885" s="797">
        <f t="shared" si="2410"/>
        <v>0</v>
      </c>
      <c r="Y885" s="797">
        <f t="shared" si="2410"/>
        <v>0</v>
      </c>
      <c r="Z885" s="797">
        <f t="shared" si="2410"/>
        <v>0</v>
      </c>
      <c r="AA885" s="797">
        <f t="shared" si="2410"/>
        <v>0</v>
      </c>
      <c r="AB885" s="797">
        <f t="shared" si="2410"/>
        <v>0</v>
      </c>
      <c r="AC885" s="797">
        <f t="shared" si="2410"/>
        <v>0</v>
      </c>
      <c r="AD885" s="797">
        <f t="shared" si="2410"/>
        <v>0</v>
      </c>
      <c r="AE885" s="797">
        <f t="shared" si="2410"/>
        <v>0</v>
      </c>
      <c r="AF885" s="797">
        <f t="shared" si="2410"/>
        <v>0</v>
      </c>
      <c r="AG885" s="797">
        <f t="shared" si="2410"/>
        <v>0</v>
      </c>
      <c r="AH885" s="797">
        <f t="shared" si="2410"/>
        <v>0</v>
      </c>
      <c r="AI885" s="797">
        <f t="shared" si="2410"/>
        <v>0</v>
      </c>
      <c r="AJ885" s="797">
        <f t="shared" si="2410"/>
        <v>0</v>
      </c>
      <c r="AK885" s="796"/>
      <c r="AL885" s="797">
        <f>SUM(AL632)</f>
        <v>0</v>
      </c>
      <c r="AM885" s="797">
        <f t="shared" ref="AM885:BB885" si="2411">SUM(AM632)</f>
        <v>0</v>
      </c>
      <c r="AN885" s="797">
        <f t="shared" si="2411"/>
        <v>0</v>
      </c>
      <c r="AO885" s="797">
        <f t="shared" si="2411"/>
        <v>0</v>
      </c>
      <c r="AP885" s="797">
        <f t="shared" si="2411"/>
        <v>0</v>
      </c>
      <c r="AQ885" s="797">
        <f t="shared" si="2411"/>
        <v>0</v>
      </c>
      <c r="AR885" s="797">
        <f t="shared" si="2411"/>
        <v>0</v>
      </c>
      <c r="AS885" s="797">
        <f t="shared" si="2411"/>
        <v>0</v>
      </c>
      <c r="AT885" s="797">
        <f t="shared" si="2411"/>
        <v>0</v>
      </c>
      <c r="AU885" s="797">
        <f t="shared" si="2411"/>
        <v>0</v>
      </c>
      <c r="AV885" s="797">
        <f t="shared" si="2411"/>
        <v>0</v>
      </c>
      <c r="AW885" s="797">
        <f t="shared" si="2411"/>
        <v>0</v>
      </c>
      <c r="AX885" s="797">
        <f t="shared" si="2411"/>
        <v>0</v>
      </c>
      <c r="AY885" s="797">
        <f t="shared" si="2411"/>
        <v>0</v>
      </c>
      <c r="AZ885" s="797">
        <f t="shared" si="2411"/>
        <v>0</v>
      </c>
      <c r="BA885" s="797">
        <f t="shared" si="2411"/>
        <v>0</v>
      </c>
      <c r="BB885" s="797">
        <f t="shared" si="2411"/>
        <v>0</v>
      </c>
      <c r="BC885" s="796"/>
      <c r="BD885" s="797">
        <f>SUM(BD632)</f>
        <v>0</v>
      </c>
      <c r="BE885" s="797">
        <f t="shared" ref="BE885:BT885" si="2412">SUM(BE632)</f>
        <v>0</v>
      </c>
      <c r="BF885" s="797">
        <f t="shared" si="2412"/>
        <v>0</v>
      </c>
      <c r="BG885" s="797">
        <f t="shared" si="2412"/>
        <v>0</v>
      </c>
      <c r="BH885" s="797">
        <f t="shared" si="2412"/>
        <v>0</v>
      </c>
      <c r="BI885" s="797">
        <f t="shared" si="2412"/>
        <v>0</v>
      </c>
      <c r="BJ885" s="797">
        <f t="shared" si="2412"/>
        <v>0</v>
      </c>
      <c r="BK885" s="797">
        <f t="shared" si="2412"/>
        <v>0</v>
      </c>
      <c r="BL885" s="797">
        <f t="shared" si="2412"/>
        <v>0</v>
      </c>
      <c r="BM885" s="797">
        <f t="shared" si="2412"/>
        <v>0</v>
      </c>
      <c r="BN885" s="797">
        <f t="shared" si="2412"/>
        <v>0</v>
      </c>
      <c r="BO885" s="797">
        <f t="shared" si="2412"/>
        <v>0</v>
      </c>
      <c r="BP885" s="797">
        <f t="shared" si="2412"/>
        <v>0</v>
      </c>
      <c r="BQ885" s="797">
        <f t="shared" si="2412"/>
        <v>0</v>
      </c>
      <c r="BR885" s="797">
        <f t="shared" si="2412"/>
        <v>0</v>
      </c>
      <c r="BS885" s="797">
        <f t="shared" si="2412"/>
        <v>0</v>
      </c>
      <c r="BT885" s="797">
        <f t="shared" si="241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08">
        <f t="shared" si="2392"/>
        <v>0</v>
      </c>
      <c r="CA885" s="608">
        <f t="shared" si="2278"/>
        <v>0</v>
      </c>
      <c r="CB885" s="608">
        <f t="shared" si="2279"/>
        <v>0</v>
      </c>
      <c r="CC885" s="678">
        <f t="shared" si="2280"/>
        <v>0</v>
      </c>
      <c r="CD885" s="1329">
        <f t="shared" si="2362"/>
        <v>0</v>
      </c>
      <c r="CE885" s="1330">
        <f t="shared" si="2362"/>
        <v>0</v>
      </c>
      <c r="CF885" s="1331">
        <f t="shared" si="2362"/>
        <v>0</v>
      </c>
      <c r="CG885" s="1331">
        <f t="shared" si="2362"/>
        <v>0</v>
      </c>
      <c r="CH885" s="1331">
        <f t="shared" si="2362"/>
        <v>0</v>
      </c>
      <c r="CI885" s="1331">
        <f t="shared" si="2362"/>
        <v>0</v>
      </c>
      <c r="CJ885" s="1331">
        <f t="shared" si="2362"/>
        <v>0</v>
      </c>
      <c r="CK885" s="1332">
        <f t="shared" si="2362"/>
        <v>0</v>
      </c>
      <c r="CL885" s="1332">
        <f t="shared" si="2362"/>
        <v>0</v>
      </c>
      <c r="CM885" s="1332">
        <f t="shared" si="2362"/>
        <v>0</v>
      </c>
      <c r="CN885" s="1331">
        <f t="shared" si="2362"/>
        <v>0</v>
      </c>
      <c r="CO885" s="1331">
        <f t="shared" si="2362"/>
        <v>0</v>
      </c>
      <c r="CP885" s="1331">
        <f t="shared" si="2362"/>
        <v>0</v>
      </c>
      <c r="CQ885" s="1331">
        <f t="shared" si="2362"/>
        <v>0</v>
      </c>
      <c r="CR885" s="1331">
        <f t="shared" si="2362"/>
        <v>0</v>
      </c>
      <c r="CS885" s="1330">
        <f t="shared" si="2355"/>
        <v>0</v>
      </c>
      <c r="CT885" s="1361">
        <f t="shared" si="2282"/>
        <v>0</v>
      </c>
      <c r="CU885" s="1413">
        <f t="shared" si="2363"/>
        <v>0</v>
      </c>
      <c r="CV885" s="1344">
        <f t="shared" si="2363"/>
        <v>0</v>
      </c>
      <c r="CW885" s="1345">
        <f t="shared" si="2363"/>
        <v>0</v>
      </c>
      <c r="CX885" s="1345">
        <f t="shared" si="2363"/>
        <v>0</v>
      </c>
      <c r="CY885" s="1345">
        <f t="shared" si="2363"/>
        <v>0</v>
      </c>
      <c r="CZ885" s="1345">
        <f t="shared" si="2363"/>
        <v>0</v>
      </c>
      <c r="DA885" s="1345">
        <f t="shared" si="2363"/>
        <v>0</v>
      </c>
      <c r="DB885" s="1346">
        <f t="shared" si="2363"/>
        <v>0</v>
      </c>
      <c r="DC885" s="1346">
        <f t="shared" si="2363"/>
        <v>0</v>
      </c>
      <c r="DD885" s="1346">
        <f t="shared" si="2363"/>
        <v>0</v>
      </c>
      <c r="DE885" s="1345">
        <f t="shared" si="2363"/>
        <v>0</v>
      </c>
      <c r="DF885" s="1345">
        <f t="shared" si="2363"/>
        <v>0</v>
      </c>
      <c r="DG885" s="1345">
        <f t="shared" si="2363"/>
        <v>0</v>
      </c>
      <c r="DH885" s="1345">
        <f t="shared" si="2363"/>
        <v>0</v>
      </c>
      <c r="DI885" s="1345">
        <f t="shared" si="2363"/>
        <v>0</v>
      </c>
      <c r="DJ885" s="1344">
        <f t="shared" si="2356"/>
        <v>0</v>
      </c>
      <c r="DK885" s="1413">
        <f t="shared" si="2284"/>
        <v>0</v>
      </c>
      <c r="DL885" s="639">
        <f t="shared" si="2285"/>
        <v>17</v>
      </c>
      <c r="DM885" s="106">
        <f t="shared" si="2286"/>
        <v>17</v>
      </c>
      <c r="DN885" s="106">
        <f t="shared" si="2287"/>
        <v>17</v>
      </c>
      <c r="DO885" s="106">
        <f t="shared" si="228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9"/>
      <c r="DY885" s="470"/>
    </row>
    <row r="886" spans="1:129" s="472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413">SUM(C639)</f>
        <v>0</v>
      </c>
      <c r="D886" s="797">
        <f t="shared" si="2413"/>
        <v>0</v>
      </c>
      <c r="E886" s="797">
        <f t="shared" si="2413"/>
        <v>0</v>
      </c>
      <c r="F886" s="797">
        <f t="shared" si="2413"/>
        <v>0</v>
      </c>
      <c r="G886" s="797">
        <f t="shared" si="2413"/>
        <v>0</v>
      </c>
      <c r="H886" s="797">
        <f t="shared" si="2413"/>
        <v>0</v>
      </c>
      <c r="I886" s="797">
        <f t="shared" si="2413"/>
        <v>0</v>
      </c>
      <c r="J886" s="797">
        <f t="shared" si="2413"/>
        <v>0</v>
      </c>
      <c r="K886" s="797">
        <f t="shared" si="2413"/>
        <v>0</v>
      </c>
      <c r="L886" s="797">
        <f t="shared" si="2413"/>
        <v>0</v>
      </c>
      <c r="M886" s="797">
        <f t="shared" si="2413"/>
        <v>0</v>
      </c>
      <c r="N886" s="797">
        <f t="shared" si="2413"/>
        <v>0</v>
      </c>
      <c r="O886" s="797">
        <f t="shared" si="2413"/>
        <v>0</v>
      </c>
      <c r="P886" s="797">
        <f t="shared" si="2413"/>
        <v>0</v>
      </c>
      <c r="Q886" s="797">
        <f t="shared" si="2413"/>
        <v>0</v>
      </c>
      <c r="R886" s="797">
        <f t="shared" si="2413"/>
        <v>0</v>
      </c>
      <c r="S886" s="796"/>
      <c r="T886" s="797">
        <f>SUM(T639)</f>
        <v>0</v>
      </c>
      <c r="U886" s="797">
        <f t="shared" ref="U886:AJ886" si="2414">SUM(U639)</f>
        <v>0</v>
      </c>
      <c r="V886" s="797">
        <f t="shared" si="2414"/>
        <v>0</v>
      </c>
      <c r="W886" s="797">
        <f t="shared" si="2414"/>
        <v>0</v>
      </c>
      <c r="X886" s="797">
        <f t="shared" si="2414"/>
        <v>0</v>
      </c>
      <c r="Y886" s="797">
        <f t="shared" si="2414"/>
        <v>0</v>
      </c>
      <c r="Z886" s="797">
        <f t="shared" si="2414"/>
        <v>0</v>
      </c>
      <c r="AA886" s="797">
        <f t="shared" si="2414"/>
        <v>0</v>
      </c>
      <c r="AB886" s="797">
        <f t="shared" si="2414"/>
        <v>3.3920417482061318E-3</v>
      </c>
      <c r="AC886" s="797">
        <f t="shared" si="2414"/>
        <v>0</v>
      </c>
      <c r="AD886" s="797">
        <f t="shared" si="2414"/>
        <v>0</v>
      </c>
      <c r="AE886" s="797">
        <f t="shared" si="2414"/>
        <v>0</v>
      </c>
      <c r="AF886" s="797">
        <f t="shared" si="2414"/>
        <v>0</v>
      </c>
      <c r="AG886" s="797">
        <f t="shared" si="2414"/>
        <v>0</v>
      </c>
      <c r="AH886" s="797">
        <f t="shared" si="2414"/>
        <v>0</v>
      </c>
      <c r="AI886" s="797">
        <f t="shared" si="2414"/>
        <v>0</v>
      </c>
      <c r="AJ886" s="797">
        <f t="shared" si="2414"/>
        <v>0</v>
      </c>
      <c r="AK886" s="796"/>
      <c r="AL886" s="797">
        <f>SUM(AL639)</f>
        <v>0</v>
      </c>
      <c r="AM886" s="797">
        <f t="shared" ref="AM886:BB886" si="2415">SUM(AM639)</f>
        <v>0</v>
      </c>
      <c r="AN886" s="797">
        <f t="shared" si="2415"/>
        <v>0</v>
      </c>
      <c r="AO886" s="797">
        <f t="shared" si="2415"/>
        <v>0</v>
      </c>
      <c r="AP886" s="797">
        <f t="shared" si="2415"/>
        <v>0</v>
      </c>
      <c r="AQ886" s="797">
        <f t="shared" si="2415"/>
        <v>0</v>
      </c>
      <c r="AR886" s="797">
        <f t="shared" si="2415"/>
        <v>0</v>
      </c>
      <c r="AS886" s="797">
        <f t="shared" si="2415"/>
        <v>0</v>
      </c>
      <c r="AT886" s="797">
        <f t="shared" si="2415"/>
        <v>0</v>
      </c>
      <c r="AU886" s="797">
        <f t="shared" si="2415"/>
        <v>0</v>
      </c>
      <c r="AV886" s="797">
        <f t="shared" si="2415"/>
        <v>0</v>
      </c>
      <c r="AW886" s="797">
        <f t="shared" si="2415"/>
        <v>0</v>
      </c>
      <c r="AX886" s="797">
        <f t="shared" si="2415"/>
        <v>0</v>
      </c>
      <c r="AY886" s="797">
        <f t="shared" si="2415"/>
        <v>0</v>
      </c>
      <c r="AZ886" s="797">
        <f t="shared" si="2415"/>
        <v>0</v>
      </c>
      <c r="BA886" s="797">
        <f t="shared" si="2415"/>
        <v>0</v>
      </c>
      <c r="BB886" s="797">
        <f t="shared" si="2415"/>
        <v>0</v>
      </c>
      <c r="BC886" s="796"/>
      <c r="BD886" s="797">
        <f>SUM(BD639)</f>
        <v>0.41780821917808225</v>
      </c>
      <c r="BE886" s="797">
        <f t="shared" ref="BE886:BT886" si="2416">SUM(BE639)</f>
        <v>0</v>
      </c>
      <c r="BF886" s="797">
        <f t="shared" si="2416"/>
        <v>0</v>
      </c>
      <c r="BG886" s="797">
        <f t="shared" si="2416"/>
        <v>0</v>
      </c>
      <c r="BH886" s="797">
        <f t="shared" si="2416"/>
        <v>0</v>
      </c>
      <c r="BI886" s="797">
        <f t="shared" si="2416"/>
        <v>0</v>
      </c>
      <c r="BJ886" s="797">
        <f t="shared" si="2416"/>
        <v>0</v>
      </c>
      <c r="BK886" s="797">
        <f t="shared" si="2416"/>
        <v>0</v>
      </c>
      <c r="BL886" s="797">
        <f t="shared" si="2416"/>
        <v>0</v>
      </c>
      <c r="BM886" s="797">
        <f t="shared" si="2416"/>
        <v>0</v>
      </c>
      <c r="BN886" s="797">
        <f t="shared" si="2416"/>
        <v>0</v>
      </c>
      <c r="BO886" s="797">
        <f t="shared" si="2416"/>
        <v>0</v>
      </c>
      <c r="BP886" s="797">
        <f t="shared" si="2416"/>
        <v>0</v>
      </c>
      <c r="BQ886" s="797">
        <f t="shared" si="2416"/>
        <v>0</v>
      </c>
      <c r="BR886" s="797">
        <f t="shared" si="2416"/>
        <v>0</v>
      </c>
      <c r="BS886" s="797">
        <f t="shared" si="2416"/>
        <v>0</v>
      </c>
      <c r="BT886" s="797">
        <f t="shared" si="241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08">
        <f t="shared" si="2277"/>
        <v>0</v>
      </c>
      <c r="CA886" s="608">
        <f t="shared" si="2278"/>
        <v>0</v>
      </c>
      <c r="CB886" s="608">
        <f t="shared" si="2279"/>
        <v>0</v>
      </c>
      <c r="CC886" s="678">
        <f t="shared" si="2280"/>
        <v>0</v>
      </c>
      <c r="CD886" s="1329">
        <f t="shared" si="2362"/>
        <v>0</v>
      </c>
      <c r="CE886" s="1330">
        <f t="shared" si="2362"/>
        <v>0</v>
      </c>
      <c r="CF886" s="1331">
        <f t="shared" si="2362"/>
        <v>0</v>
      </c>
      <c r="CG886" s="1331">
        <f t="shared" si="2362"/>
        <v>0</v>
      </c>
      <c r="CH886" s="1331">
        <f t="shared" si="2362"/>
        <v>0</v>
      </c>
      <c r="CI886" s="1331">
        <f t="shared" si="2362"/>
        <v>0</v>
      </c>
      <c r="CJ886" s="1331">
        <f t="shared" si="2362"/>
        <v>0</v>
      </c>
      <c r="CK886" s="1332">
        <f t="shared" si="2362"/>
        <v>0</v>
      </c>
      <c r="CL886" s="1332">
        <f t="shared" si="2362"/>
        <v>0</v>
      </c>
      <c r="CM886" s="1332">
        <f t="shared" si="2362"/>
        <v>0</v>
      </c>
      <c r="CN886" s="1331">
        <f t="shared" si="2362"/>
        <v>0</v>
      </c>
      <c r="CO886" s="1331">
        <f t="shared" si="2362"/>
        <v>0</v>
      </c>
      <c r="CP886" s="1331">
        <f t="shared" si="2362"/>
        <v>0</v>
      </c>
      <c r="CQ886" s="1331">
        <f t="shared" si="2362"/>
        <v>0</v>
      </c>
      <c r="CR886" s="1331">
        <f t="shared" si="2362"/>
        <v>0</v>
      </c>
      <c r="CS886" s="1330">
        <f t="shared" si="2355"/>
        <v>0</v>
      </c>
      <c r="CT886" s="1361">
        <f t="shared" si="2282"/>
        <v>0</v>
      </c>
      <c r="CU886" s="1413">
        <f t="shared" si="2363"/>
        <v>0</v>
      </c>
      <c r="CV886" s="1344">
        <f t="shared" si="2363"/>
        <v>0</v>
      </c>
      <c r="CW886" s="1345">
        <f t="shared" si="2363"/>
        <v>0</v>
      </c>
      <c r="CX886" s="1345">
        <f t="shared" si="2363"/>
        <v>0</v>
      </c>
      <c r="CY886" s="1345">
        <f t="shared" si="2363"/>
        <v>0</v>
      </c>
      <c r="CZ886" s="1345">
        <f t="shared" si="2363"/>
        <v>0</v>
      </c>
      <c r="DA886" s="1345">
        <f t="shared" si="2363"/>
        <v>0</v>
      </c>
      <c r="DB886" s="1346">
        <f t="shared" si="2363"/>
        <v>0</v>
      </c>
      <c r="DC886" s="1346">
        <f t="shared" si="2363"/>
        <v>0</v>
      </c>
      <c r="DD886" s="1346">
        <f t="shared" si="2363"/>
        <v>0</v>
      </c>
      <c r="DE886" s="1345">
        <f t="shared" si="2363"/>
        <v>0</v>
      </c>
      <c r="DF886" s="1345">
        <f t="shared" si="2363"/>
        <v>0</v>
      </c>
      <c r="DG886" s="1345">
        <f t="shared" si="2363"/>
        <v>0</v>
      </c>
      <c r="DH886" s="1345">
        <f t="shared" si="2363"/>
        <v>0</v>
      </c>
      <c r="DI886" s="1345">
        <f t="shared" si="2363"/>
        <v>0</v>
      </c>
      <c r="DJ886" s="1344">
        <f t="shared" si="2356"/>
        <v>0</v>
      </c>
      <c r="DK886" s="1413">
        <f t="shared" si="2284"/>
        <v>0.41780821917808225</v>
      </c>
      <c r="DL886" s="639">
        <f t="shared" si="2285"/>
        <v>17</v>
      </c>
      <c r="DM886" s="106">
        <f t="shared" si="2286"/>
        <v>17</v>
      </c>
      <c r="DN886" s="106">
        <f t="shared" si="2287"/>
        <v>17</v>
      </c>
      <c r="DO886" s="106">
        <f t="shared" si="228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9"/>
      <c r="DY886" s="470"/>
    </row>
    <row r="887" spans="1:129" s="472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68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68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68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68"/>
      <c r="BV887" s="796"/>
      <c r="BW887" s="796"/>
      <c r="BX887" s="796"/>
      <c r="BY887" s="796"/>
      <c r="BZ887" s="800"/>
      <c r="CA887" s="800"/>
      <c r="CB887" s="800"/>
      <c r="CC887" s="800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1"/>
      <c r="DY887" s="470"/>
    </row>
    <row r="888" spans="1:129" s="472" customFormat="1" ht="15.75" customHeight="1">
      <c r="A888" s="603" t="str">
        <f>A665</f>
        <v>School feeding: no. children</v>
      </c>
      <c r="B888" s="797">
        <f t="shared" ref="B888:R888" si="2417">SUM(B666)</f>
        <v>0</v>
      </c>
      <c r="C888" s="797">
        <f t="shared" si="2417"/>
        <v>0</v>
      </c>
      <c r="D888" s="797">
        <f t="shared" si="2417"/>
        <v>0</v>
      </c>
      <c r="E888" s="797">
        <f t="shared" si="2417"/>
        <v>0</v>
      </c>
      <c r="F888" s="797">
        <f t="shared" si="2417"/>
        <v>0</v>
      </c>
      <c r="G888" s="797">
        <f t="shared" si="2417"/>
        <v>0</v>
      </c>
      <c r="H888" s="797">
        <f t="shared" si="2417"/>
        <v>0</v>
      </c>
      <c r="I888" s="797">
        <f t="shared" si="2417"/>
        <v>0</v>
      </c>
      <c r="J888" s="797">
        <f t="shared" si="2417"/>
        <v>0</v>
      </c>
      <c r="K888" s="797">
        <f t="shared" si="2417"/>
        <v>0</v>
      </c>
      <c r="L888" s="797">
        <f t="shared" si="2417"/>
        <v>0</v>
      </c>
      <c r="M888" s="797">
        <f t="shared" si="2417"/>
        <v>0</v>
      </c>
      <c r="N888" s="797">
        <f t="shared" si="2417"/>
        <v>0</v>
      </c>
      <c r="O888" s="797">
        <f t="shared" si="2417"/>
        <v>0</v>
      </c>
      <c r="P888" s="797">
        <f t="shared" si="2417"/>
        <v>0</v>
      </c>
      <c r="Q888" s="797">
        <f t="shared" si="2417"/>
        <v>0</v>
      </c>
      <c r="R888" s="797">
        <f t="shared" si="2417"/>
        <v>0</v>
      </c>
      <c r="S888" s="796"/>
      <c r="T888" s="797">
        <f t="shared" ref="T888:AJ888" si="2418">SUM(T666)</f>
        <v>0</v>
      </c>
      <c r="U888" s="797">
        <f t="shared" si="2418"/>
        <v>0</v>
      </c>
      <c r="V888" s="797">
        <f t="shared" si="2418"/>
        <v>0</v>
      </c>
      <c r="W888" s="797">
        <f t="shared" si="2418"/>
        <v>0</v>
      </c>
      <c r="X888" s="797">
        <f t="shared" si="2418"/>
        <v>0</v>
      </c>
      <c r="Y888" s="797">
        <f t="shared" si="2418"/>
        <v>0</v>
      </c>
      <c r="Z888" s="797">
        <f t="shared" si="2418"/>
        <v>0</v>
      </c>
      <c r="AA888" s="797">
        <f t="shared" si="2418"/>
        <v>0</v>
      </c>
      <c r="AB888" s="797">
        <f t="shared" si="2418"/>
        <v>2.6455026455026454E-2</v>
      </c>
      <c r="AC888" s="797">
        <f t="shared" si="2418"/>
        <v>0</v>
      </c>
      <c r="AD888" s="797">
        <f t="shared" si="2418"/>
        <v>0</v>
      </c>
      <c r="AE888" s="797">
        <f t="shared" si="2418"/>
        <v>0</v>
      </c>
      <c r="AF888" s="797">
        <f t="shared" si="2418"/>
        <v>0</v>
      </c>
      <c r="AG888" s="797">
        <f t="shared" si="2418"/>
        <v>0</v>
      </c>
      <c r="AH888" s="797">
        <f t="shared" si="2418"/>
        <v>0</v>
      </c>
      <c r="AI888" s="797">
        <f t="shared" si="2418"/>
        <v>0</v>
      </c>
      <c r="AJ888" s="797">
        <f t="shared" si="2418"/>
        <v>0</v>
      </c>
      <c r="AK888" s="796"/>
      <c r="AL888" s="797">
        <f t="shared" ref="AL888:BB888" si="2419">SUM(AL666)</f>
        <v>0</v>
      </c>
      <c r="AM888" s="797">
        <f t="shared" si="2419"/>
        <v>0</v>
      </c>
      <c r="AN888" s="797">
        <f t="shared" si="2419"/>
        <v>0</v>
      </c>
      <c r="AO888" s="797">
        <f t="shared" si="2419"/>
        <v>0</v>
      </c>
      <c r="AP888" s="797">
        <f t="shared" si="2419"/>
        <v>0</v>
      </c>
      <c r="AQ888" s="797">
        <f t="shared" si="2419"/>
        <v>0</v>
      </c>
      <c r="AR888" s="797">
        <f t="shared" si="2419"/>
        <v>0</v>
      </c>
      <c r="AS888" s="797">
        <f t="shared" si="2419"/>
        <v>0</v>
      </c>
      <c r="AT888" s="797">
        <f t="shared" si="2419"/>
        <v>0</v>
      </c>
      <c r="AU888" s="797">
        <f t="shared" si="2419"/>
        <v>0</v>
      </c>
      <c r="AV888" s="797">
        <f t="shared" si="2419"/>
        <v>0</v>
      </c>
      <c r="AW888" s="797">
        <f t="shared" si="2419"/>
        <v>0</v>
      </c>
      <c r="AX888" s="797">
        <f t="shared" si="2419"/>
        <v>0</v>
      </c>
      <c r="AY888" s="797">
        <f t="shared" si="2419"/>
        <v>0</v>
      </c>
      <c r="AZ888" s="797">
        <f t="shared" si="2419"/>
        <v>0</v>
      </c>
      <c r="BA888" s="797">
        <f t="shared" si="2419"/>
        <v>0</v>
      </c>
      <c r="BB888" s="797">
        <f t="shared" si="2419"/>
        <v>0</v>
      </c>
      <c r="BC888" s="796"/>
      <c r="BD888" s="797">
        <f t="shared" ref="BD888:BT888" si="2420">SUM(BD666)</f>
        <v>0</v>
      </c>
      <c r="BE888" s="797">
        <f t="shared" si="2420"/>
        <v>0</v>
      </c>
      <c r="BF888" s="797">
        <f t="shared" si="2420"/>
        <v>0</v>
      </c>
      <c r="BG888" s="797">
        <f t="shared" si="2420"/>
        <v>0</v>
      </c>
      <c r="BH888" s="797">
        <f t="shared" si="2420"/>
        <v>0</v>
      </c>
      <c r="BI888" s="797">
        <f t="shared" si="2420"/>
        <v>0</v>
      </c>
      <c r="BJ888" s="797">
        <f t="shared" si="2420"/>
        <v>0</v>
      </c>
      <c r="BK888" s="797">
        <f t="shared" si="2420"/>
        <v>0</v>
      </c>
      <c r="BL888" s="797">
        <f t="shared" si="2420"/>
        <v>0</v>
      </c>
      <c r="BM888" s="797">
        <f t="shared" si="2420"/>
        <v>0</v>
      </c>
      <c r="BN888" s="797">
        <f t="shared" si="2420"/>
        <v>0</v>
      </c>
      <c r="BO888" s="797">
        <f t="shared" si="2420"/>
        <v>0</v>
      </c>
      <c r="BP888" s="797">
        <f t="shared" si="2420"/>
        <v>0</v>
      </c>
      <c r="BQ888" s="797">
        <f t="shared" si="2420"/>
        <v>0</v>
      </c>
      <c r="BR888" s="797">
        <f t="shared" si="2420"/>
        <v>0</v>
      </c>
      <c r="BS888" s="797">
        <f t="shared" si="2420"/>
        <v>0</v>
      </c>
      <c r="BT888" s="797">
        <f t="shared" si="2420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08">
        <f t="shared" ref="BZ888:BZ893" si="2421">IF(DL888&lt;3,"",(SUM(B888:R888)-MIN(B888:R888)-MAX(B888:R888))/(DL888-2))</f>
        <v>0</v>
      </c>
      <c r="CA888" s="608">
        <f t="shared" ref="CA888:CA893" si="2422">IF(DM888&lt;3,"",(SUM(T888:AJ888)-MIN(T888:AJ888)-MAX(T888:AJ888))/(DM888-2))</f>
        <v>0</v>
      </c>
      <c r="CB888" s="608">
        <f t="shared" ref="CB888:CB893" si="2423">IF(DN888&lt;3,"",(SUM(AL888:BB888)-MIN(AL888:BB888)-MAX(AL888:BB888))/(DN888-2))</f>
        <v>0</v>
      </c>
      <c r="CC888" s="678">
        <f t="shared" ref="CC888:CC893" si="2424">IF(DO888&lt;3,"",(SUM(BD888:BT888)-MIN(BD888:BT888)-MAX(BD888:BT888))/(DO888-2))</f>
        <v>0</v>
      </c>
      <c r="CD888" s="1329">
        <f t="shared" ref="CD888:CS888" si="242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425"/>
        <v>0</v>
      </c>
      <c r="CF888" s="1331">
        <f t="shared" si="2425"/>
        <v>0</v>
      </c>
      <c r="CG888" s="1331">
        <f t="shared" si="2425"/>
        <v>0</v>
      </c>
      <c r="CH888" s="1331">
        <f t="shared" si="2425"/>
        <v>0</v>
      </c>
      <c r="CI888" s="1331">
        <f t="shared" si="2425"/>
        <v>0</v>
      </c>
      <c r="CJ888" s="1331">
        <f t="shared" si="2425"/>
        <v>0</v>
      </c>
      <c r="CK888" s="1332">
        <f t="shared" si="2425"/>
        <v>0</v>
      </c>
      <c r="CL888" s="1332">
        <f t="shared" si="2425"/>
        <v>0</v>
      </c>
      <c r="CM888" s="1332">
        <f t="shared" si="2425"/>
        <v>0</v>
      </c>
      <c r="CN888" s="1331">
        <f t="shared" si="2425"/>
        <v>0</v>
      </c>
      <c r="CO888" s="1331">
        <f t="shared" si="2425"/>
        <v>0</v>
      </c>
      <c r="CP888" s="1331">
        <f t="shared" si="2425"/>
        <v>0</v>
      </c>
      <c r="CQ888" s="1331">
        <f t="shared" si="2425"/>
        <v>0</v>
      </c>
      <c r="CR888" s="1331">
        <f t="shared" si="2425"/>
        <v>0</v>
      </c>
      <c r="CS888" s="1330">
        <f t="shared" si="2425"/>
        <v>0</v>
      </c>
      <c r="CT888" s="1333">
        <f t="shared" ref="CE888:CT893" si="242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42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42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42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43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43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43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43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43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43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43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43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43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43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44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44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44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44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444">COUNT(B888:R888)</f>
        <v>17</v>
      </c>
      <c r="DM888" s="106">
        <f t="shared" ref="DM888:DM893" si="2445">COUNT(T888:AJ888)</f>
        <v>17</v>
      </c>
      <c r="DN888" s="106">
        <f t="shared" ref="DN888:DN893" si="2446">COUNT(AL888:BB888)</f>
        <v>17</v>
      </c>
      <c r="DO888" s="106">
        <f t="shared" ref="DO888:DO893" si="244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9"/>
      <c r="DY888" s="470"/>
    </row>
    <row r="889" spans="1:129" s="472" customFormat="1" ht="15.75" customHeight="1">
      <c r="A889" s="603" t="str">
        <f>A667</f>
        <v>Relief - grain: quantity (kg)</v>
      </c>
      <c r="B889" s="797">
        <f t="shared" ref="B889:R889" si="2448">SUM(B669)</f>
        <v>0</v>
      </c>
      <c r="C889" s="797">
        <f t="shared" si="2448"/>
        <v>0</v>
      </c>
      <c r="D889" s="797">
        <f t="shared" si="2448"/>
        <v>0</v>
      </c>
      <c r="E889" s="797">
        <f t="shared" si="2448"/>
        <v>0</v>
      </c>
      <c r="F889" s="797">
        <f t="shared" si="2448"/>
        <v>0</v>
      </c>
      <c r="G889" s="797">
        <f t="shared" si="2448"/>
        <v>0</v>
      </c>
      <c r="H889" s="797">
        <f t="shared" si="2448"/>
        <v>0</v>
      </c>
      <c r="I889" s="797">
        <f t="shared" si="2448"/>
        <v>0</v>
      </c>
      <c r="J889" s="797">
        <f t="shared" si="2448"/>
        <v>0</v>
      </c>
      <c r="K889" s="797">
        <f t="shared" si="2448"/>
        <v>0</v>
      </c>
      <c r="L889" s="797">
        <f t="shared" si="2448"/>
        <v>0</v>
      </c>
      <c r="M889" s="797">
        <f t="shared" si="2448"/>
        <v>0</v>
      </c>
      <c r="N889" s="797">
        <f t="shared" si="2448"/>
        <v>0</v>
      </c>
      <c r="O889" s="797">
        <f t="shared" si="2448"/>
        <v>0</v>
      </c>
      <c r="P889" s="797">
        <f t="shared" si="2448"/>
        <v>0</v>
      </c>
      <c r="Q889" s="797">
        <f t="shared" si="2448"/>
        <v>0</v>
      </c>
      <c r="R889" s="797">
        <f t="shared" si="2448"/>
        <v>0</v>
      </c>
      <c r="S889" s="796"/>
      <c r="T889" s="797">
        <f t="shared" ref="T889:AJ889" si="2449">SUM(T669)</f>
        <v>0</v>
      </c>
      <c r="U889" s="797">
        <f t="shared" si="2449"/>
        <v>0</v>
      </c>
      <c r="V889" s="797">
        <f t="shared" si="2449"/>
        <v>0</v>
      </c>
      <c r="W889" s="797">
        <f t="shared" si="2449"/>
        <v>0</v>
      </c>
      <c r="X889" s="797">
        <f t="shared" si="2449"/>
        <v>0</v>
      </c>
      <c r="Y889" s="797">
        <f t="shared" si="2449"/>
        <v>0</v>
      </c>
      <c r="Z889" s="797">
        <f t="shared" si="2449"/>
        <v>0</v>
      </c>
      <c r="AA889" s="797">
        <f t="shared" si="2449"/>
        <v>0</v>
      </c>
      <c r="AB889" s="797">
        <f t="shared" si="2449"/>
        <v>0</v>
      </c>
      <c r="AC889" s="797">
        <f t="shared" si="2449"/>
        <v>0</v>
      </c>
      <c r="AD889" s="797">
        <f t="shared" si="2449"/>
        <v>0</v>
      </c>
      <c r="AE889" s="797">
        <f t="shared" si="2449"/>
        <v>0</v>
      </c>
      <c r="AF889" s="797">
        <f t="shared" si="2449"/>
        <v>0</v>
      </c>
      <c r="AG889" s="797">
        <f t="shared" si="2449"/>
        <v>0</v>
      </c>
      <c r="AH889" s="797">
        <f t="shared" si="2449"/>
        <v>0</v>
      </c>
      <c r="AI889" s="797">
        <f t="shared" si="2449"/>
        <v>0</v>
      </c>
      <c r="AJ889" s="797">
        <f t="shared" si="2449"/>
        <v>0</v>
      </c>
      <c r="AK889" s="796"/>
      <c r="AL889" s="797">
        <f t="shared" ref="AL889:BB889" si="2450">SUM(AL669)</f>
        <v>0</v>
      </c>
      <c r="AM889" s="797">
        <f t="shared" si="2450"/>
        <v>0</v>
      </c>
      <c r="AN889" s="797">
        <f t="shared" si="2450"/>
        <v>0</v>
      </c>
      <c r="AO889" s="797">
        <f t="shared" si="2450"/>
        <v>0</v>
      </c>
      <c r="AP889" s="797">
        <f t="shared" si="2450"/>
        <v>0</v>
      </c>
      <c r="AQ889" s="797">
        <f t="shared" si="2450"/>
        <v>0</v>
      </c>
      <c r="AR889" s="797">
        <f t="shared" si="2450"/>
        <v>0</v>
      </c>
      <c r="AS889" s="797">
        <f t="shared" si="2450"/>
        <v>0</v>
      </c>
      <c r="AT889" s="797">
        <f t="shared" si="2450"/>
        <v>0</v>
      </c>
      <c r="AU889" s="797">
        <f t="shared" si="2450"/>
        <v>0</v>
      </c>
      <c r="AV889" s="797">
        <f t="shared" si="2450"/>
        <v>0</v>
      </c>
      <c r="AW889" s="797">
        <f t="shared" si="2450"/>
        <v>0</v>
      </c>
      <c r="AX889" s="797">
        <f t="shared" si="2450"/>
        <v>0</v>
      </c>
      <c r="AY889" s="797">
        <f t="shared" si="2450"/>
        <v>0</v>
      </c>
      <c r="AZ889" s="797">
        <f t="shared" si="2450"/>
        <v>0</v>
      </c>
      <c r="BA889" s="797">
        <f t="shared" si="2450"/>
        <v>0</v>
      </c>
      <c r="BB889" s="797">
        <f t="shared" si="2450"/>
        <v>0</v>
      </c>
      <c r="BC889" s="796"/>
      <c r="BD889" s="797">
        <f t="shared" ref="BD889:BT889" si="2451">SUM(BD669)</f>
        <v>0</v>
      </c>
      <c r="BE889" s="797">
        <f t="shared" si="2451"/>
        <v>0</v>
      </c>
      <c r="BF889" s="797">
        <f t="shared" si="2451"/>
        <v>0</v>
      </c>
      <c r="BG889" s="797">
        <f t="shared" si="2451"/>
        <v>0</v>
      </c>
      <c r="BH889" s="797">
        <f t="shared" si="2451"/>
        <v>0</v>
      </c>
      <c r="BI889" s="797">
        <f t="shared" si="2451"/>
        <v>0</v>
      </c>
      <c r="BJ889" s="797">
        <f t="shared" si="2451"/>
        <v>0</v>
      </c>
      <c r="BK889" s="797">
        <f t="shared" si="2451"/>
        <v>0</v>
      </c>
      <c r="BL889" s="797">
        <f t="shared" si="2451"/>
        <v>0</v>
      </c>
      <c r="BM889" s="797">
        <f t="shared" si="2451"/>
        <v>0</v>
      </c>
      <c r="BN889" s="797">
        <f t="shared" si="2451"/>
        <v>0</v>
      </c>
      <c r="BO889" s="797">
        <f t="shared" si="2451"/>
        <v>0</v>
      </c>
      <c r="BP889" s="797">
        <f t="shared" si="2451"/>
        <v>0</v>
      </c>
      <c r="BQ889" s="797">
        <f t="shared" si="2451"/>
        <v>0</v>
      </c>
      <c r="BR889" s="797">
        <f t="shared" si="2451"/>
        <v>0</v>
      </c>
      <c r="BS889" s="797">
        <f t="shared" si="2451"/>
        <v>0</v>
      </c>
      <c r="BT889" s="797">
        <f t="shared" si="2451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08">
        <f t="shared" si="2421"/>
        <v>0</v>
      </c>
      <c r="CA889" s="608">
        <f t="shared" si="2422"/>
        <v>0</v>
      </c>
      <c r="CB889" s="608">
        <f t="shared" si="2423"/>
        <v>0</v>
      </c>
      <c r="CC889" s="678">
        <f t="shared" si="2424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426"/>
        <v>0</v>
      </c>
      <c r="CF889" s="1331">
        <f t="shared" si="2426"/>
        <v>0</v>
      </c>
      <c r="CG889" s="1331">
        <f t="shared" si="2426"/>
        <v>0</v>
      </c>
      <c r="CH889" s="1331">
        <f t="shared" si="2426"/>
        <v>0</v>
      </c>
      <c r="CI889" s="1331">
        <f t="shared" si="2426"/>
        <v>0</v>
      </c>
      <c r="CJ889" s="1331">
        <f t="shared" si="2426"/>
        <v>0</v>
      </c>
      <c r="CK889" s="1332">
        <f t="shared" si="2426"/>
        <v>0</v>
      </c>
      <c r="CL889" s="1332">
        <f t="shared" si="2426"/>
        <v>0</v>
      </c>
      <c r="CM889" s="1332">
        <f t="shared" si="2426"/>
        <v>0</v>
      </c>
      <c r="CN889" s="1331">
        <f t="shared" si="2426"/>
        <v>0</v>
      </c>
      <c r="CO889" s="1331">
        <f t="shared" si="2426"/>
        <v>0</v>
      </c>
      <c r="CP889" s="1331">
        <f t="shared" si="2426"/>
        <v>0</v>
      </c>
      <c r="CQ889" s="1331">
        <f t="shared" si="2426"/>
        <v>0</v>
      </c>
      <c r="CR889" s="1331">
        <f t="shared" si="2426"/>
        <v>0</v>
      </c>
      <c r="CS889" s="1330">
        <f t="shared" si="2426"/>
        <v>0</v>
      </c>
      <c r="CT889" s="1333">
        <f t="shared" si="2426"/>
        <v>0</v>
      </c>
      <c r="CU889" s="522">
        <f t="shared" si="2427"/>
        <v>0</v>
      </c>
      <c r="CV889" s="523">
        <f t="shared" si="2428"/>
        <v>0</v>
      </c>
      <c r="CW889" s="524">
        <f t="shared" si="2429"/>
        <v>0</v>
      </c>
      <c r="CX889" s="524">
        <f t="shared" si="2430"/>
        <v>0</v>
      </c>
      <c r="CY889" s="524">
        <f t="shared" si="2431"/>
        <v>0</v>
      </c>
      <c r="CZ889" s="524">
        <f t="shared" si="2432"/>
        <v>0</v>
      </c>
      <c r="DA889" s="524">
        <f t="shared" si="2433"/>
        <v>0</v>
      </c>
      <c r="DB889" s="525">
        <f t="shared" si="2434"/>
        <v>0</v>
      </c>
      <c r="DC889" s="525">
        <f t="shared" si="2435"/>
        <v>0</v>
      </c>
      <c r="DD889" s="525">
        <f t="shared" si="2436"/>
        <v>0</v>
      </c>
      <c r="DE889" s="524">
        <f t="shared" si="2437"/>
        <v>0</v>
      </c>
      <c r="DF889" s="524">
        <f t="shared" si="2438"/>
        <v>0</v>
      </c>
      <c r="DG889" s="524">
        <f t="shared" si="2439"/>
        <v>0</v>
      </c>
      <c r="DH889" s="524">
        <f t="shared" si="2440"/>
        <v>0</v>
      </c>
      <c r="DI889" s="524">
        <f t="shared" si="2441"/>
        <v>0</v>
      </c>
      <c r="DJ889" s="523">
        <f t="shared" si="2442"/>
        <v>0</v>
      </c>
      <c r="DK889" s="522">
        <f t="shared" si="2443"/>
        <v>0</v>
      </c>
      <c r="DL889" s="639">
        <f t="shared" si="2444"/>
        <v>17</v>
      </c>
      <c r="DM889" s="106">
        <f t="shared" si="2445"/>
        <v>17</v>
      </c>
      <c r="DN889" s="106">
        <f t="shared" si="2446"/>
        <v>17</v>
      </c>
      <c r="DO889" s="106">
        <f t="shared" si="244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9"/>
      <c r="DY889" s="470"/>
    </row>
    <row r="890" spans="1:129" s="472" customFormat="1" ht="15.75" customHeight="1">
      <c r="A890" s="603" t="str">
        <f>A670</f>
        <v>Relief - pulses: quantity (kg)</v>
      </c>
      <c r="B890" s="797">
        <f t="shared" ref="B890:R890" si="2452">SUM(B672)</f>
        <v>0</v>
      </c>
      <c r="C890" s="797">
        <f t="shared" si="2452"/>
        <v>0</v>
      </c>
      <c r="D890" s="797">
        <f t="shared" si="2452"/>
        <v>0</v>
      </c>
      <c r="E890" s="797">
        <f t="shared" si="2452"/>
        <v>0</v>
      </c>
      <c r="F890" s="797">
        <f t="shared" si="2452"/>
        <v>0</v>
      </c>
      <c r="G890" s="797">
        <f t="shared" si="2452"/>
        <v>0</v>
      </c>
      <c r="H890" s="797">
        <f t="shared" si="2452"/>
        <v>0</v>
      </c>
      <c r="I890" s="797">
        <f t="shared" si="2452"/>
        <v>0</v>
      </c>
      <c r="J890" s="797">
        <f t="shared" si="2452"/>
        <v>0</v>
      </c>
      <c r="K890" s="797">
        <f t="shared" si="2452"/>
        <v>0</v>
      </c>
      <c r="L890" s="797">
        <f t="shared" si="2452"/>
        <v>0</v>
      </c>
      <c r="M890" s="797">
        <f t="shared" si="2452"/>
        <v>0</v>
      </c>
      <c r="N890" s="797">
        <f t="shared" si="2452"/>
        <v>0</v>
      </c>
      <c r="O890" s="797">
        <f t="shared" si="2452"/>
        <v>0</v>
      </c>
      <c r="P890" s="797">
        <f t="shared" si="2452"/>
        <v>0</v>
      </c>
      <c r="Q890" s="797">
        <f t="shared" si="2452"/>
        <v>0</v>
      </c>
      <c r="R890" s="797">
        <f t="shared" si="2452"/>
        <v>0</v>
      </c>
      <c r="S890" s="796"/>
      <c r="T890" s="797">
        <f t="shared" ref="T890:AJ890" si="2453">SUM(T672)</f>
        <v>0</v>
      </c>
      <c r="U890" s="797">
        <f t="shared" si="2453"/>
        <v>0</v>
      </c>
      <c r="V890" s="797">
        <f t="shared" si="2453"/>
        <v>0</v>
      </c>
      <c r="W890" s="797">
        <f t="shared" si="2453"/>
        <v>0</v>
      </c>
      <c r="X890" s="797">
        <f t="shared" si="2453"/>
        <v>0</v>
      </c>
      <c r="Y890" s="797">
        <f t="shared" si="2453"/>
        <v>0</v>
      </c>
      <c r="Z890" s="797">
        <f t="shared" si="2453"/>
        <v>0</v>
      </c>
      <c r="AA890" s="797">
        <f t="shared" si="2453"/>
        <v>0</v>
      </c>
      <c r="AB890" s="797">
        <f t="shared" si="2453"/>
        <v>0</v>
      </c>
      <c r="AC890" s="797">
        <f t="shared" si="2453"/>
        <v>0</v>
      </c>
      <c r="AD890" s="797">
        <f t="shared" si="2453"/>
        <v>0</v>
      </c>
      <c r="AE890" s="797">
        <f t="shared" si="2453"/>
        <v>0</v>
      </c>
      <c r="AF890" s="797">
        <f t="shared" si="2453"/>
        <v>0</v>
      </c>
      <c r="AG890" s="797">
        <f t="shared" si="2453"/>
        <v>0</v>
      </c>
      <c r="AH890" s="797">
        <f t="shared" si="2453"/>
        <v>0</v>
      </c>
      <c r="AI890" s="797">
        <f t="shared" si="2453"/>
        <v>0</v>
      </c>
      <c r="AJ890" s="797">
        <f t="shared" si="2453"/>
        <v>0</v>
      </c>
      <c r="AK890" s="796"/>
      <c r="AL890" s="797">
        <f t="shared" ref="AL890:BB890" si="2454">SUM(AL672)</f>
        <v>0</v>
      </c>
      <c r="AM890" s="797">
        <f t="shared" si="2454"/>
        <v>0</v>
      </c>
      <c r="AN890" s="797">
        <f t="shared" si="2454"/>
        <v>0</v>
      </c>
      <c r="AO890" s="797">
        <f t="shared" si="2454"/>
        <v>0</v>
      </c>
      <c r="AP890" s="797">
        <f t="shared" si="2454"/>
        <v>0</v>
      </c>
      <c r="AQ890" s="797">
        <f t="shared" si="2454"/>
        <v>0</v>
      </c>
      <c r="AR890" s="797">
        <f t="shared" si="2454"/>
        <v>0</v>
      </c>
      <c r="AS890" s="797">
        <f t="shared" si="2454"/>
        <v>0</v>
      </c>
      <c r="AT890" s="797">
        <f t="shared" si="2454"/>
        <v>0</v>
      </c>
      <c r="AU890" s="797">
        <f t="shared" si="2454"/>
        <v>0</v>
      </c>
      <c r="AV890" s="797">
        <f t="shared" si="2454"/>
        <v>0</v>
      </c>
      <c r="AW890" s="797">
        <f t="shared" si="2454"/>
        <v>0</v>
      </c>
      <c r="AX890" s="797">
        <f t="shared" si="2454"/>
        <v>0</v>
      </c>
      <c r="AY890" s="797">
        <f t="shared" si="2454"/>
        <v>0</v>
      </c>
      <c r="AZ890" s="797">
        <f t="shared" si="2454"/>
        <v>0</v>
      </c>
      <c r="BA890" s="797">
        <f t="shared" si="2454"/>
        <v>0</v>
      </c>
      <c r="BB890" s="797">
        <f t="shared" si="2454"/>
        <v>0</v>
      </c>
      <c r="BC890" s="796"/>
      <c r="BD890" s="797">
        <f t="shared" ref="BD890:BT890" si="2455">SUM(BD672)</f>
        <v>0</v>
      </c>
      <c r="BE890" s="797">
        <f t="shared" si="2455"/>
        <v>0</v>
      </c>
      <c r="BF890" s="797">
        <f t="shared" si="2455"/>
        <v>0</v>
      </c>
      <c r="BG890" s="797">
        <f t="shared" si="2455"/>
        <v>0</v>
      </c>
      <c r="BH890" s="797">
        <f t="shared" si="2455"/>
        <v>0</v>
      </c>
      <c r="BI890" s="797">
        <f t="shared" si="2455"/>
        <v>0</v>
      </c>
      <c r="BJ890" s="797">
        <f t="shared" si="2455"/>
        <v>0</v>
      </c>
      <c r="BK890" s="797">
        <f t="shared" si="2455"/>
        <v>0</v>
      </c>
      <c r="BL890" s="797">
        <f t="shared" si="2455"/>
        <v>0</v>
      </c>
      <c r="BM890" s="797">
        <f t="shared" si="2455"/>
        <v>0</v>
      </c>
      <c r="BN890" s="797">
        <f t="shared" si="2455"/>
        <v>0</v>
      </c>
      <c r="BO890" s="797">
        <f t="shared" si="2455"/>
        <v>0</v>
      </c>
      <c r="BP890" s="797">
        <f t="shared" si="2455"/>
        <v>0</v>
      </c>
      <c r="BQ890" s="797">
        <f t="shared" si="2455"/>
        <v>0</v>
      </c>
      <c r="BR890" s="797">
        <f t="shared" si="2455"/>
        <v>0</v>
      </c>
      <c r="BS890" s="797">
        <f t="shared" si="2455"/>
        <v>0</v>
      </c>
      <c r="BT890" s="797">
        <f t="shared" si="245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08">
        <f t="shared" si="2421"/>
        <v>0</v>
      </c>
      <c r="CA890" s="608">
        <f t="shared" si="2422"/>
        <v>0</v>
      </c>
      <c r="CB890" s="608">
        <f t="shared" si="2423"/>
        <v>0</v>
      </c>
      <c r="CC890" s="678">
        <f t="shared" si="2424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426"/>
        <v>0</v>
      </c>
      <c r="CF890" s="1331">
        <f t="shared" si="2426"/>
        <v>0</v>
      </c>
      <c r="CG890" s="1331">
        <f t="shared" si="2426"/>
        <v>0</v>
      </c>
      <c r="CH890" s="1331">
        <f t="shared" si="2426"/>
        <v>0</v>
      </c>
      <c r="CI890" s="1331">
        <f t="shared" si="2426"/>
        <v>0</v>
      </c>
      <c r="CJ890" s="1331">
        <f t="shared" si="2426"/>
        <v>0</v>
      </c>
      <c r="CK890" s="1332">
        <f t="shared" si="2426"/>
        <v>0</v>
      </c>
      <c r="CL890" s="1332">
        <f t="shared" si="2426"/>
        <v>0</v>
      </c>
      <c r="CM890" s="1332">
        <f t="shared" si="2426"/>
        <v>0</v>
      </c>
      <c r="CN890" s="1331">
        <f t="shared" si="2426"/>
        <v>0</v>
      </c>
      <c r="CO890" s="1331">
        <f t="shared" si="2426"/>
        <v>0</v>
      </c>
      <c r="CP890" s="1331">
        <f t="shared" si="2426"/>
        <v>0</v>
      </c>
      <c r="CQ890" s="1331">
        <f t="shared" si="2426"/>
        <v>0</v>
      </c>
      <c r="CR890" s="1331">
        <f t="shared" si="2426"/>
        <v>0</v>
      </c>
      <c r="CS890" s="1330">
        <f t="shared" si="2426"/>
        <v>0</v>
      </c>
      <c r="CT890" s="1333">
        <f t="shared" si="2426"/>
        <v>0</v>
      </c>
      <c r="CU890" s="522">
        <f t="shared" si="2427"/>
        <v>0</v>
      </c>
      <c r="CV890" s="523">
        <f t="shared" si="2428"/>
        <v>0</v>
      </c>
      <c r="CW890" s="524">
        <f t="shared" si="2429"/>
        <v>0</v>
      </c>
      <c r="CX890" s="524">
        <f t="shared" si="2430"/>
        <v>0</v>
      </c>
      <c r="CY890" s="524">
        <f t="shared" si="2431"/>
        <v>0</v>
      </c>
      <c r="CZ890" s="524">
        <f t="shared" si="2432"/>
        <v>0</v>
      </c>
      <c r="DA890" s="524">
        <f t="shared" si="2433"/>
        <v>0</v>
      </c>
      <c r="DB890" s="525">
        <f t="shared" si="2434"/>
        <v>0</v>
      </c>
      <c r="DC890" s="525">
        <f t="shared" si="2435"/>
        <v>0</v>
      </c>
      <c r="DD890" s="525">
        <f t="shared" si="2436"/>
        <v>0</v>
      </c>
      <c r="DE890" s="524">
        <f t="shared" si="2437"/>
        <v>0</v>
      </c>
      <c r="DF890" s="524">
        <f t="shared" si="2438"/>
        <v>0</v>
      </c>
      <c r="DG890" s="524">
        <f t="shared" si="2439"/>
        <v>0</v>
      </c>
      <c r="DH890" s="524">
        <f t="shared" si="2440"/>
        <v>0</v>
      </c>
      <c r="DI890" s="524">
        <f t="shared" si="2441"/>
        <v>0</v>
      </c>
      <c r="DJ890" s="523">
        <f t="shared" si="2442"/>
        <v>0</v>
      </c>
      <c r="DK890" s="522">
        <f t="shared" si="2443"/>
        <v>0</v>
      </c>
      <c r="DL890" s="639">
        <f t="shared" si="2444"/>
        <v>17</v>
      </c>
      <c r="DM890" s="106">
        <f t="shared" si="2445"/>
        <v>17</v>
      </c>
      <c r="DN890" s="106">
        <f t="shared" si="2446"/>
        <v>17</v>
      </c>
      <c r="DO890" s="106">
        <f t="shared" si="244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9"/>
      <c r="DY890" s="470"/>
    </row>
    <row r="891" spans="1:129" s="472" customFormat="1" ht="15.75" customHeight="1">
      <c r="A891" s="603" t="str">
        <f>A673</f>
        <v>Relief - oil: quantity (kg)</v>
      </c>
      <c r="B891" s="797">
        <f t="shared" ref="B891:R891" si="2456">SUM(B675)</f>
        <v>0</v>
      </c>
      <c r="C891" s="797">
        <f t="shared" si="2456"/>
        <v>0</v>
      </c>
      <c r="D891" s="797">
        <f t="shared" si="2456"/>
        <v>0</v>
      </c>
      <c r="E891" s="797">
        <f t="shared" si="2456"/>
        <v>0</v>
      </c>
      <c r="F891" s="797">
        <f t="shared" si="2456"/>
        <v>0</v>
      </c>
      <c r="G891" s="797">
        <f t="shared" si="2456"/>
        <v>0</v>
      </c>
      <c r="H891" s="797">
        <f t="shared" si="2456"/>
        <v>0</v>
      </c>
      <c r="I891" s="797">
        <f t="shared" si="2456"/>
        <v>0</v>
      </c>
      <c r="J891" s="797">
        <f t="shared" si="2456"/>
        <v>0</v>
      </c>
      <c r="K891" s="797">
        <f t="shared" si="2456"/>
        <v>0</v>
      </c>
      <c r="L891" s="797">
        <f t="shared" si="2456"/>
        <v>0</v>
      </c>
      <c r="M891" s="797">
        <f t="shared" si="2456"/>
        <v>0</v>
      </c>
      <c r="N891" s="797">
        <f t="shared" si="2456"/>
        <v>0</v>
      </c>
      <c r="O891" s="797">
        <f t="shared" si="2456"/>
        <v>0</v>
      </c>
      <c r="P891" s="797">
        <f t="shared" si="2456"/>
        <v>0</v>
      </c>
      <c r="Q891" s="797">
        <f t="shared" si="2456"/>
        <v>0</v>
      </c>
      <c r="R891" s="797">
        <f t="shared" si="2456"/>
        <v>0</v>
      </c>
      <c r="S891" s="796"/>
      <c r="T891" s="797">
        <f t="shared" ref="T891:AJ891" si="2457">SUM(T675)</f>
        <v>0</v>
      </c>
      <c r="U891" s="797">
        <f t="shared" si="2457"/>
        <v>0</v>
      </c>
      <c r="V891" s="797">
        <f t="shared" si="2457"/>
        <v>0</v>
      </c>
      <c r="W891" s="797">
        <f t="shared" si="2457"/>
        <v>0</v>
      </c>
      <c r="X891" s="797">
        <f t="shared" si="2457"/>
        <v>0</v>
      </c>
      <c r="Y891" s="797">
        <f t="shared" si="2457"/>
        <v>0</v>
      </c>
      <c r="Z891" s="797">
        <f t="shared" si="2457"/>
        <v>0</v>
      </c>
      <c r="AA891" s="797">
        <f t="shared" si="2457"/>
        <v>0</v>
      </c>
      <c r="AB891" s="797">
        <f t="shared" si="2457"/>
        <v>0</v>
      </c>
      <c r="AC891" s="797">
        <f t="shared" si="2457"/>
        <v>0</v>
      </c>
      <c r="AD891" s="797">
        <f t="shared" si="2457"/>
        <v>0</v>
      </c>
      <c r="AE891" s="797">
        <f t="shared" si="2457"/>
        <v>0</v>
      </c>
      <c r="AF891" s="797">
        <f t="shared" si="2457"/>
        <v>0</v>
      </c>
      <c r="AG891" s="797">
        <f t="shared" si="2457"/>
        <v>0</v>
      </c>
      <c r="AH891" s="797">
        <f t="shared" si="2457"/>
        <v>0</v>
      </c>
      <c r="AI891" s="797">
        <f t="shared" si="2457"/>
        <v>0</v>
      </c>
      <c r="AJ891" s="797">
        <f t="shared" si="2457"/>
        <v>0</v>
      </c>
      <c r="AK891" s="796"/>
      <c r="AL891" s="797">
        <f t="shared" ref="AL891:BB891" si="2458">SUM(AL675)</f>
        <v>0</v>
      </c>
      <c r="AM891" s="797">
        <f t="shared" si="2458"/>
        <v>0</v>
      </c>
      <c r="AN891" s="797">
        <f t="shared" si="2458"/>
        <v>0</v>
      </c>
      <c r="AO891" s="797">
        <f t="shared" si="2458"/>
        <v>0</v>
      </c>
      <c r="AP891" s="797">
        <f t="shared" si="2458"/>
        <v>0</v>
      </c>
      <c r="AQ891" s="797">
        <f t="shared" si="2458"/>
        <v>0</v>
      </c>
      <c r="AR891" s="797">
        <f t="shared" si="2458"/>
        <v>0</v>
      </c>
      <c r="AS891" s="797">
        <f t="shared" si="2458"/>
        <v>0</v>
      </c>
      <c r="AT891" s="797">
        <f t="shared" si="2458"/>
        <v>0</v>
      </c>
      <c r="AU891" s="797">
        <f t="shared" si="2458"/>
        <v>0</v>
      </c>
      <c r="AV891" s="797">
        <f t="shared" si="2458"/>
        <v>0</v>
      </c>
      <c r="AW891" s="797">
        <f t="shared" si="2458"/>
        <v>0</v>
      </c>
      <c r="AX891" s="797">
        <f t="shared" si="2458"/>
        <v>0</v>
      </c>
      <c r="AY891" s="797">
        <f t="shared" si="2458"/>
        <v>0</v>
      </c>
      <c r="AZ891" s="797">
        <f t="shared" si="2458"/>
        <v>0</v>
      </c>
      <c r="BA891" s="797">
        <f t="shared" si="2458"/>
        <v>0</v>
      </c>
      <c r="BB891" s="797">
        <f t="shared" si="2458"/>
        <v>0</v>
      </c>
      <c r="BC891" s="796"/>
      <c r="BD891" s="797">
        <f t="shared" ref="BD891:BT891" si="2459">SUM(BD675)</f>
        <v>0</v>
      </c>
      <c r="BE891" s="797">
        <f t="shared" si="2459"/>
        <v>0</v>
      </c>
      <c r="BF891" s="797">
        <f t="shared" si="2459"/>
        <v>0</v>
      </c>
      <c r="BG891" s="797">
        <f t="shared" si="2459"/>
        <v>0</v>
      </c>
      <c r="BH891" s="797">
        <f t="shared" si="2459"/>
        <v>0</v>
      </c>
      <c r="BI891" s="797">
        <f t="shared" si="2459"/>
        <v>0</v>
      </c>
      <c r="BJ891" s="797">
        <f t="shared" si="2459"/>
        <v>0</v>
      </c>
      <c r="BK891" s="797">
        <f t="shared" si="2459"/>
        <v>0</v>
      </c>
      <c r="BL891" s="797">
        <f t="shared" si="2459"/>
        <v>0</v>
      </c>
      <c r="BM891" s="797">
        <f t="shared" si="2459"/>
        <v>0</v>
      </c>
      <c r="BN891" s="797">
        <f t="shared" si="2459"/>
        <v>0</v>
      </c>
      <c r="BO891" s="797">
        <f t="shared" si="2459"/>
        <v>0</v>
      </c>
      <c r="BP891" s="797">
        <f t="shared" si="2459"/>
        <v>0</v>
      </c>
      <c r="BQ891" s="797">
        <f t="shared" si="2459"/>
        <v>0</v>
      </c>
      <c r="BR891" s="797">
        <f t="shared" si="2459"/>
        <v>0</v>
      </c>
      <c r="BS891" s="797">
        <f t="shared" si="2459"/>
        <v>0</v>
      </c>
      <c r="BT891" s="797">
        <f t="shared" si="245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08">
        <f t="shared" si="2421"/>
        <v>0</v>
      </c>
      <c r="CA891" s="608">
        <f t="shared" si="2422"/>
        <v>0</v>
      </c>
      <c r="CB891" s="608">
        <f t="shared" si="2423"/>
        <v>0</v>
      </c>
      <c r="CC891" s="678">
        <f t="shared" si="2424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426"/>
        <v>0</v>
      </c>
      <c r="CF891" s="1331">
        <f t="shared" si="2426"/>
        <v>0</v>
      </c>
      <c r="CG891" s="1331">
        <f t="shared" si="2426"/>
        <v>0</v>
      </c>
      <c r="CH891" s="1331">
        <f t="shared" si="2426"/>
        <v>0</v>
      </c>
      <c r="CI891" s="1331">
        <f t="shared" si="2426"/>
        <v>0</v>
      </c>
      <c r="CJ891" s="1331">
        <f t="shared" si="2426"/>
        <v>0</v>
      </c>
      <c r="CK891" s="1332">
        <f t="shared" si="2426"/>
        <v>0</v>
      </c>
      <c r="CL891" s="1332">
        <f t="shared" si="2426"/>
        <v>0</v>
      </c>
      <c r="CM891" s="1332">
        <f t="shared" si="2426"/>
        <v>0</v>
      </c>
      <c r="CN891" s="1331">
        <f t="shared" si="2426"/>
        <v>0</v>
      </c>
      <c r="CO891" s="1331">
        <f t="shared" si="2426"/>
        <v>0</v>
      </c>
      <c r="CP891" s="1331">
        <f t="shared" si="2426"/>
        <v>0</v>
      </c>
      <c r="CQ891" s="1331">
        <f t="shared" si="2426"/>
        <v>0</v>
      </c>
      <c r="CR891" s="1331">
        <f t="shared" si="2426"/>
        <v>0</v>
      </c>
      <c r="CS891" s="1330">
        <f t="shared" si="2426"/>
        <v>0</v>
      </c>
      <c r="CT891" s="1333">
        <f t="shared" si="2426"/>
        <v>0</v>
      </c>
      <c r="CU891" s="522">
        <f t="shared" si="2427"/>
        <v>0</v>
      </c>
      <c r="CV891" s="523">
        <f t="shared" si="2428"/>
        <v>0</v>
      </c>
      <c r="CW891" s="524">
        <f t="shared" si="2429"/>
        <v>0</v>
      </c>
      <c r="CX891" s="524">
        <f t="shared" si="2430"/>
        <v>0</v>
      </c>
      <c r="CY891" s="524">
        <f t="shared" si="2431"/>
        <v>0</v>
      </c>
      <c r="CZ891" s="524">
        <f t="shared" si="2432"/>
        <v>0</v>
      </c>
      <c r="DA891" s="524">
        <f t="shared" si="2433"/>
        <v>0</v>
      </c>
      <c r="DB891" s="525">
        <f t="shared" si="2434"/>
        <v>0</v>
      </c>
      <c r="DC891" s="525">
        <f t="shared" si="2435"/>
        <v>0</v>
      </c>
      <c r="DD891" s="525">
        <f t="shared" si="2436"/>
        <v>0</v>
      </c>
      <c r="DE891" s="524">
        <f t="shared" si="2437"/>
        <v>0</v>
      </c>
      <c r="DF891" s="524">
        <f t="shared" si="2438"/>
        <v>0</v>
      </c>
      <c r="DG891" s="524">
        <f t="shared" si="2439"/>
        <v>0</v>
      </c>
      <c r="DH891" s="524">
        <f t="shared" si="2440"/>
        <v>0</v>
      </c>
      <c r="DI891" s="524">
        <f t="shared" si="2441"/>
        <v>0</v>
      </c>
      <c r="DJ891" s="523">
        <f t="shared" si="2442"/>
        <v>0</v>
      </c>
      <c r="DK891" s="522">
        <f t="shared" si="2443"/>
        <v>0</v>
      </c>
      <c r="DL891" s="639">
        <f t="shared" si="2444"/>
        <v>17</v>
      </c>
      <c r="DM891" s="106">
        <f t="shared" si="2445"/>
        <v>17</v>
      </c>
      <c r="DN891" s="106">
        <f t="shared" si="2446"/>
        <v>17</v>
      </c>
      <c r="DO891" s="106">
        <f t="shared" si="244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9"/>
      <c r="DY891" s="470"/>
    </row>
    <row r="892" spans="1:129" s="472" customFormat="1" ht="15.75" customHeight="1">
      <c r="A892" s="603" t="str">
        <f>A676</f>
        <v>Relief: sugar</v>
      </c>
      <c r="B892" s="797">
        <f t="shared" ref="B892:R892" si="2460">SUM(B680)</f>
        <v>0</v>
      </c>
      <c r="C892" s="797">
        <f t="shared" si="2460"/>
        <v>0</v>
      </c>
      <c r="D892" s="797">
        <f t="shared" si="2460"/>
        <v>0</v>
      </c>
      <c r="E892" s="797">
        <f t="shared" si="2460"/>
        <v>0</v>
      </c>
      <c r="F892" s="797">
        <f t="shared" si="2460"/>
        <v>0</v>
      </c>
      <c r="G892" s="797">
        <f t="shared" si="2460"/>
        <v>0</v>
      </c>
      <c r="H892" s="797">
        <f t="shared" si="2460"/>
        <v>0</v>
      </c>
      <c r="I892" s="797">
        <f t="shared" si="2460"/>
        <v>0</v>
      </c>
      <c r="J892" s="797">
        <f t="shared" si="2460"/>
        <v>0</v>
      </c>
      <c r="K892" s="797">
        <f t="shared" si="2460"/>
        <v>0</v>
      </c>
      <c r="L892" s="797">
        <f t="shared" si="2460"/>
        <v>0</v>
      </c>
      <c r="M892" s="797">
        <f t="shared" si="2460"/>
        <v>0</v>
      </c>
      <c r="N892" s="797">
        <f t="shared" si="2460"/>
        <v>0</v>
      </c>
      <c r="O892" s="797">
        <f t="shared" si="2460"/>
        <v>0</v>
      </c>
      <c r="P892" s="797">
        <f t="shared" si="2460"/>
        <v>0</v>
      </c>
      <c r="Q892" s="797">
        <f t="shared" si="2460"/>
        <v>0</v>
      </c>
      <c r="R892" s="797">
        <f t="shared" si="2460"/>
        <v>0</v>
      </c>
      <c r="S892" s="796"/>
      <c r="T892" s="797">
        <f t="shared" ref="T892:AJ892" si="2461">SUM(T680)</f>
        <v>0</v>
      </c>
      <c r="U892" s="797">
        <f t="shared" si="2461"/>
        <v>0</v>
      </c>
      <c r="V892" s="797">
        <f t="shared" si="2461"/>
        <v>0</v>
      </c>
      <c r="W892" s="797">
        <f t="shared" si="2461"/>
        <v>0</v>
      </c>
      <c r="X892" s="797">
        <f t="shared" si="2461"/>
        <v>0</v>
      </c>
      <c r="Y892" s="797">
        <f t="shared" si="2461"/>
        <v>0</v>
      </c>
      <c r="Z892" s="797">
        <f t="shared" si="2461"/>
        <v>0</v>
      </c>
      <c r="AA892" s="797">
        <f t="shared" si="2461"/>
        <v>0</v>
      </c>
      <c r="AB892" s="797">
        <f t="shared" si="2461"/>
        <v>0</v>
      </c>
      <c r="AC892" s="797">
        <f t="shared" si="2461"/>
        <v>0</v>
      </c>
      <c r="AD892" s="797">
        <f t="shared" si="2461"/>
        <v>0</v>
      </c>
      <c r="AE892" s="797">
        <f t="shared" si="2461"/>
        <v>0</v>
      </c>
      <c r="AF892" s="797">
        <f t="shared" si="2461"/>
        <v>0</v>
      </c>
      <c r="AG892" s="797">
        <f t="shared" si="2461"/>
        <v>0</v>
      </c>
      <c r="AH892" s="797">
        <f t="shared" si="2461"/>
        <v>0</v>
      </c>
      <c r="AI892" s="797">
        <f t="shared" si="2461"/>
        <v>0</v>
      </c>
      <c r="AJ892" s="797">
        <f t="shared" si="2461"/>
        <v>0</v>
      </c>
      <c r="AK892" s="796"/>
      <c r="AL892" s="797">
        <f t="shared" ref="AL892:BB892" si="2462">SUM(AL680)</f>
        <v>0</v>
      </c>
      <c r="AM892" s="797">
        <f t="shared" si="2462"/>
        <v>0</v>
      </c>
      <c r="AN892" s="797">
        <f t="shared" si="2462"/>
        <v>0</v>
      </c>
      <c r="AO892" s="797">
        <f t="shared" si="2462"/>
        <v>0</v>
      </c>
      <c r="AP892" s="797">
        <f t="shared" si="2462"/>
        <v>0</v>
      </c>
      <c r="AQ892" s="797">
        <f t="shared" si="2462"/>
        <v>0</v>
      </c>
      <c r="AR892" s="797">
        <f t="shared" si="2462"/>
        <v>0</v>
      </c>
      <c r="AS892" s="797">
        <f t="shared" si="2462"/>
        <v>0</v>
      </c>
      <c r="AT892" s="797">
        <f t="shared" si="2462"/>
        <v>0</v>
      </c>
      <c r="AU892" s="797">
        <f t="shared" si="2462"/>
        <v>0</v>
      </c>
      <c r="AV892" s="797">
        <f t="shared" si="2462"/>
        <v>0</v>
      </c>
      <c r="AW892" s="797">
        <f t="shared" si="2462"/>
        <v>0</v>
      </c>
      <c r="AX892" s="797">
        <f t="shared" si="2462"/>
        <v>0</v>
      </c>
      <c r="AY892" s="797">
        <f t="shared" si="2462"/>
        <v>0</v>
      </c>
      <c r="AZ892" s="797">
        <f t="shared" si="2462"/>
        <v>0</v>
      </c>
      <c r="BA892" s="797">
        <f t="shared" si="2462"/>
        <v>0</v>
      </c>
      <c r="BB892" s="797">
        <f t="shared" si="2462"/>
        <v>0</v>
      </c>
      <c r="BC892" s="796"/>
      <c r="BD892" s="797">
        <f t="shared" ref="BD892:BT892" si="2463">SUM(BD680)</f>
        <v>0</v>
      </c>
      <c r="BE892" s="797">
        <f t="shared" si="2463"/>
        <v>0</v>
      </c>
      <c r="BF892" s="797">
        <f t="shared" si="2463"/>
        <v>0</v>
      </c>
      <c r="BG892" s="797">
        <f t="shared" si="2463"/>
        <v>0</v>
      </c>
      <c r="BH892" s="797">
        <f t="shared" si="2463"/>
        <v>0</v>
      </c>
      <c r="BI892" s="797">
        <f t="shared" si="2463"/>
        <v>0</v>
      </c>
      <c r="BJ892" s="797">
        <f t="shared" si="2463"/>
        <v>0</v>
      </c>
      <c r="BK892" s="797">
        <f t="shared" si="2463"/>
        <v>0</v>
      </c>
      <c r="BL892" s="797">
        <f t="shared" si="2463"/>
        <v>0</v>
      </c>
      <c r="BM892" s="797">
        <f t="shared" si="2463"/>
        <v>0</v>
      </c>
      <c r="BN892" s="797">
        <f t="shared" si="2463"/>
        <v>0</v>
      </c>
      <c r="BO892" s="797">
        <f t="shared" si="2463"/>
        <v>0</v>
      </c>
      <c r="BP892" s="797">
        <f t="shared" si="2463"/>
        <v>0</v>
      </c>
      <c r="BQ892" s="797">
        <f t="shared" si="2463"/>
        <v>0</v>
      </c>
      <c r="BR892" s="797">
        <f t="shared" si="2463"/>
        <v>0</v>
      </c>
      <c r="BS892" s="797">
        <f t="shared" si="2463"/>
        <v>0</v>
      </c>
      <c r="BT892" s="797">
        <f t="shared" si="246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08">
        <f t="shared" si="2421"/>
        <v>0</v>
      </c>
      <c r="CA892" s="608">
        <f t="shared" si="2422"/>
        <v>0</v>
      </c>
      <c r="CB892" s="608">
        <f t="shared" si="2423"/>
        <v>0</v>
      </c>
      <c r="CC892" s="678">
        <f t="shared" si="2424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426"/>
        <v>0</v>
      </c>
      <c r="CF892" s="1331">
        <f t="shared" si="2426"/>
        <v>0</v>
      </c>
      <c r="CG892" s="1331">
        <f t="shared" si="2426"/>
        <v>0</v>
      </c>
      <c r="CH892" s="1331">
        <f t="shared" si="2426"/>
        <v>0</v>
      </c>
      <c r="CI892" s="1331">
        <f t="shared" si="2426"/>
        <v>0</v>
      </c>
      <c r="CJ892" s="1331">
        <f t="shared" si="2426"/>
        <v>0</v>
      </c>
      <c r="CK892" s="1332">
        <f t="shared" si="2426"/>
        <v>0</v>
      </c>
      <c r="CL892" s="1332">
        <f t="shared" si="2426"/>
        <v>0</v>
      </c>
      <c r="CM892" s="1332">
        <f t="shared" si="2426"/>
        <v>0</v>
      </c>
      <c r="CN892" s="1331">
        <f t="shared" si="2426"/>
        <v>0</v>
      </c>
      <c r="CO892" s="1331">
        <f t="shared" si="2426"/>
        <v>0</v>
      </c>
      <c r="CP892" s="1331">
        <f t="shared" si="2426"/>
        <v>0</v>
      </c>
      <c r="CQ892" s="1331">
        <f t="shared" si="2426"/>
        <v>0</v>
      </c>
      <c r="CR892" s="1331">
        <f t="shared" si="2426"/>
        <v>0</v>
      </c>
      <c r="CS892" s="1330">
        <f t="shared" si="2426"/>
        <v>0</v>
      </c>
      <c r="CT892" s="1333">
        <f t="shared" si="2426"/>
        <v>0</v>
      </c>
      <c r="CU892" s="522">
        <f t="shared" si="2427"/>
        <v>0</v>
      </c>
      <c r="CV892" s="523">
        <f t="shared" si="2428"/>
        <v>0</v>
      </c>
      <c r="CW892" s="524">
        <f t="shared" si="2429"/>
        <v>0</v>
      </c>
      <c r="CX892" s="524">
        <f t="shared" si="2430"/>
        <v>0</v>
      </c>
      <c r="CY892" s="524">
        <f t="shared" si="2431"/>
        <v>0</v>
      </c>
      <c r="CZ892" s="524">
        <f t="shared" si="2432"/>
        <v>0</v>
      </c>
      <c r="DA892" s="524">
        <f t="shared" si="2433"/>
        <v>0</v>
      </c>
      <c r="DB892" s="525">
        <f t="shared" si="2434"/>
        <v>0</v>
      </c>
      <c r="DC892" s="525">
        <f t="shared" si="2435"/>
        <v>0</v>
      </c>
      <c r="DD892" s="525">
        <f t="shared" si="2436"/>
        <v>0</v>
      </c>
      <c r="DE892" s="524">
        <f t="shared" si="2437"/>
        <v>0</v>
      </c>
      <c r="DF892" s="524">
        <f t="shared" si="2438"/>
        <v>0</v>
      </c>
      <c r="DG892" s="524">
        <f t="shared" si="2439"/>
        <v>0</v>
      </c>
      <c r="DH892" s="524">
        <f t="shared" si="2440"/>
        <v>0</v>
      </c>
      <c r="DI892" s="524">
        <f t="shared" si="2441"/>
        <v>0</v>
      </c>
      <c r="DJ892" s="523">
        <f t="shared" si="2442"/>
        <v>0</v>
      </c>
      <c r="DK892" s="522">
        <f t="shared" si="2443"/>
        <v>0</v>
      </c>
      <c r="DL892" s="639">
        <f t="shared" si="2444"/>
        <v>17</v>
      </c>
      <c r="DM892" s="106">
        <f t="shared" si="2445"/>
        <v>17</v>
      </c>
      <c r="DN892" s="106">
        <f t="shared" si="2446"/>
        <v>17</v>
      </c>
      <c r="DO892" s="106">
        <f t="shared" si="244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9"/>
      <c r="DY892" s="470"/>
    </row>
    <row r="893" spans="1:129" s="472" customFormat="1" ht="15.75" customHeight="1">
      <c r="A893" s="603" t="str">
        <f>A681</f>
        <v>Relief: Under 5 supplementary feeding</v>
      </c>
      <c r="B893" s="797">
        <f t="shared" ref="B893:R893" si="2464">SUM(B685)</f>
        <v>0</v>
      </c>
      <c r="C893" s="797">
        <f t="shared" si="2464"/>
        <v>0</v>
      </c>
      <c r="D893" s="797">
        <f t="shared" si="2464"/>
        <v>0</v>
      </c>
      <c r="E893" s="797">
        <f t="shared" si="2464"/>
        <v>0</v>
      </c>
      <c r="F893" s="797">
        <f t="shared" si="2464"/>
        <v>0</v>
      </c>
      <c r="G893" s="797">
        <f t="shared" si="2464"/>
        <v>0</v>
      </c>
      <c r="H893" s="797">
        <f t="shared" si="2464"/>
        <v>0</v>
      </c>
      <c r="I893" s="797">
        <f t="shared" si="2464"/>
        <v>0</v>
      </c>
      <c r="J893" s="797">
        <f t="shared" si="2464"/>
        <v>0</v>
      </c>
      <c r="K893" s="797">
        <f t="shared" si="2464"/>
        <v>0</v>
      </c>
      <c r="L893" s="797">
        <f t="shared" si="2464"/>
        <v>0</v>
      </c>
      <c r="M893" s="797">
        <f t="shared" si="2464"/>
        <v>0</v>
      </c>
      <c r="N893" s="797">
        <f t="shared" si="2464"/>
        <v>0</v>
      </c>
      <c r="O893" s="797">
        <f t="shared" si="2464"/>
        <v>0</v>
      </c>
      <c r="P893" s="797">
        <f t="shared" si="2464"/>
        <v>0</v>
      </c>
      <c r="Q893" s="797">
        <f t="shared" si="2464"/>
        <v>0</v>
      </c>
      <c r="R893" s="797">
        <f t="shared" si="2464"/>
        <v>0</v>
      </c>
      <c r="S893" s="796"/>
      <c r="T893" s="797">
        <f t="shared" ref="T893:AJ893" si="2465">SUM(T685)</f>
        <v>0</v>
      </c>
      <c r="U893" s="797">
        <f t="shared" si="2465"/>
        <v>0</v>
      </c>
      <c r="V893" s="797">
        <f t="shared" si="2465"/>
        <v>0</v>
      </c>
      <c r="W893" s="797">
        <f t="shared" si="2465"/>
        <v>0</v>
      </c>
      <c r="X893" s="797">
        <f t="shared" si="2465"/>
        <v>0</v>
      </c>
      <c r="Y893" s="797">
        <f t="shared" si="2465"/>
        <v>0</v>
      </c>
      <c r="Z893" s="797">
        <f t="shared" si="2465"/>
        <v>0</v>
      </c>
      <c r="AA893" s="797">
        <f t="shared" si="2465"/>
        <v>0</v>
      </c>
      <c r="AB893" s="797">
        <f t="shared" si="2465"/>
        <v>0</v>
      </c>
      <c r="AC893" s="797">
        <f t="shared" si="2465"/>
        <v>0</v>
      </c>
      <c r="AD893" s="797">
        <f t="shared" si="2465"/>
        <v>0</v>
      </c>
      <c r="AE893" s="797">
        <f t="shared" si="2465"/>
        <v>0</v>
      </c>
      <c r="AF893" s="797">
        <f t="shared" si="2465"/>
        <v>0</v>
      </c>
      <c r="AG893" s="797">
        <f t="shared" si="2465"/>
        <v>0</v>
      </c>
      <c r="AH893" s="797">
        <f t="shared" si="2465"/>
        <v>0</v>
      </c>
      <c r="AI893" s="797">
        <f t="shared" si="2465"/>
        <v>0</v>
      </c>
      <c r="AJ893" s="797">
        <f t="shared" si="2465"/>
        <v>0</v>
      </c>
      <c r="AK893" s="796"/>
      <c r="AL893" s="797">
        <f t="shared" ref="AL893:BB893" si="2466">SUM(AL685)</f>
        <v>0</v>
      </c>
      <c r="AM893" s="797">
        <f t="shared" si="2466"/>
        <v>0</v>
      </c>
      <c r="AN893" s="797">
        <f t="shared" si="2466"/>
        <v>0</v>
      </c>
      <c r="AO893" s="797">
        <f t="shared" si="2466"/>
        <v>0</v>
      </c>
      <c r="AP893" s="797">
        <f t="shared" si="2466"/>
        <v>0</v>
      </c>
      <c r="AQ893" s="797">
        <f t="shared" si="2466"/>
        <v>0</v>
      </c>
      <c r="AR893" s="797">
        <f t="shared" si="2466"/>
        <v>0</v>
      </c>
      <c r="AS893" s="797">
        <f t="shared" si="2466"/>
        <v>0</v>
      </c>
      <c r="AT893" s="797">
        <f t="shared" si="2466"/>
        <v>0</v>
      </c>
      <c r="AU893" s="797">
        <f t="shared" si="2466"/>
        <v>0</v>
      </c>
      <c r="AV893" s="797">
        <f t="shared" si="2466"/>
        <v>0</v>
      </c>
      <c r="AW893" s="797">
        <f t="shared" si="2466"/>
        <v>0</v>
      </c>
      <c r="AX893" s="797">
        <f t="shared" si="2466"/>
        <v>0</v>
      </c>
      <c r="AY893" s="797">
        <f t="shared" si="2466"/>
        <v>0</v>
      </c>
      <c r="AZ893" s="797">
        <f t="shared" si="2466"/>
        <v>0</v>
      </c>
      <c r="BA893" s="797">
        <f t="shared" si="2466"/>
        <v>0</v>
      </c>
      <c r="BB893" s="797">
        <f t="shared" si="2466"/>
        <v>0</v>
      </c>
      <c r="BC893" s="796"/>
      <c r="BD893" s="797">
        <f t="shared" ref="BD893:BT893" si="2467">SUM(BD685)</f>
        <v>0</v>
      </c>
      <c r="BE893" s="797">
        <f t="shared" si="2467"/>
        <v>0</v>
      </c>
      <c r="BF893" s="797">
        <f t="shared" si="2467"/>
        <v>0</v>
      </c>
      <c r="BG893" s="797">
        <f t="shared" si="2467"/>
        <v>0</v>
      </c>
      <c r="BH893" s="797">
        <f t="shared" si="2467"/>
        <v>0</v>
      </c>
      <c r="BI893" s="797">
        <f t="shared" si="2467"/>
        <v>0</v>
      </c>
      <c r="BJ893" s="797">
        <f t="shared" si="2467"/>
        <v>0</v>
      </c>
      <c r="BK893" s="797">
        <f t="shared" si="2467"/>
        <v>0</v>
      </c>
      <c r="BL893" s="797">
        <f t="shared" si="2467"/>
        <v>0</v>
      </c>
      <c r="BM893" s="797">
        <f t="shared" si="2467"/>
        <v>0</v>
      </c>
      <c r="BN893" s="797">
        <f t="shared" si="2467"/>
        <v>0</v>
      </c>
      <c r="BO893" s="797">
        <f t="shared" si="2467"/>
        <v>0</v>
      </c>
      <c r="BP893" s="797">
        <f t="shared" si="2467"/>
        <v>0</v>
      </c>
      <c r="BQ893" s="797">
        <f t="shared" si="2467"/>
        <v>0</v>
      </c>
      <c r="BR893" s="797">
        <f t="shared" si="2467"/>
        <v>0</v>
      </c>
      <c r="BS893" s="797">
        <f t="shared" si="2467"/>
        <v>0</v>
      </c>
      <c r="BT893" s="797">
        <f t="shared" si="246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08">
        <f t="shared" si="2421"/>
        <v>0</v>
      </c>
      <c r="CA893" s="608">
        <f t="shared" si="2422"/>
        <v>0</v>
      </c>
      <c r="CB893" s="608">
        <f t="shared" si="2423"/>
        <v>0</v>
      </c>
      <c r="CC893" s="678">
        <f t="shared" si="2424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426"/>
        <v>0</v>
      </c>
      <c r="CF893" s="1331">
        <f t="shared" si="2426"/>
        <v>0</v>
      </c>
      <c r="CG893" s="1331">
        <f t="shared" si="2426"/>
        <v>0</v>
      </c>
      <c r="CH893" s="1331">
        <f t="shared" si="2426"/>
        <v>0</v>
      </c>
      <c r="CI893" s="1331">
        <f t="shared" si="2426"/>
        <v>0</v>
      </c>
      <c r="CJ893" s="1331">
        <f t="shared" si="2426"/>
        <v>0</v>
      </c>
      <c r="CK893" s="1332">
        <f t="shared" si="2426"/>
        <v>0</v>
      </c>
      <c r="CL893" s="1332">
        <f t="shared" si="2426"/>
        <v>0</v>
      </c>
      <c r="CM893" s="1332">
        <f t="shared" si="2426"/>
        <v>0</v>
      </c>
      <c r="CN893" s="1331">
        <f t="shared" si="2426"/>
        <v>0</v>
      </c>
      <c r="CO893" s="1331">
        <f t="shared" si="2426"/>
        <v>0</v>
      </c>
      <c r="CP893" s="1331">
        <f t="shared" si="2426"/>
        <v>0</v>
      </c>
      <c r="CQ893" s="1331">
        <f t="shared" si="2426"/>
        <v>0</v>
      </c>
      <c r="CR893" s="1331">
        <f t="shared" si="2426"/>
        <v>0</v>
      </c>
      <c r="CS893" s="1330">
        <f t="shared" si="2426"/>
        <v>0</v>
      </c>
      <c r="CT893" s="1333">
        <f t="shared" si="2426"/>
        <v>0</v>
      </c>
      <c r="CU893" s="522">
        <f t="shared" si="2427"/>
        <v>0</v>
      </c>
      <c r="CV893" s="523">
        <f t="shared" si="2428"/>
        <v>0</v>
      </c>
      <c r="CW893" s="524">
        <f t="shared" si="2429"/>
        <v>0</v>
      </c>
      <c r="CX893" s="524">
        <f t="shared" si="2430"/>
        <v>0</v>
      </c>
      <c r="CY893" s="524">
        <f t="shared" si="2431"/>
        <v>0</v>
      </c>
      <c r="CZ893" s="524">
        <f t="shared" si="2432"/>
        <v>0</v>
      </c>
      <c r="DA893" s="524">
        <f t="shared" si="2433"/>
        <v>0</v>
      </c>
      <c r="DB893" s="525">
        <f t="shared" si="2434"/>
        <v>0</v>
      </c>
      <c r="DC893" s="525">
        <f t="shared" si="2435"/>
        <v>0</v>
      </c>
      <c r="DD893" s="525">
        <f t="shared" si="2436"/>
        <v>0</v>
      </c>
      <c r="DE893" s="524">
        <f t="shared" si="2437"/>
        <v>0</v>
      </c>
      <c r="DF893" s="524">
        <f t="shared" si="2438"/>
        <v>0</v>
      </c>
      <c r="DG893" s="524">
        <f t="shared" si="2439"/>
        <v>0</v>
      </c>
      <c r="DH893" s="524">
        <f t="shared" si="2440"/>
        <v>0</v>
      </c>
      <c r="DI893" s="524">
        <f t="shared" si="2441"/>
        <v>0</v>
      </c>
      <c r="DJ893" s="523">
        <f t="shared" si="2442"/>
        <v>0</v>
      </c>
      <c r="DK893" s="522">
        <f t="shared" si="2443"/>
        <v>0</v>
      </c>
      <c r="DL893" s="639">
        <f t="shared" si="2444"/>
        <v>17</v>
      </c>
      <c r="DM893" s="106">
        <f t="shared" si="2445"/>
        <v>17</v>
      </c>
      <c r="DN893" s="106">
        <f t="shared" si="2446"/>
        <v>17</v>
      </c>
      <c r="DO893" s="106">
        <f t="shared" si="244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9"/>
      <c r="DY893" s="470"/>
    </row>
    <row r="894" spans="1:129" s="472" customFormat="1" ht="15.75" customHeight="1">
      <c r="A894" s="806" t="s">
        <v>371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68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68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68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68"/>
      <c r="BV894" s="796"/>
      <c r="BW894" s="796"/>
      <c r="BX894" s="796"/>
      <c r="BY894" s="796"/>
      <c r="BZ894" s="800"/>
      <c r="CA894" s="800"/>
      <c r="CB894" s="800"/>
      <c r="CC894" s="800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1"/>
      <c r="DY894" s="470"/>
    </row>
    <row r="895" spans="1:129" s="472" customFormat="1" ht="15.75" customHeight="1">
      <c r="A895" s="603" t="str">
        <f>A686</f>
        <v>Gifts/remittances: cereal</v>
      </c>
      <c r="B895" s="797">
        <f t="shared" ref="B895:R895" si="2468">SUM(B690)</f>
        <v>0</v>
      </c>
      <c r="C895" s="797">
        <f t="shared" si="2468"/>
        <v>0</v>
      </c>
      <c r="D895" s="797">
        <f t="shared" si="2468"/>
        <v>0</v>
      </c>
      <c r="E895" s="797">
        <f t="shared" si="2468"/>
        <v>0</v>
      </c>
      <c r="F895" s="797">
        <f t="shared" si="2468"/>
        <v>0</v>
      </c>
      <c r="G895" s="797">
        <f t="shared" si="2468"/>
        <v>0</v>
      </c>
      <c r="H895" s="797">
        <f t="shared" si="2468"/>
        <v>0</v>
      </c>
      <c r="I895" s="797">
        <f t="shared" si="2468"/>
        <v>0</v>
      </c>
      <c r="J895" s="797">
        <f t="shared" si="2468"/>
        <v>0</v>
      </c>
      <c r="K895" s="797">
        <f t="shared" si="2468"/>
        <v>0</v>
      </c>
      <c r="L895" s="797">
        <f t="shared" si="2468"/>
        <v>0</v>
      </c>
      <c r="M895" s="797">
        <f t="shared" si="2468"/>
        <v>0</v>
      </c>
      <c r="N895" s="797">
        <f t="shared" si="2468"/>
        <v>0</v>
      </c>
      <c r="O895" s="797">
        <f t="shared" si="2468"/>
        <v>0</v>
      </c>
      <c r="P895" s="797">
        <f t="shared" si="2468"/>
        <v>0</v>
      </c>
      <c r="Q895" s="797">
        <f t="shared" si="2468"/>
        <v>0</v>
      </c>
      <c r="R895" s="797">
        <f t="shared" si="2468"/>
        <v>0</v>
      </c>
      <c r="S895" s="796"/>
      <c r="T895" s="797">
        <f t="shared" ref="T895:AJ895" si="2469">SUM(T690)</f>
        <v>0</v>
      </c>
      <c r="U895" s="797">
        <f t="shared" si="2469"/>
        <v>0</v>
      </c>
      <c r="V895" s="797">
        <f t="shared" si="2469"/>
        <v>0</v>
      </c>
      <c r="W895" s="797">
        <f t="shared" si="2469"/>
        <v>0</v>
      </c>
      <c r="X895" s="797">
        <f t="shared" si="2469"/>
        <v>0</v>
      </c>
      <c r="Y895" s="797">
        <f t="shared" si="2469"/>
        <v>0</v>
      </c>
      <c r="Z895" s="797">
        <f t="shared" si="2469"/>
        <v>0</v>
      </c>
      <c r="AA895" s="797">
        <f t="shared" si="2469"/>
        <v>0</v>
      </c>
      <c r="AB895" s="797">
        <f t="shared" si="2469"/>
        <v>0</v>
      </c>
      <c r="AC895" s="797">
        <f t="shared" si="2469"/>
        <v>0</v>
      </c>
      <c r="AD895" s="797">
        <f t="shared" si="2469"/>
        <v>0</v>
      </c>
      <c r="AE895" s="797">
        <f t="shared" si="2469"/>
        <v>0</v>
      </c>
      <c r="AF895" s="797">
        <f t="shared" si="2469"/>
        <v>0</v>
      </c>
      <c r="AG895" s="797">
        <f t="shared" si="2469"/>
        <v>0</v>
      </c>
      <c r="AH895" s="797">
        <f t="shared" si="2469"/>
        <v>0</v>
      </c>
      <c r="AI895" s="797">
        <f t="shared" si="2469"/>
        <v>0</v>
      </c>
      <c r="AJ895" s="797">
        <f t="shared" si="2469"/>
        <v>0</v>
      </c>
      <c r="AK895" s="796"/>
      <c r="AL895" s="797">
        <f t="shared" ref="AL895:BB895" si="2470">SUM(AL690)</f>
        <v>0</v>
      </c>
      <c r="AM895" s="797">
        <f t="shared" si="2470"/>
        <v>0</v>
      </c>
      <c r="AN895" s="797">
        <f t="shared" si="2470"/>
        <v>0</v>
      </c>
      <c r="AO895" s="797">
        <f t="shared" si="2470"/>
        <v>0</v>
      </c>
      <c r="AP895" s="797">
        <f t="shared" si="2470"/>
        <v>0</v>
      </c>
      <c r="AQ895" s="797">
        <f t="shared" si="2470"/>
        <v>0</v>
      </c>
      <c r="AR895" s="797">
        <f t="shared" si="2470"/>
        <v>0</v>
      </c>
      <c r="AS895" s="797">
        <f t="shared" si="2470"/>
        <v>0</v>
      </c>
      <c r="AT895" s="797">
        <f t="shared" si="2470"/>
        <v>0</v>
      </c>
      <c r="AU895" s="797">
        <f t="shared" si="2470"/>
        <v>0</v>
      </c>
      <c r="AV895" s="797">
        <f t="shared" si="2470"/>
        <v>0</v>
      </c>
      <c r="AW895" s="797">
        <f t="shared" si="2470"/>
        <v>0</v>
      </c>
      <c r="AX895" s="797">
        <f t="shared" si="2470"/>
        <v>0</v>
      </c>
      <c r="AY895" s="797">
        <f t="shared" si="2470"/>
        <v>0</v>
      </c>
      <c r="AZ895" s="797">
        <f t="shared" si="2470"/>
        <v>0</v>
      </c>
      <c r="BA895" s="797">
        <f t="shared" si="2470"/>
        <v>0</v>
      </c>
      <c r="BB895" s="797">
        <f t="shared" si="2470"/>
        <v>0</v>
      </c>
      <c r="BC895" s="796"/>
      <c r="BD895" s="797">
        <f t="shared" ref="BD895:BT895" si="2471">SUM(BD690)</f>
        <v>0</v>
      </c>
      <c r="BE895" s="797">
        <f t="shared" si="2471"/>
        <v>0</v>
      </c>
      <c r="BF895" s="797">
        <f t="shared" si="2471"/>
        <v>0</v>
      </c>
      <c r="BG895" s="797">
        <f t="shared" si="2471"/>
        <v>0</v>
      </c>
      <c r="BH895" s="797">
        <f t="shared" si="2471"/>
        <v>0</v>
      </c>
      <c r="BI895" s="797">
        <f t="shared" si="2471"/>
        <v>0</v>
      </c>
      <c r="BJ895" s="797">
        <f t="shared" si="2471"/>
        <v>0</v>
      </c>
      <c r="BK895" s="797">
        <f t="shared" si="2471"/>
        <v>0</v>
      </c>
      <c r="BL895" s="797">
        <f t="shared" si="2471"/>
        <v>0</v>
      </c>
      <c r="BM895" s="797">
        <f t="shared" si="2471"/>
        <v>0</v>
      </c>
      <c r="BN895" s="797">
        <f t="shared" si="2471"/>
        <v>0</v>
      </c>
      <c r="BO895" s="797">
        <f t="shared" si="2471"/>
        <v>0</v>
      </c>
      <c r="BP895" s="797">
        <f t="shared" si="2471"/>
        <v>0</v>
      </c>
      <c r="BQ895" s="797">
        <f t="shared" si="2471"/>
        <v>0</v>
      </c>
      <c r="BR895" s="797">
        <f t="shared" si="2471"/>
        <v>0</v>
      </c>
      <c r="BS895" s="797">
        <f t="shared" si="2471"/>
        <v>0</v>
      </c>
      <c r="BT895" s="797">
        <f t="shared" si="247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29">
        <f t="shared" ref="CD895:CS895" si="24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472"/>
        <v>0</v>
      </c>
      <c r="CF895" s="1331">
        <f t="shared" si="2472"/>
        <v>0</v>
      </c>
      <c r="CG895" s="1331">
        <f t="shared" si="2472"/>
        <v>0</v>
      </c>
      <c r="CH895" s="1331">
        <f t="shared" si="2472"/>
        <v>0</v>
      </c>
      <c r="CI895" s="1331">
        <f t="shared" si="2472"/>
        <v>0</v>
      </c>
      <c r="CJ895" s="1331">
        <f t="shared" si="2472"/>
        <v>0</v>
      </c>
      <c r="CK895" s="1332">
        <f t="shared" si="2472"/>
        <v>0</v>
      </c>
      <c r="CL895" s="1332">
        <f t="shared" si="2472"/>
        <v>0</v>
      </c>
      <c r="CM895" s="1332">
        <f t="shared" si="2472"/>
        <v>0</v>
      </c>
      <c r="CN895" s="1331">
        <f t="shared" si="2472"/>
        <v>0</v>
      </c>
      <c r="CO895" s="1331">
        <f t="shared" si="2472"/>
        <v>0</v>
      </c>
      <c r="CP895" s="1331">
        <f t="shared" si="2472"/>
        <v>0</v>
      </c>
      <c r="CQ895" s="1331">
        <f t="shared" si="2472"/>
        <v>0</v>
      </c>
      <c r="CR895" s="1331">
        <f t="shared" si="2472"/>
        <v>0</v>
      </c>
      <c r="CS895" s="1330">
        <f t="shared" si="2472"/>
        <v>0</v>
      </c>
      <c r="CT895" s="1333">
        <f t="shared" ref="CE895:CT897" si="24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4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474"/>
        <v>0</v>
      </c>
      <c r="CW895" s="524">
        <f t="shared" si="2474"/>
        <v>0</v>
      </c>
      <c r="CX895" s="524">
        <f t="shared" si="2474"/>
        <v>0</v>
      </c>
      <c r="CY895" s="524">
        <f t="shared" si="2474"/>
        <v>0</v>
      </c>
      <c r="CZ895" s="524">
        <f t="shared" si="2474"/>
        <v>0</v>
      </c>
      <c r="DA895" s="524">
        <f t="shared" si="2474"/>
        <v>0</v>
      </c>
      <c r="DB895" s="525">
        <f t="shared" si="2474"/>
        <v>0</v>
      </c>
      <c r="DC895" s="525">
        <f t="shared" si="2474"/>
        <v>0</v>
      </c>
      <c r="DD895" s="525">
        <f t="shared" si="2474"/>
        <v>0</v>
      </c>
      <c r="DE895" s="524">
        <f t="shared" ref="DE895:DK897" si="24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475"/>
        <v>0</v>
      </c>
      <c r="DG895" s="524">
        <f t="shared" si="2475"/>
        <v>0</v>
      </c>
      <c r="DH895" s="524">
        <f t="shared" si="2475"/>
        <v>0</v>
      </c>
      <c r="DI895" s="524">
        <f t="shared" si="2475"/>
        <v>0</v>
      </c>
      <c r="DJ895" s="523">
        <f t="shared" si="2475"/>
        <v>0</v>
      </c>
      <c r="DK895" s="522">
        <f t="shared" si="247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9"/>
      <c r="DY895" s="470"/>
    </row>
    <row r="896" spans="1:129" s="472" customFormat="1" ht="15.75" customHeight="1">
      <c r="A896" s="603" t="str">
        <f>A691</f>
        <v>Gifts/remittances: sugar</v>
      </c>
      <c r="B896" s="797">
        <f t="shared" ref="B896:R896" si="2476">SUM(B695)</f>
        <v>0</v>
      </c>
      <c r="C896" s="797">
        <f t="shared" si="2476"/>
        <v>0</v>
      </c>
      <c r="D896" s="797">
        <f t="shared" si="2476"/>
        <v>0</v>
      </c>
      <c r="E896" s="797">
        <f t="shared" si="2476"/>
        <v>0</v>
      </c>
      <c r="F896" s="797">
        <f t="shared" si="2476"/>
        <v>0</v>
      </c>
      <c r="G896" s="797">
        <f t="shared" si="2476"/>
        <v>0</v>
      </c>
      <c r="H896" s="797">
        <f t="shared" si="2476"/>
        <v>0</v>
      </c>
      <c r="I896" s="797">
        <f t="shared" si="2476"/>
        <v>0</v>
      </c>
      <c r="J896" s="797">
        <f t="shared" si="2476"/>
        <v>0</v>
      </c>
      <c r="K896" s="797">
        <f t="shared" si="2476"/>
        <v>0</v>
      </c>
      <c r="L896" s="797">
        <f t="shared" si="2476"/>
        <v>0</v>
      </c>
      <c r="M896" s="797">
        <f t="shared" si="2476"/>
        <v>0</v>
      </c>
      <c r="N896" s="797">
        <f t="shared" si="2476"/>
        <v>0</v>
      </c>
      <c r="O896" s="797">
        <f t="shared" si="2476"/>
        <v>0</v>
      </c>
      <c r="P896" s="797">
        <f t="shared" si="2476"/>
        <v>0</v>
      </c>
      <c r="Q896" s="797">
        <f t="shared" si="2476"/>
        <v>0</v>
      </c>
      <c r="R896" s="797">
        <f t="shared" si="2476"/>
        <v>0</v>
      </c>
      <c r="S896" s="796"/>
      <c r="T896" s="797">
        <f t="shared" ref="T896:AJ896" si="2477">SUM(T695)</f>
        <v>0</v>
      </c>
      <c r="U896" s="797">
        <f t="shared" si="2477"/>
        <v>0</v>
      </c>
      <c r="V896" s="797">
        <f t="shared" si="2477"/>
        <v>0</v>
      </c>
      <c r="W896" s="797">
        <f t="shared" si="2477"/>
        <v>0</v>
      </c>
      <c r="X896" s="797">
        <f t="shared" si="2477"/>
        <v>0</v>
      </c>
      <c r="Y896" s="797">
        <f t="shared" si="2477"/>
        <v>0</v>
      </c>
      <c r="Z896" s="797">
        <f t="shared" si="2477"/>
        <v>0</v>
      </c>
      <c r="AA896" s="797">
        <f t="shared" si="2477"/>
        <v>0</v>
      </c>
      <c r="AB896" s="797">
        <f t="shared" si="2477"/>
        <v>0</v>
      </c>
      <c r="AC896" s="797">
        <f t="shared" si="2477"/>
        <v>0</v>
      </c>
      <c r="AD896" s="797">
        <f t="shared" si="2477"/>
        <v>0</v>
      </c>
      <c r="AE896" s="797">
        <f t="shared" si="2477"/>
        <v>0</v>
      </c>
      <c r="AF896" s="797">
        <f t="shared" si="2477"/>
        <v>0</v>
      </c>
      <c r="AG896" s="797">
        <f t="shared" si="2477"/>
        <v>0</v>
      </c>
      <c r="AH896" s="797">
        <f t="shared" si="2477"/>
        <v>0</v>
      </c>
      <c r="AI896" s="797">
        <f t="shared" si="2477"/>
        <v>0</v>
      </c>
      <c r="AJ896" s="797">
        <f t="shared" si="2477"/>
        <v>0</v>
      </c>
      <c r="AK896" s="796"/>
      <c r="AL896" s="797">
        <f t="shared" ref="AL896:BB896" si="2478">SUM(AL695)</f>
        <v>0</v>
      </c>
      <c r="AM896" s="797">
        <f t="shared" si="2478"/>
        <v>0</v>
      </c>
      <c r="AN896" s="797">
        <f t="shared" si="2478"/>
        <v>0</v>
      </c>
      <c r="AO896" s="797">
        <f t="shared" si="2478"/>
        <v>0</v>
      </c>
      <c r="AP896" s="797">
        <f t="shared" si="2478"/>
        <v>0</v>
      </c>
      <c r="AQ896" s="797">
        <f t="shared" si="2478"/>
        <v>0</v>
      </c>
      <c r="AR896" s="797">
        <f t="shared" si="2478"/>
        <v>0</v>
      </c>
      <c r="AS896" s="797">
        <f t="shared" si="2478"/>
        <v>0</v>
      </c>
      <c r="AT896" s="797">
        <f t="shared" si="2478"/>
        <v>0</v>
      </c>
      <c r="AU896" s="797">
        <f t="shared" si="2478"/>
        <v>0</v>
      </c>
      <c r="AV896" s="797">
        <f t="shared" si="2478"/>
        <v>0</v>
      </c>
      <c r="AW896" s="797">
        <f t="shared" si="2478"/>
        <v>0</v>
      </c>
      <c r="AX896" s="797">
        <f t="shared" si="2478"/>
        <v>0</v>
      </c>
      <c r="AY896" s="797">
        <f t="shared" si="2478"/>
        <v>0</v>
      </c>
      <c r="AZ896" s="797">
        <f t="shared" si="2478"/>
        <v>0</v>
      </c>
      <c r="BA896" s="797">
        <f t="shared" si="2478"/>
        <v>0</v>
      </c>
      <c r="BB896" s="797">
        <f t="shared" si="2478"/>
        <v>0</v>
      </c>
      <c r="BC896" s="796"/>
      <c r="BD896" s="797">
        <f t="shared" ref="BD896:BT896" si="2479">SUM(BD695)</f>
        <v>0</v>
      </c>
      <c r="BE896" s="797">
        <f t="shared" si="2479"/>
        <v>0</v>
      </c>
      <c r="BF896" s="797">
        <f t="shared" si="2479"/>
        <v>0</v>
      </c>
      <c r="BG896" s="797">
        <f t="shared" si="2479"/>
        <v>0</v>
      </c>
      <c r="BH896" s="797">
        <f t="shared" si="2479"/>
        <v>0</v>
      </c>
      <c r="BI896" s="797">
        <f t="shared" si="2479"/>
        <v>0</v>
      </c>
      <c r="BJ896" s="797">
        <f t="shared" si="2479"/>
        <v>0</v>
      </c>
      <c r="BK896" s="797">
        <f t="shared" si="2479"/>
        <v>0</v>
      </c>
      <c r="BL896" s="797">
        <f t="shared" si="2479"/>
        <v>0</v>
      </c>
      <c r="BM896" s="797">
        <f t="shared" si="2479"/>
        <v>0</v>
      </c>
      <c r="BN896" s="797">
        <f t="shared" si="2479"/>
        <v>0</v>
      </c>
      <c r="BO896" s="797">
        <f t="shared" si="2479"/>
        <v>0</v>
      </c>
      <c r="BP896" s="797">
        <f t="shared" si="2479"/>
        <v>0</v>
      </c>
      <c r="BQ896" s="797">
        <f t="shared" si="2479"/>
        <v>0</v>
      </c>
      <c r="BR896" s="797">
        <f t="shared" si="2479"/>
        <v>0</v>
      </c>
      <c r="BS896" s="797">
        <f t="shared" si="2479"/>
        <v>0</v>
      </c>
      <c r="BT896" s="797">
        <f t="shared" si="247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473"/>
        <v>0</v>
      </c>
      <c r="CF896" s="1331">
        <f t="shared" si="2473"/>
        <v>0</v>
      </c>
      <c r="CG896" s="1331">
        <f t="shared" si="2473"/>
        <v>0</v>
      </c>
      <c r="CH896" s="1331">
        <f t="shared" si="2473"/>
        <v>0</v>
      </c>
      <c r="CI896" s="1331">
        <f t="shared" si="2473"/>
        <v>0</v>
      </c>
      <c r="CJ896" s="1331">
        <f t="shared" si="2473"/>
        <v>0</v>
      </c>
      <c r="CK896" s="1332">
        <f t="shared" si="2473"/>
        <v>0</v>
      </c>
      <c r="CL896" s="1332">
        <f t="shared" si="2473"/>
        <v>0</v>
      </c>
      <c r="CM896" s="1332">
        <f t="shared" si="2473"/>
        <v>0</v>
      </c>
      <c r="CN896" s="1331">
        <f t="shared" si="2473"/>
        <v>0</v>
      </c>
      <c r="CO896" s="1331">
        <f t="shared" si="2473"/>
        <v>0</v>
      </c>
      <c r="CP896" s="1331">
        <f t="shared" si="2473"/>
        <v>0</v>
      </c>
      <c r="CQ896" s="1331">
        <f t="shared" si="2473"/>
        <v>0</v>
      </c>
      <c r="CR896" s="1331">
        <f t="shared" si="2473"/>
        <v>0</v>
      </c>
      <c r="CS896" s="1330">
        <f t="shared" si="2473"/>
        <v>0</v>
      </c>
      <c r="CT896" s="1333">
        <f t="shared" si="2473"/>
        <v>0</v>
      </c>
      <c r="CU896" s="522">
        <f t="shared" si="2474"/>
        <v>0</v>
      </c>
      <c r="CV896" s="523">
        <f t="shared" si="2474"/>
        <v>0</v>
      </c>
      <c r="CW896" s="524">
        <f t="shared" si="2474"/>
        <v>0</v>
      </c>
      <c r="CX896" s="524">
        <f t="shared" si="2474"/>
        <v>0</v>
      </c>
      <c r="CY896" s="524">
        <f t="shared" si="2474"/>
        <v>0</v>
      </c>
      <c r="CZ896" s="524">
        <f t="shared" si="2474"/>
        <v>0</v>
      </c>
      <c r="DA896" s="524">
        <f t="shared" si="2474"/>
        <v>0</v>
      </c>
      <c r="DB896" s="525">
        <f t="shared" si="2474"/>
        <v>0</v>
      </c>
      <c r="DC896" s="525">
        <f t="shared" si="2474"/>
        <v>0</v>
      </c>
      <c r="DD896" s="525">
        <f t="shared" si="2474"/>
        <v>0</v>
      </c>
      <c r="DE896" s="524">
        <f t="shared" si="2475"/>
        <v>0</v>
      </c>
      <c r="DF896" s="524">
        <f t="shared" si="2475"/>
        <v>0</v>
      </c>
      <c r="DG896" s="524">
        <f t="shared" si="2475"/>
        <v>0</v>
      </c>
      <c r="DH896" s="524">
        <f t="shared" si="2475"/>
        <v>0</v>
      </c>
      <c r="DI896" s="524">
        <f t="shared" si="2475"/>
        <v>0</v>
      </c>
      <c r="DJ896" s="523">
        <f t="shared" si="2475"/>
        <v>0</v>
      </c>
      <c r="DK896" s="522">
        <f t="shared" si="247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9"/>
      <c r="DY896" s="470"/>
    </row>
    <row r="897" spans="1:129" s="472" customFormat="1" ht="15.75" customHeight="1">
      <c r="A897" s="603" t="str">
        <f>A696</f>
        <v>Gifts/remittances: Other</v>
      </c>
      <c r="B897" s="797">
        <f t="shared" ref="B897:R897" si="2480">SUM(B700)</f>
        <v>0</v>
      </c>
      <c r="C897" s="797">
        <f t="shared" si="2480"/>
        <v>0</v>
      </c>
      <c r="D897" s="797">
        <f t="shared" si="2480"/>
        <v>0</v>
      </c>
      <c r="E897" s="797">
        <f t="shared" si="2480"/>
        <v>0</v>
      </c>
      <c r="F897" s="797">
        <f t="shared" si="2480"/>
        <v>0</v>
      </c>
      <c r="G897" s="797">
        <f t="shared" si="2480"/>
        <v>0</v>
      </c>
      <c r="H897" s="797">
        <f t="shared" si="2480"/>
        <v>0</v>
      </c>
      <c r="I897" s="797">
        <f t="shared" si="2480"/>
        <v>0</v>
      </c>
      <c r="J897" s="797">
        <f t="shared" si="2480"/>
        <v>0</v>
      </c>
      <c r="K897" s="797">
        <f t="shared" si="2480"/>
        <v>0</v>
      </c>
      <c r="L897" s="797">
        <f t="shared" si="2480"/>
        <v>0</v>
      </c>
      <c r="M897" s="797">
        <f t="shared" si="2480"/>
        <v>0</v>
      </c>
      <c r="N897" s="797">
        <f t="shared" si="2480"/>
        <v>0</v>
      </c>
      <c r="O897" s="797">
        <f t="shared" si="2480"/>
        <v>0</v>
      </c>
      <c r="P897" s="797">
        <f t="shared" si="2480"/>
        <v>0</v>
      </c>
      <c r="Q897" s="797">
        <f t="shared" si="2480"/>
        <v>0</v>
      </c>
      <c r="R897" s="797">
        <f t="shared" si="2480"/>
        <v>0</v>
      </c>
      <c r="S897" s="796"/>
      <c r="T897" s="797">
        <f t="shared" ref="T897:AJ897" si="2481">SUM(T700)</f>
        <v>0</v>
      </c>
      <c r="U897" s="797">
        <f t="shared" si="2481"/>
        <v>0</v>
      </c>
      <c r="V897" s="797">
        <f t="shared" si="2481"/>
        <v>0</v>
      </c>
      <c r="W897" s="797">
        <f t="shared" si="2481"/>
        <v>0</v>
      </c>
      <c r="X897" s="797">
        <f t="shared" si="2481"/>
        <v>0</v>
      </c>
      <c r="Y897" s="797">
        <f t="shared" si="2481"/>
        <v>0</v>
      </c>
      <c r="Z897" s="797">
        <f t="shared" si="2481"/>
        <v>0</v>
      </c>
      <c r="AA897" s="797">
        <f t="shared" si="2481"/>
        <v>0</v>
      </c>
      <c r="AB897" s="797">
        <f t="shared" si="2481"/>
        <v>0</v>
      </c>
      <c r="AC897" s="797">
        <f t="shared" si="2481"/>
        <v>0</v>
      </c>
      <c r="AD897" s="797">
        <f t="shared" si="2481"/>
        <v>0</v>
      </c>
      <c r="AE897" s="797">
        <f t="shared" si="2481"/>
        <v>0</v>
      </c>
      <c r="AF897" s="797">
        <f t="shared" si="2481"/>
        <v>0</v>
      </c>
      <c r="AG897" s="797">
        <f t="shared" si="2481"/>
        <v>0</v>
      </c>
      <c r="AH897" s="797">
        <f t="shared" si="2481"/>
        <v>0</v>
      </c>
      <c r="AI897" s="797">
        <f t="shared" si="2481"/>
        <v>0</v>
      </c>
      <c r="AJ897" s="797">
        <f t="shared" si="2481"/>
        <v>0</v>
      </c>
      <c r="AK897" s="796"/>
      <c r="AL897" s="797">
        <f t="shared" ref="AL897:BB897" si="2482">SUM(AL700)</f>
        <v>0</v>
      </c>
      <c r="AM897" s="797">
        <f t="shared" si="2482"/>
        <v>0</v>
      </c>
      <c r="AN897" s="797">
        <f t="shared" si="2482"/>
        <v>0</v>
      </c>
      <c r="AO897" s="797">
        <f t="shared" si="2482"/>
        <v>0</v>
      </c>
      <c r="AP897" s="797">
        <f t="shared" si="2482"/>
        <v>0</v>
      </c>
      <c r="AQ897" s="797">
        <f t="shared" si="2482"/>
        <v>0</v>
      </c>
      <c r="AR897" s="797">
        <f t="shared" si="2482"/>
        <v>0</v>
      </c>
      <c r="AS897" s="797">
        <f t="shared" si="2482"/>
        <v>0</v>
      </c>
      <c r="AT897" s="797">
        <f t="shared" si="2482"/>
        <v>0</v>
      </c>
      <c r="AU897" s="797">
        <f t="shared" si="2482"/>
        <v>0</v>
      </c>
      <c r="AV897" s="797">
        <f t="shared" si="2482"/>
        <v>0</v>
      </c>
      <c r="AW897" s="797">
        <f t="shared" si="2482"/>
        <v>0</v>
      </c>
      <c r="AX897" s="797">
        <f t="shared" si="2482"/>
        <v>0</v>
      </c>
      <c r="AY897" s="797">
        <f t="shared" si="2482"/>
        <v>0</v>
      </c>
      <c r="AZ897" s="797">
        <f t="shared" si="2482"/>
        <v>0</v>
      </c>
      <c r="BA897" s="797">
        <f t="shared" si="2482"/>
        <v>0</v>
      </c>
      <c r="BB897" s="797">
        <f t="shared" si="2482"/>
        <v>0</v>
      </c>
      <c r="BC897" s="796"/>
      <c r="BD897" s="797">
        <f t="shared" ref="BD897:BT897" si="2483">SUM(BD700)</f>
        <v>0</v>
      </c>
      <c r="BE897" s="797">
        <f t="shared" si="2483"/>
        <v>0</v>
      </c>
      <c r="BF897" s="797">
        <f t="shared" si="2483"/>
        <v>0</v>
      </c>
      <c r="BG897" s="797">
        <f t="shared" si="2483"/>
        <v>0</v>
      </c>
      <c r="BH897" s="797">
        <f t="shared" si="2483"/>
        <v>0</v>
      </c>
      <c r="BI897" s="797">
        <f t="shared" si="2483"/>
        <v>0</v>
      </c>
      <c r="BJ897" s="797">
        <f t="shared" si="2483"/>
        <v>0</v>
      </c>
      <c r="BK897" s="797">
        <f t="shared" si="2483"/>
        <v>0</v>
      </c>
      <c r="BL897" s="797">
        <f t="shared" si="2483"/>
        <v>0</v>
      </c>
      <c r="BM897" s="797">
        <f t="shared" si="2483"/>
        <v>0</v>
      </c>
      <c r="BN897" s="797">
        <f t="shared" si="2483"/>
        <v>0</v>
      </c>
      <c r="BO897" s="797">
        <f t="shared" si="2483"/>
        <v>0</v>
      </c>
      <c r="BP897" s="797">
        <f t="shared" si="2483"/>
        <v>0</v>
      </c>
      <c r="BQ897" s="797">
        <f t="shared" si="2483"/>
        <v>0</v>
      </c>
      <c r="BR897" s="797">
        <f t="shared" si="2483"/>
        <v>0</v>
      </c>
      <c r="BS897" s="797">
        <f t="shared" si="2483"/>
        <v>0</v>
      </c>
      <c r="BT897" s="797">
        <f t="shared" si="2483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473"/>
        <v>0</v>
      </c>
      <c r="CF897" s="1331">
        <f t="shared" si="2473"/>
        <v>0</v>
      </c>
      <c r="CG897" s="1331">
        <f t="shared" si="2473"/>
        <v>0</v>
      </c>
      <c r="CH897" s="1331">
        <f t="shared" si="2473"/>
        <v>0</v>
      </c>
      <c r="CI897" s="1331">
        <f t="shared" si="2473"/>
        <v>0</v>
      </c>
      <c r="CJ897" s="1331">
        <f t="shared" si="2473"/>
        <v>0</v>
      </c>
      <c r="CK897" s="1332">
        <f t="shared" si="2473"/>
        <v>0</v>
      </c>
      <c r="CL897" s="1332">
        <f t="shared" si="2473"/>
        <v>0</v>
      </c>
      <c r="CM897" s="1332">
        <f t="shared" si="2473"/>
        <v>0</v>
      </c>
      <c r="CN897" s="1331">
        <f t="shared" si="2473"/>
        <v>0</v>
      </c>
      <c r="CO897" s="1331">
        <f t="shared" si="2473"/>
        <v>0</v>
      </c>
      <c r="CP897" s="1331">
        <f t="shared" si="2473"/>
        <v>0</v>
      </c>
      <c r="CQ897" s="1331">
        <f t="shared" si="2473"/>
        <v>0</v>
      </c>
      <c r="CR897" s="1331">
        <f t="shared" si="2473"/>
        <v>0</v>
      </c>
      <c r="CS897" s="1330">
        <f t="shared" si="2473"/>
        <v>0</v>
      </c>
      <c r="CT897" s="1333">
        <f t="shared" si="2473"/>
        <v>0</v>
      </c>
      <c r="CU897" s="522">
        <f t="shared" si="2474"/>
        <v>0</v>
      </c>
      <c r="CV897" s="523">
        <f t="shared" si="2474"/>
        <v>0</v>
      </c>
      <c r="CW897" s="524">
        <f t="shared" si="2474"/>
        <v>0</v>
      </c>
      <c r="CX897" s="524">
        <f t="shared" si="2474"/>
        <v>0</v>
      </c>
      <c r="CY897" s="524">
        <f t="shared" si="2474"/>
        <v>0</v>
      </c>
      <c r="CZ897" s="524">
        <f t="shared" si="2474"/>
        <v>0</v>
      </c>
      <c r="DA897" s="524">
        <f t="shared" si="2474"/>
        <v>0</v>
      </c>
      <c r="DB897" s="525">
        <f t="shared" si="2474"/>
        <v>0</v>
      </c>
      <c r="DC897" s="525">
        <f t="shared" si="2474"/>
        <v>0</v>
      </c>
      <c r="DD897" s="525">
        <f t="shared" si="2474"/>
        <v>0</v>
      </c>
      <c r="DE897" s="524">
        <f t="shared" si="2475"/>
        <v>0</v>
      </c>
      <c r="DF897" s="524">
        <f t="shared" si="2475"/>
        <v>0</v>
      </c>
      <c r="DG897" s="524">
        <f t="shared" si="2475"/>
        <v>0</v>
      </c>
      <c r="DH897" s="524">
        <f t="shared" si="2475"/>
        <v>0</v>
      </c>
      <c r="DI897" s="524">
        <f t="shared" si="2475"/>
        <v>0</v>
      </c>
      <c r="DJ897" s="523">
        <f t="shared" si="2475"/>
        <v>0</v>
      </c>
      <c r="DK897" s="522">
        <f t="shared" si="247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9"/>
      <c r="DY897" s="470"/>
    </row>
    <row r="898" spans="1:129" s="472" customFormat="1" ht="15.75" customHeight="1">
      <c r="A898" s="603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68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68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68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68"/>
      <c r="BV898" s="796"/>
      <c r="BW898" s="796"/>
      <c r="BX898" s="796"/>
      <c r="BY898" s="796"/>
      <c r="BZ898" s="800"/>
      <c r="CA898" s="800"/>
      <c r="CB898" s="800"/>
      <c r="CC898" s="800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1"/>
      <c r="DY898" s="470"/>
    </row>
    <row r="899" spans="1:129" s="472" customFormat="1" ht="15.75" customHeight="1">
      <c r="A899" s="806" t="s">
        <v>74</v>
      </c>
      <c r="B899" s="797">
        <f t="shared" ref="B899:K899" si="2484">SUM(B819:B898)</f>
        <v>0</v>
      </c>
      <c r="C899" s="797">
        <f t="shared" si="2484"/>
        <v>0</v>
      </c>
      <c r="D899" s="797">
        <f t="shared" si="2484"/>
        <v>0</v>
      </c>
      <c r="E899" s="797">
        <f t="shared" si="2484"/>
        <v>0</v>
      </c>
      <c r="F899" s="797">
        <f t="shared" si="2484"/>
        <v>0</v>
      </c>
      <c r="G899" s="797">
        <f t="shared" si="2484"/>
        <v>0</v>
      </c>
      <c r="H899" s="797">
        <f t="shared" si="2484"/>
        <v>0</v>
      </c>
      <c r="I899" s="797">
        <f t="shared" si="2484"/>
        <v>0</v>
      </c>
      <c r="J899" s="797">
        <f t="shared" si="2484"/>
        <v>0</v>
      </c>
      <c r="K899" s="797">
        <f t="shared" si="2484"/>
        <v>0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485">SUM(T819:T898)</f>
        <v>1.3497927085598318</v>
      </c>
      <c r="U899" s="797">
        <f t="shared" si="2485"/>
        <v>1.1564122635355512</v>
      </c>
      <c r="V899" s="797">
        <f t="shared" si="2485"/>
        <v>0.88232485322896281</v>
      </c>
      <c r="W899" s="797">
        <f t="shared" si="2485"/>
        <v>1.2711256794955428</v>
      </c>
      <c r="X899" s="797">
        <f t="shared" si="2485"/>
        <v>1.0854435746901501</v>
      </c>
      <c r="Y899" s="797">
        <f t="shared" si="2485"/>
        <v>0.86061796042617966</v>
      </c>
      <c r="Z899" s="797">
        <f t="shared" si="2485"/>
        <v>1.0014975305190572</v>
      </c>
      <c r="AA899" s="797">
        <f t="shared" si="2485"/>
        <v>1.2236212841300904</v>
      </c>
      <c r="AB899" s="797">
        <f t="shared" si="2485"/>
        <v>0.892956584764804</v>
      </c>
      <c r="AC899" s="797">
        <f t="shared" si="2485"/>
        <v>0</v>
      </c>
      <c r="AD899" s="797">
        <f t="shared" si="2485"/>
        <v>0</v>
      </c>
      <c r="AE899" s="797">
        <f t="shared" si="2485"/>
        <v>0</v>
      </c>
      <c r="AF899" s="797">
        <f t="shared" si="2485"/>
        <v>0</v>
      </c>
      <c r="AG899" s="797">
        <f t="shared" si="2485"/>
        <v>0</v>
      </c>
      <c r="AH899" s="797">
        <f t="shared" si="2485"/>
        <v>0</v>
      </c>
      <c r="AI899" s="797">
        <f t="shared" si="2485"/>
        <v>0</v>
      </c>
      <c r="AJ899" s="797">
        <f t="shared" si="2485"/>
        <v>0</v>
      </c>
      <c r="AK899" s="785"/>
      <c r="AL899" s="797">
        <f t="shared" ref="AL899:AT899" si="2486">SUM(AL819:AL898)</f>
        <v>0</v>
      </c>
      <c r="AM899" s="797">
        <f t="shared" si="2486"/>
        <v>0</v>
      </c>
      <c r="AN899" s="797">
        <f t="shared" si="2486"/>
        <v>0</v>
      </c>
      <c r="AO899" s="797">
        <f t="shared" si="2486"/>
        <v>0</v>
      </c>
      <c r="AP899" s="797">
        <f t="shared" si="2486"/>
        <v>0</v>
      </c>
      <c r="AQ899" s="797">
        <f t="shared" si="2486"/>
        <v>0</v>
      </c>
      <c r="AR899" s="797">
        <f t="shared" si="2486"/>
        <v>0</v>
      </c>
      <c r="AS899" s="797">
        <f t="shared" si="2486"/>
        <v>0</v>
      </c>
      <c r="AT899" s="797">
        <f t="shared" si="2486"/>
        <v>0</v>
      </c>
      <c r="AU899" s="797"/>
      <c r="AV899" s="797"/>
      <c r="AW899" s="797">
        <f t="shared" ref="AW899:BB899" si="2487">SUM(AW819:AW898)</f>
        <v>0</v>
      </c>
      <c r="AX899" s="797">
        <f t="shared" si="2487"/>
        <v>0</v>
      </c>
      <c r="AY899" s="797">
        <f t="shared" si="2487"/>
        <v>0</v>
      </c>
      <c r="AZ899" s="797">
        <f t="shared" si="2487"/>
        <v>0</v>
      </c>
      <c r="BA899" s="797">
        <f t="shared" si="2487"/>
        <v>0</v>
      </c>
      <c r="BB899" s="797">
        <f t="shared" si="2487"/>
        <v>0</v>
      </c>
      <c r="BC899" s="785"/>
      <c r="BD899" s="797">
        <f>SUM(BD819:BD898)</f>
        <v>0.99600880626223098</v>
      </c>
      <c r="BE899" s="797">
        <f>SUM(BE819:BE898)</f>
        <v>0.43737769080234834</v>
      </c>
      <c r="BF899" s="797">
        <f>SUM(BF819:BF898)</f>
        <v>2.7024508433510393E-2</v>
      </c>
      <c r="BG899" s="797">
        <f>SUM(BG819:BG898)</f>
        <v>6.8982387475538154</v>
      </c>
      <c r="BH899" s="797"/>
      <c r="BI899" s="797"/>
      <c r="BJ899" s="797">
        <f t="shared" ref="BJ899:BT899" si="2488">SUM(BJ819:BJ898)</f>
        <v>0</v>
      </c>
      <c r="BK899" s="797">
        <f t="shared" si="2488"/>
        <v>0</v>
      </c>
      <c r="BL899" s="797">
        <f t="shared" si="2488"/>
        <v>0</v>
      </c>
      <c r="BM899" s="797">
        <f t="shared" si="2488"/>
        <v>0</v>
      </c>
      <c r="BN899" s="797">
        <f t="shared" si="2488"/>
        <v>0</v>
      </c>
      <c r="BO899" s="797">
        <f t="shared" si="2488"/>
        <v>0</v>
      </c>
      <c r="BP899" s="797">
        <f t="shared" si="2488"/>
        <v>0</v>
      </c>
      <c r="BQ899" s="797">
        <f t="shared" si="2488"/>
        <v>0</v>
      </c>
      <c r="BR899" s="797">
        <f t="shared" si="2488"/>
        <v>0</v>
      </c>
      <c r="BS899" s="797">
        <f t="shared" si="2488"/>
        <v>0</v>
      </c>
      <c r="BT899" s="797">
        <f t="shared" si="2488"/>
        <v>0</v>
      </c>
      <c r="BU899" s="785"/>
      <c r="BV899" s="797" t="e">
        <f>SUM(BV819:BV898)</f>
        <v>#VALUE!</v>
      </c>
      <c r="BW899" s="797">
        <f>SUM(BW819:BW898)</f>
        <v>0.73924041458288026</v>
      </c>
      <c r="BX899" s="797" t="e">
        <f>SUM(BX819:BX898)</f>
        <v>#VALUE!</v>
      </c>
      <c r="BY899" s="797" t="e">
        <f>SUM(BY819:BY898)</f>
        <v>#VALUE!</v>
      </c>
      <c r="BZ899" s="800"/>
      <c r="CA899" s="800"/>
      <c r="CB899" s="800"/>
      <c r="CC899" s="800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1"/>
      <c r="DY899" s="470"/>
    </row>
    <row r="900" spans="1:129" s="472" customFormat="1" ht="15.75" customHeight="1">
      <c r="A900" s="603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1"/>
      <c r="DY900" s="470"/>
    </row>
    <row r="901" spans="1:129" s="472" customFormat="1" ht="15.75" customHeight="1">
      <c r="A901" s="792" t="s">
        <v>372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5" t="s">
        <v>373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3">
        <f t="shared" ref="BZ903:BZ917" si="2489">IF(DL903&lt;3,"",(SUM(B903:R903)-MIN(B903:R903)-MAX(B903:R903))/(DL903-2))</f>
        <v>0</v>
      </c>
      <c r="CA903" s="583">
        <f t="shared" ref="CA903:CA917" si="2490">IF(DM903&lt;3,"",(SUM(T903:AJ903)-MIN(T903:AJ903)-MAX(T903:AJ903))/(DM903-2))</f>
        <v>0</v>
      </c>
      <c r="CB903" s="583">
        <f t="shared" ref="CB903:CB917" si="2491">IF(DN903&lt;3,"",(SUM(AL903:BB903)-MIN(AL903:BB903)-MAX(AL903:BB903))/(DN903-2))</f>
        <v>0</v>
      </c>
      <c r="CC903" s="583">
        <f t="shared" ref="CC903:CC917" si="2492">IF(DO903&lt;3,"",(SUM(BD903:BT903)-MIN(BD903:BT903)-MAX(BD903:BT903))/(DO903-2))</f>
        <v>0</v>
      </c>
      <c r="CD903" s="1324">
        <f t="shared" ref="CD903:CS903" si="249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493"/>
        <v>0</v>
      </c>
      <c r="CF903" s="1326">
        <f t="shared" si="2493"/>
        <v>0</v>
      </c>
      <c r="CG903" s="1326">
        <f t="shared" si="2493"/>
        <v>0</v>
      </c>
      <c r="CH903" s="1326">
        <f t="shared" si="2493"/>
        <v>0</v>
      </c>
      <c r="CI903" s="1326">
        <f t="shared" si="2493"/>
        <v>0</v>
      </c>
      <c r="CJ903" s="1326">
        <f t="shared" si="2493"/>
        <v>0</v>
      </c>
      <c r="CK903" s="1327">
        <f t="shared" si="2493"/>
        <v>0</v>
      </c>
      <c r="CL903" s="1327">
        <f t="shared" si="2493"/>
        <v>0</v>
      </c>
      <c r="CM903" s="1327">
        <f t="shared" si="2493"/>
        <v>0</v>
      </c>
      <c r="CN903" s="1326">
        <f t="shared" si="2493"/>
        <v>0</v>
      </c>
      <c r="CO903" s="1326">
        <f t="shared" si="2493"/>
        <v>0</v>
      </c>
      <c r="CP903" s="1326">
        <f t="shared" si="2493"/>
        <v>0</v>
      </c>
      <c r="CQ903" s="1326">
        <f t="shared" si="2493"/>
        <v>0</v>
      </c>
      <c r="CR903" s="1326">
        <f t="shared" si="2493"/>
        <v>0</v>
      </c>
      <c r="CS903" s="1325">
        <f t="shared" si="2493"/>
        <v>0</v>
      </c>
      <c r="CT903" s="1328">
        <f t="shared" ref="CE903:CT917" si="249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49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49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49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49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9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0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0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0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0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0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0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0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0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0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0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1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1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12">COUNT(B903:R903)</f>
        <v>17</v>
      </c>
      <c r="DM903" s="106">
        <f t="shared" ref="DM903:DM917" si="2513">COUNT(T903:AJ903)</f>
        <v>17</v>
      </c>
      <c r="DN903" s="106">
        <f t="shared" ref="DN903:DN917" si="2514">COUNT(AL903:BB903)</f>
        <v>17</v>
      </c>
      <c r="DO903" s="106">
        <f t="shared" ref="DO903:DO917" si="251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7"/>
      <c r="DY903" s="470"/>
    </row>
    <row r="904" spans="1:129" s="472" customFormat="1" ht="15.75" customHeight="1">
      <c r="A904" s="603" t="s">
        <v>374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3">
        <f t="shared" si="2489"/>
        <v>0</v>
      </c>
      <c r="CA904" s="583">
        <f t="shared" si="2490"/>
        <v>0</v>
      </c>
      <c r="CB904" s="583">
        <f t="shared" si="2491"/>
        <v>0</v>
      </c>
      <c r="CC904" s="583">
        <f t="shared" si="2492"/>
        <v>0</v>
      </c>
      <c r="CD904" s="1324">
        <f t="shared" ref="CD904:CD917" si="25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494"/>
        <v>0</v>
      </c>
      <c r="CF904" s="1326">
        <f t="shared" si="2494"/>
        <v>0</v>
      </c>
      <c r="CG904" s="1326">
        <f t="shared" si="2494"/>
        <v>0</v>
      </c>
      <c r="CH904" s="1326">
        <f t="shared" si="2494"/>
        <v>0</v>
      </c>
      <c r="CI904" s="1326">
        <f t="shared" si="2494"/>
        <v>0</v>
      </c>
      <c r="CJ904" s="1326">
        <f t="shared" si="2494"/>
        <v>0</v>
      </c>
      <c r="CK904" s="1327">
        <f t="shared" si="2494"/>
        <v>0</v>
      </c>
      <c r="CL904" s="1327">
        <f t="shared" si="2494"/>
        <v>0</v>
      </c>
      <c r="CM904" s="1327">
        <f t="shared" si="2494"/>
        <v>0</v>
      </c>
      <c r="CN904" s="1326">
        <f t="shared" si="2494"/>
        <v>0</v>
      </c>
      <c r="CO904" s="1326">
        <f t="shared" si="2494"/>
        <v>0</v>
      </c>
      <c r="CP904" s="1326">
        <f t="shared" si="2494"/>
        <v>0</v>
      </c>
      <c r="CQ904" s="1326">
        <f t="shared" si="2494"/>
        <v>0</v>
      </c>
      <c r="CR904" s="1326">
        <f t="shared" si="2494"/>
        <v>0</v>
      </c>
      <c r="CS904" s="1325">
        <f t="shared" si="2494"/>
        <v>0</v>
      </c>
      <c r="CT904" s="1328">
        <f t="shared" si="2494"/>
        <v>0</v>
      </c>
      <c r="CU904" s="534">
        <f t="shared" si="2495"/>
        <v>0</v>
      </c>
      <c r="CV904" s="535">
        <f t="shared" si="2496"/>
        <v>0</v>
      </c>
      <c r="CW904" s="536">
        <f t="shared" si="2497"/>
        <v>0</v>
      </c>
      <c r="CX904" s="536">
        <f t="shared" si="2498"/>
        <v>0</v>
      </c>
      <c r="CY904" s="536">
        <f t="shared" si="2499"/>
        <v>0</v>
      </c>
      <c r="CZ904" s="536">
        <f t="shared" si="2500"/>
        <v>0</v>
      </c>
      <c r="DA904" s="536">
        <f t="shared" si="2501"/>
        <v>0</v>
      </c>
      <c r="DB904" s="537">
        <f t="shared" si="2502"/>
        <v>0</v>
      </c>
      <c r="DC904" s="537">
        <f t="shared" si="2503"/>
        <v>0</v>
      </c>
      <c r="DD904" s="537">
        <f t="shared" si="2504"/>
        <v>0</v>
      </c>
      <c r="DE904" s="536">
        <f t="shared" si="2505"/>
        <v>0</v>
      </c>
      <c r="DF904" s="536">
        <f t="shared" si="2506"/>
        <v>0</v>
      </c>
      <c r="DG904" s="536">
        <f t="shared" si="2507"/>
        <v>0</v>
      </c>
      <c r="DH904" s="536">
        <f t="shared" si="2508"/>
        <v>0</v>
      </c>
      <c r="DI904" s="536">
        <f t="shared" si="2509"/>
        <v>0</v>
      </c>
      <c r="DJ904" s="535">
        <f t="shared" si="2510"/>
        <v>0</v>
      </c>
      <c r="DK904" s="534">
        <f t="shared" si="2511"/>
        <v>0</v>
      </c>
      <c r="DL904" s="639">
        <f t="shared" si="2512"/>
        <v>17</v>
      </c>
      <c r="DM904" s="106">
        <f t="shared" si="2513"/>
        <v>17</v>
      </c>
      <c r="DN904" s="106">
        <f t="shared" si="2514"/>
        <v>17</v>
      </c>
      <c r="DO904" s="106">
        <f t="shared" si="251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7"/>
      <c r="DY904" s="470"/>
    </row>
    <row r="905" spans="1:129" s="472" customFormat="1" ht="15.75" customHeight="1">
      <c r="A905" s="603" t="s">
        <v>375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3">
        <f t="shared" si="2489"/>
        <v>0</v>
      </c>
      <c r="CA905" s="583">
        <f t="shared" si="2490"/>
        <v>0</v>
      </c>
      <c r="CB905" s="583">
        <f t="shared" si="2491"/>
        <v>0</v>
      </c>
      <c r="CC905" s="583">
        <f t="shared" si="2492"/>
        <v>0</v>
      </c>
      <c r="CD905" s="1324">
        <f t="shared" si="2516"/>
        <v>0</v>
      </c>
      <c r="CE905" s="1325">
        <f t="shared" si="2494"/>
        <v>0</v>
      </c>
      <c r="CF905" s="1326">
        <f t="shared" si="2494"/>
        <v>0</v>
      </c>
      <c r="CG905" s="1326">
        <f t="shared" si="2494"/>
        <v>0</v>
      </c>
      <c r="CH905" s="1326">
        <f t="shared" si="2494"/>
        <v>0</v>
      </c>
      <c r="CI905" s="1326">
        <f t="shared" si="2494"/>
        <v>0</v>
      </c>
      <c r="CJ905" s="1326">
        <f t="shared" si="2494"/>
        <v>0</v>
      </c>
      <c r="CK905" s="1327">
        <f t="shared" si="2494"/>
        <v>0</v>
      </c>
      <c r="CL905" s="1327">
        <f t="shared" si="2494"/>
        <v>0</v>
      </c>
      <c r="CM905" s="1327">
        <f t="shared" si="2494"/>
        <v>0</v>
      </c>
      <c r="CN905" s="1326">
        <f t="shared" si="2494"/>
        <v>0</v>
      </c>
      <c r="CO905" s="1326">
        <f t="shared" si="2494"/>
        <v>0</v>
      </c>
      <c r="CP905" s="1326">
        <f t="shared" si="2494"/>
        <v>0</v>
      </c>
      <c r="CQ905" s="1326">
        <f t="shared" si="2494"/>
        <v>0</v>
      </c>
      <c r="CR905" s="1326">
        <f t="shared" si="2494"/>
        <v>0</v>
      </c>
      <c r="CS905" s="1325">
        <f t="shared" si="2494"/>
        <v>0</v>
      </c>
      <c r="CT905" s="1328">
        <f t="shared" si="2494"/>
        <v>0</v>
      </c>
      <c r="CU905" s="534">
        <f t="shared" si="2495"/>
        <v>0</v>
      </c>
      <c r="CV905" s="535">
        <f t="shared" si="2496"/>
        <v>0</v>
      </c>
      <c r="CW905" s="536">
        <f t="shared" si="2497"/>
        <v>0</v>
      </c>
      <c r="CX905" s="536">
        <f t="shared" si="2498"/>
        <v>0</v>
      </c>
      <c r="CY905" s="536">
        <f t="shared" si="2499"/>
        <v>0</v>
      </c>
      <c r="CZ905" s="536">
        <f t="shared" si="2500"/>
        <v>0</v>
      </c>
      <c r="DA905" s="536">
        <f t="shared" si="2501"/>
        <v>0</v>
      </c>
      <c r="DB905" s="537">
        <f t="shared" si="2502"/>
        <v>0</v>
      </c>
      <c r="DC905" s="537">
        <f t="shared" si="2503"/>
        <v>0</v>
      </c>
      <c r="DD905" s="537">
        <f t="shared" si="2504"/>
        <v>0</v>
      </c>
      <c r="DE905" s="536">
        <f t="shared" si="2505"/>
        <v>0</v>
      </c>
      <c r="DF905" s="536">
        <f t="shared" si="2506"/>
        <v>0</v>
      </c>
      <c r="DG905" s="536">
        <f t="shared" si="2507"/>
        <v>0</v>
      </c>
      <c r="DH905" s="536">
        <f t="shared" si="2508"/>
        <v>0</v>
      </c>
      <c r="DI905" s="536">
        <f t="shared" si="2509"/>
        <v>0</v>
      </c>
      <c r="DJ905" s="535">
        <f t="shared" si="2510"/>
        <v>0</v>
      </c>
      <c r="DK905" s="534">
        <f t="shared" si="2511"/>
        <v>0</v>
      </c>
      <c r="DL905" s="639">
        <f t="shared" si="2512"/>
        <v>17</v>
      </c>
      <c r="DM905" s="106">
        <f t="shared" si="2513"/>
        <v>17</v>
      </c>
      <c r="DN905" s="106">
        <f t="shared" si="2514"/>
        <v>17</v>
      </c>
      <c r="DO905" s="106">
        <f t="shared" si="251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7"/>
      <c r="DY905" s="470"/>
    </row>
    <row r="906" spans="1:129" s="472" customFormat="1" ht="15.75" customHeight="1">
      <c r="A906" s="795" t="s">
        <v>376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1800</v>
      </c>
      <c r="U906" s="786">
        <f>SUM(U99)</f>
        <v>0</v>
      </c>
      <c r="V906" s="786">
        <f>SUM(V99)</f>
        <v>0</v>
      </c>
      <c r="W906" s="786">
        <f>SUM(W99)</f>
        <v>420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0</v>
      </c>
      <c r="AO906" s="786">
        <f>SUM(AO99)</f>
        <v>0</v>
      </c>
      <c r="AP906" s="786">
        <f>SUM(AP99)</f>
        <v>0</v>
      </c>
      <c r="AQ906" s="786">
        <f>SUM(AQ99)</f>
        <v>0</v>
      </c>
      <c r="AR906" s="786">
        <f>SUM(AR99)</f>
        <v>0</v>
      </c>
      <c r="AS906" s="786">
        <f>SUM(AS99)</f>
        <v>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0</v>
      </c>
      <c r="BE906" s="786">
        <f>SUM(BE99)</f>
        <v>0</v>
      </c>
      <c r="BF906" s="786">
        <f>SUM(BF99)</f>
        <v>0</v>
      </c>
      <c r="BG906" s="786">
        <f>SUM(BG99)</f>
        <v>0</v>
      </c>
      <c r="BH906" s="786">
        <f>SUM(BH99)</f>
        <v>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0</v>
      </c>
      <c r="BM906" s="786">
        <f>SUM(BM99)</f>
        <v>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0</v>
      </c>
      <c r="BY906" s="786">
        <f>SUM(BY99)</f>
        <v>0</v>
      </c>
      <c r="BZ906" s="583">
        <f t="shared" si="2489"/>
        <v>0</v>
      </c>
      <c r="CA906" s="583">
        <f t="shared" si="2490"/>
        <v>28</v>
      </c>
      <c r="CB906" s="583">
        <f t="shared" si="2491"/>
        <v>0</v>
      </c>
      <c r="CC906" s="583">
        <f t="shared" si="2492"/>
        <v>0</v>
      </c>
      <c r="CD906" s="1324">
        <f t="shared" si="2516"/>
        <v>0</v>
      </c>
      <c r="CE906" s="1325">
        <f t="shared" si="2494"/>
        <v>0</v>
      </c>
      <c r="CF906" s="1326">
        <f t="shared" si="2494"/>
        <v>0</v>
      </c>
      <c r="CG906" s="1326">
        <f t="shared" si="2494"/>
        <v>0</v>
      </c>
      <c r="CH906" s="1326">
        <f t="shared" si="2494"/>
        <v>0</v>
      </c>
      <c r="CI906" s="1326">
        <f t="shared" si="2494"/>
        <v>0</v>
      </c>
      <c r="CJ906" s="1326">
        <f t="shared" si="2494"/>
        <v>0</v>
      </c>
      <c r="CK906" s="1327">
        <f t="shared" si="2494"/>
        <v>0</v>
      </c>
      <c r="CL906" s="1327">
        <f t="shared" si="2494"/>
        <v>0</v>
      </c>
      <c r="CM906" s="1327">
        <f t="shared" si="2494"/>
        <v>0</v>
      </c>
      <c r="CN906" s="1326">
        <f t="shared" si="2494"/>
        <v>0</v>
      </c>
      <c r="CO906" s="1326">
        <f t="shared" si="2494"/>
        <v>0</v>
      </c>
      <c r="CP906" s="1326">
        <f t="shared" si="2494"/>
        <v>0</v>
      </c>
      <c r="CQ906" s="1326">
        <f t="shared" si="2494"/>
        <v>0</v>
      </c>
      <c r="CR906" s="1326">
        <f t="shared" si="2494"/>
        <v>0</v>
      </c>
      <c r="CS906" s="1325">
        <f t="shared" si="2494"/>
        <v>0</v>
      </c>
      <c r="CT906" s="1328">
        <f t="shared" si="2494"/>
        <v>0</v>
      </c>
      <c r="CU906" s="534">
        <f t="shared" si="2495"/>
        <v>0</v>
      </c>
      <c r="CV906" s="535">
        <f t="shared" si="2496"/>
        <v>0</v>
      </c>
      <c r="CW906" s="536">
        <f t="shared" si="2497"/>
        <v>0</v>
      </c>
      <c r="CX906" s="536">
        <f t="shared" si="2498"/>
        <v>0</v>
      </c>
      <c r="CY906" s="536">
        <f t="shared" si="2499"/>
        <v>0</v>
      </c>
      <c r="CZ906" s="536">
        <f t="shared" si="2500"/>
        <v>0</v>
      </c>
      <c r="DA906" s="536">
        <f t="shared" si="2501"/>
        <v>0</v>
      </c>
      <c r="DB906" s="537">
        <f t="shared" si="2502"/>
        <v>0</v>
      </c>
      <c r="DC906" s="537">
        <f t="shared" si="2503"/>
        <v>0</v>
      </c>
      <c r="DD906" s="537">
        <f t="shared" si="2504"/>
        <v>0</v>
      </c>
      <c r="DE906" s="536">
        <f t="shared" si="2505"/>
        <v>0</v>
      </c>
      <c r="DF906" s="536">
        <f t="shared" si="2506"/>
        <v>0</v>
      </c>
      <c r="DG906" s="536">
        <f t="shared" si="2507"/>
        <v>0</v>
      </c>
      <c r="DH906" s="536">
        <f t="shared" si="2508"/>
        <v>0</v>
      </c>
      <c r="DI906" s="536">
        <f t="shared" si="2509"/>
        <v>0</v>
      </c>
      <c r="DJ906" s="535">
        <f t="shared" si="2510"/>
        <v>0</v>
      </c>
      <c r="DK906" s="534">
        <f t="shared" si="2511"/>
        <v>0</v>
      </c>
      <c r="DL906" s="639">
        <f t="shared" si="2512"/>
        <v>17</v>
      </c>
      <c r="DM906" s="106">
        <f t="shared" si="2513"/>
        <v>17</v>
      </c>
      <c r="DN906" s="106">
        <f t="shared" si="2514"/>
        <v>17</v>
      </c>
      <c r="DO906" s="106">
        <f t="shared" si="251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7"/>
      <c r="DY906" s="470"/>
    </row>
    <row r="907" spans="1:129" s="472" customFormat="1" ht="15.75" customHeight="1">
      <c r="A907" s="603" t="s">
        <v>377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0</v>
      </c>
      <c r="AO907" s="786">
        <f>SUM(AO107)</f>
        <v>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0</v>
      </c>
      <c r="BE907" s="786">
        <f>SUM(BE107)</f>
        <v>0</v>
      </c>
      <c r="BF907" s="786">
        <f>SUM(BF107)</f>
        <v>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0</v>
      </c>
      <c r="BY907" s="786">
        <f>SUM(BY107)</f>
        <v>0</v>
      </c>
      <c r="BZ907" s="583">
        <f t="shared" si="2489"/>
        <v>0</v>
      </c>
      <c r="CA907" s="583">
        <f t="shared" si="2490"/>
        <v>0</v>
      </c>
      <c r="CB907" s="583">
        <f t="shared" si="2491"/>
        <v>0</v>
      </c>
      <c r="CC907" s="583">
        <f t="shared" si="2492"/>
        <v>0</v>
      </c>
      <c r="CD907" s="1324">
        <f t="shared" si="2516"/>
        <v>0</v>
      </c>
      <c r="CE907" s="1325">
        <f t="shared" si="2494"/>
        <v>0</v>
      </c>
      <c r="CF907" s="1326">
        <f t="shared" si="2494"/>
        <v>0</v>
      </c>
      <c r="CG907" s="1326">
        <f t="shared" si="2494"/>
        <v>0</v>
      </c>
      <c r="CH907" s="1326">
        <f t="shared" si="2494"/>
        <v>0</v>
      </c>
      <c r="CI907" s="1326">
        <f t="shared" si="2494"/>
        <v>0</v>
      </c>
      <c r="CJ907" s="1326">
        <f t="shared" si="2494"/>
        <v>0</v>
      </c>
      <c r="CK907" s="1327">
        <f t="shared" si="2494"/>
        <v>0</v>
      </c>
      <c r="CL907" s="1327">
        <f t="shared" si="2494"/>
        <v>0</v>
      </c>
      <c r="CM907" s="1327">
        <f t="shared" si="2494"/>
        <v>0</v>
      </c>
      <c r="CN907" s="1326">
        <f t="shared" si="2494"/>
        <v>0</v>
      </c>
      <c r="CO907" s="1326">
        <f t="shared" si="2494"/>
        <v>0</v>
      </c>
      <c r="CP907" s="1326">
        <f t="shared" si="2494"/>
        <v>0</v>
      </c>
      <c r="CQ907" s="1326">
        <f t="shared" si="2494"/>
        <v>0</v>
      </c>
      <c r="CR907" s="1326">
        <f t="shared" si="2494"/>
        <v>0</v>
      </c>
      <c r="CS907" s="1325">
        <f t="shared" si="2494"/>
        <v>0</v>
      </c>
      <c r="CT907" s="1328">
        <f t="shared" si="2494"/>
        <v>0</v>
      </c>
      <c r="CU907" s="534">
        <f t="shared" si="2495"/>
        <v>0</v>
      </c>
      <c r="CV907" s="535">
        <f t="shared" si="2496"/>
        <v>0</v>
      </c>
      <c r="CW907" s="536">
        <f t="shared" si="2497"/>
        <v>0</v>
      </c>
      <c r="CX907" s="536">
        <f t="shared" si="2498"/>
        <v>0</v>
      </c>
      <c r="CY907" s="536">
        <f t="shared" si="2499"/>
        <v>0</v>
      </c>
      <c r="CZ907" s="536">
        <f t="shared" si="2500"/>
        <v>0</v>
      </c>
      <c r="DA907" s="536">
        <f t="shared" si="2501"/>
        <v>0</v>
      </c>
      <c r="DB907" s="537">
        <f t="shared" si="2502"/>
        <v>0</v>
      </c>
      <c r="DC907" s="537">
        <f t="shared" si="2503"/>
        <v>0</v>
      </c>
      <c r="DD907" s="537">
        <f t="shared" si="2504"/>
        <v>0</v>
      </c>
      <c r="DE907" s="536">
        <f t="shared" si="2505"/>
        <v>0</v>
      </c>
      <c r="DF907" s="536">
        <f t="shared" si="2506"/>
        <v>0</v>
      </c>
      <c r="DG907" s="536">
        <f t="shared" si="2507"/>
        <v>0</v>
      </c>
      <c r="DH907" s="536">
        <f t="shared" si="2508"/>
        <v>0</v>
      </c>
      <c r="DI907" s="536">
        <f t="shared" si="2509"/>
        <v>0</v>
      </c>
      <c r="DJ907" s="535">
        <f t="shared" si="2510"/>
        <v>0</v>
      </c>
      <c r="DK907" s="534">
        <f t="shared" si="2511"/>
        <v>0</v>
      </c>
      <c r="DL907" s="639">
        <f t="shared" si="2512"/>
        <v>17</v>
      </c>
      <c r="DM907" s="106">
        <f t="shared" si="2513"/>
        <v>17</v>
      </c>
      <c r="DN907" s="106">
        <f t="shared" si="2514"/>
        <v>17</v>
      </c>
      <c r="DO907" s="106">
        <f t="shared" si="251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7"/>
      <c r="DY907" s="470"/>
    </row>
    <row r="908" spans="1:129" s="472" customFormat="1" ht="15.75" customHeight="1">
      <c r="A908" s="603" t="s">
        <v>378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3">
        <f t="shared" si="2489"/>
        <v>0</v>
      </c>
      <c r="CA908" s="583">
        <f t="shared" si="2490"/>
        <v>0</v>
      </c>
      <c r="CB908" s="583">
        <f t="shared" si="2491"/>
        <v>0</v>
      </c>
      <c r="CC908" s="583">
        <f t="shared" si="2492"/>
        <v>0</v>
      </c>
      <c r="CD908" s="1324">
        <f t="shared" si="2516"/>
        <v>0</v>
      </c>
      <c r="CE908" s="1325">
        <f t="shared" si="2494"/>
        <v>0</v>
      </c>
      <c r="CF908" s="1326">
        <f t="shared" si="2494"/>
        <v>0</v>
      </c>
      <c r="CG908" s="1326">
        <f t="shared" si="2494"/>
        <v>0</v>
      </c>
      <c r="CH908" s="1326">
        <f t="shared" si="2494"/>
        <v>0</v>
      </c>
      <c r="CI908" s="1326">
        <f t="shared" si="2494"/>
        <v>0</v>
      </c>
      <c r="CJ908" s="1326">
        <f t="shared" si="2494"/>
        <v>0</v>
      </c>
      <c r="CK908" s="1327">
        <f t="shared" si="2494"/>
        <v>0</v>
      </c>
      <c r="CL908" s="1327">
        <f t="shared" si="2494"/>
        <v>0</v>
      </c>
      <c r="CM908" s="1327">
        <f t="shared" si="2494"/>
        <v>0</v>
      </c>
      <c r="CN908" s="1326">
        <f t="shared" si="2494"/>
        <v>0</v>
      </c>
      <c r="CO908" s="1326">
        <f t="shared" si="2494"/>
        <v>0</v>
      </c>
      <c r="CP908" s="1326">
        <f t="shared" si="2494"/>
        <v>0</v>
      </c>
      <c r="CQ908" s="1326">
        <f t="shared" si="2494"/>
        <v>0</v>
      </c>
      <c r="CR908" s="1326">
        <f t="shared" si="2494"/>
        <v>0</v>
      </c>
      <c r="CS908" s="1325">
        <f t="shared" si="2494"/>
        <v>0</v>
      </c>
      <c r="CT908" s="1328">
        <f t="shared" si="2494"/>
        <v>0</v>
      </c>
      <c r="CU908" s="534">
        <f t="shared" si="2495"/>
        <v>0</v>
      </c>
      <c r="CV908" s="535">
        <f t="shared" si="2496"/>
        <v>0</v>
      </c>
      <c r="CW908" s="536">
        <f t="shared" si="2497"/>
        <v>0</v>
      </c>
      <c r="CX908" s="536">
        <f t="shared" si="2498"/>
        <v>0</v>
      </c>
      <c r="CY908" s="536">
        <f t="shared" si="2499"/>
        <v>0</v>
      </c>
      <c r="CZ908" s="536">
        <f t="shared" si="2500"/>
        <v>0</v>
      </c>
      <c r="DA908" s="536">
        <f t="shared" si="2501"/>
        <v>0</v>
      </c>
      <c r="DB908" s="537">
        <f t="shared" si="2502"/>
        <v>0</v>
      </c>
      <c r="DC908" s="537">
        <f t="shared" si="2503"/>
        <v>0</v>
      </c>
      <c r="DD908" s="537">
        <f t="shared" si="2504"/>
        <v>0</v>
      </c>
      <c r="DE908" s="536">
        <f t="shared" si="2505"/>
        <v>0</v>
      </c>
      <c r="DF908" s="536">
        <f t="shared" si="2506"/>
        <v>0</v>
      </c>
      <c r="DG908" s="536">
        <f t="shared" si="2507"/>
        <v>0</v>
      </c>
      <c r="DH908" s="536">
        <f t="shared" si="2508"/>
        <v>0</v>
      </c>
      <c r="DI908" s="536">
        <f t="shared" si="2509"/>
        <v>0</v>
      </c>
      <c r="DJ908" s="535">
        <f t="shared" si="2510"/>
        <v>0</v>
      </c>
      <c r="DK908" s="534">
        <f t="shared" si="2511"/>
        <v>0</v>
      </c>
      <c r="DL908" s="639">
        <f t="shared" si="2512"/>
        <v>17</v>
      </c>
      <c r="DM908" s="106">
        <f t="shared" si="2513"/>
        <v>17</v>
      </c>
      <c r="DN908" s="106">
        <f t="shared" si="2514"/>
        <v>17</v>
      </c>
      <c r="DO908" s="106">
        <f t="shared" si="251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7"/>
      <c r="DY908" s="470"/>
    </row>
    <row r="909" spans="1:129" s="472" customFormat="1" ht="15.75" customHeight="1">
      <c r="A909" s="795" t="s">
        <v>379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3">
        <f t="shared" si="2489"/>
        <v>0</v>
      </c>
      <c r="CA909" s="583">
        <f t="shared" si="2490"/>
        <v>0</v>
      </c>
      <c r="CB909" s="583">
        <f t="shared" si="2491"/>
        <v>0</v>
      </c>
      <c r="CC909" s="583">
        <f t="shared" si="2492"/>
        <v>0</v>
      </c>
      <c r="CD909" s="1324">
        <f t="shared" si="2516"/>
        <v>0</v>
      </c>
      <c r="CE909" s="1325">
        <f t="shared" si="2494"/>
        <v>0</v>
      </c>
      <c r="CF909" s="1326">
        <f t="shared" si="2494"/>
        <v>0</v>
      </c>
      <c r="CG909" s="1326">
        <f t="shared" si="2494"/>
        <v>0</v>
      </c>
      <c r="CH909" s="1326">
        <f t="shared" si="2494"/>
        <v>0</v>
      </c>
      <c r="CI909" s="1326">
        <f t="shared" si="2494"/>
        <v>0</v>
      </c>
      <c r="CJ909" s="1326">
        <f t="shared" si="2494"/>
        <v>0</v>
      </c>
      <c r="CK909" s="1327">
        <f t="shared" si="2494"/>
        <v>0</v>
      </c>
      <c r="CL909" s="1327">
        <f t="shared" si="2494"/>
        <v>0</v>
      </c>
      <c r="CM909" s="1327">
        <f t="shared" si="2494"/>
        <v>0</v>
      </c>
      <c r="CN909" s="1326">
        <f t="shared" si="2494"/>
        <v>0</v>
      </c>
      <c r="CO909" s="1326">
        <f t="shared" si="2494"/>
        <v>0</v>
      </c>
      <c r="CP909" s="1326">
        <f t="shared" si="2494"/>
        <v>0</v>
      </c>
      <c r="CQ909" s="1326">
        <f t="shared" si="2494"/>
        <v>0</v>
      </c>
      <c r="CR909" s="1326">
        <f t="shared" si="2494"/>
        <v>0</v>
      </c>
      <c r="CS909" s="1325">
        <f t="shared" si="2494"/>
        <v>0</v>
      </c>
      <c r="CT909" s="1328">
        <f t="shared" si="2494"/>
        <v>0</v>
      </c>
      <c r="CU909" s="534">
        <f t="shared" si="2495"/>
        <v>0</v>
      </c>
      <c r="CV909" s="535">
        <f t="shared" si="2496"/>
        <v>0</v>
      </c>
      <c r="CW909" s="536">
        <f t="shared" si="2497"/>
        <v>0</v>
      </c>
      <c r="CX909" s="536">
        <f t="shared" si="2498"/>
        <v>0</v>
      </c>
      <c r="CY909" s="536">
        <f t="shared" si="2499"/>
        <v>0</v>
      </c>
      <c r="CZ909" s="536">
        <f t="shared" si="2500"/>
        <v>0</v>
      </c>
      <c r="DA909" s="536">
        <f t="shared" si="2501"/>
        <v>0</v>
      </c>
      <c r="DB909" s="537">
        <f t="shared" si="2502"/>
        <v>0</v>
      </c>
      <c r="DC909" s="537">
        <f t="shared" si="2503"/>
        <v>0</v>
      </c>
      <c r="DD909" s="537">
        <f t="shared" si="2504"/>
        <v>0</v>
      </c>
      <c r="DE909" s="536">
        <f t="shared" si="2505"/>
        <v>0</v>
      </c>
      <c r="DF909" s="536">
        <f t="shared" si="2506"/>
        <v>0</v>
      </c>
      <c r="DG909" s="536">
        <f t="shared" si="2507"/>
        <v>0</v>
      </c>
      <c r="DH909" s="536">
        <f t="shared" si="2508"/>
        <v>0</v>
      </c>
      <c r="DI909" s="536">
        <f t="shared" si="2509"/>
        <v>0</v>
      </c>
      <c r="DJ909" s="535">
        <f t="shared" si="2510"/>
        <v>0</v>
      </c>
      <c r="DK909" s="534">
        <f t="shared" si="2511"/>
        <v>0</v>
      </c>
      <c r="DL909" s="639">
        <f t="shared" si="2512"/>
        <v>17</v>
      </c>
      <c r="DM909" s="106">
        <f t="shared" si="2513"/>
        <v>17</v>
      </c>
      <c r="DN909" s="106">
        <f t="shared" si="2514"/>
        <v>17</v>
      </c>
      <c r="DO909" s="106">
        <f t="shared" si="251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7"/>
      <c r="DY909" s="470"/>
    </row>
    <row r="910" spans="1:129" s="472" customFormat="1" ht="15.75" customHeight="1">
      <c r="A910" s="603" t="s">
        <v>380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3">
        <f t="shared" si="2489"/>
        <v>0</v>
      </c>
      <c r="CA910" s="583">
        <f t="shared" si="2490"/>
        <v>0</v>
      </c>
      <c r="CB910" s="583">
        <f t="shared" si="2491"/>
        <v>0</v>
      </c>
      <c r="CC910" s="583">
        <f t="shared" si="2492"/>
        <v>0</v>
      </c>
      <c r="CD910" s="1324">
        <f t="shared" si="2516"/>
        <v>0</v>
      </c>
      <c r="CE910" s="1325">
        <f t="shared" si="2494"/>
        <v>0</v>
      </c>
      <c r="CF910" s="1326">
        <f t="shared" si="2494"/>
        <v>0</v>
      </c>
      <c r="CG910" s="1326">
        <f t="shared" si="2494"/>
        <v>0</v>
      </c>
      <c r="CH910" s="1326">
        <f t="shared" si="2494"/>
        <v>0</v>
      </c>
      <c r="CI910" s="1326">
        <f t="shared" si="2494"/>
        <v>0</v>
      </c>
      <c r="CJ910" s="1326">
        <f t="shared" si="2494"/>
        <v>0</v>
      </c>
      <c r="CK910" s="1327">
        <f t="shared" si="2494"/>
        <v>0</v>
      </c>
      <c r="CL910" s="1327">
        <f t="shared" si="2494"/>
        <v>0</v>
      </c>
      <c r="CM910" s="1327">
        <f t="shared" si="2494"/>
        <v>0</v>
      </c>
      <c r="CN910" s="1326">
        <f t="shared" si="2494"/>
        <v>0</v>
      </c>
      <c r="CO910" s="1326">
        <f t="shared" si="2494"/>
        <v>0</v>
      </c>
      <c r="CP910" s="1326">
        <f t="shared" si="2494"/>
        <v>0</v>
      </c>
      <c r="CQ910" s="1326">
        <f t="shared" si="2494"/>
        <v>0</v>
      </c>
      <c r="CR910" s="1326">
        <f t="shared" si="2494"/>
        <v>0</v>
      </c>
      <c r="CS910" s="1325">
        <f t="shared" si="2494"/>
        <v>0</v>
      </c>
      <c r="CT910" s="1328">
        <f t="shared" si="2494"/>
        <v>0</v>
      </c>
      <c r="CU910" s="534">
        <f t="shared" si="2495"/>
        <v>0</v>
      </c>
      <c r="CV910" s="535">
        <f t="shared" si="2496"/>
        <v>0</v>
      </c>
      <c r="CW910" s="536">
        <f t="shared" si="2497"/>
        <v>0</v>
      </c>
      <c r="CX910" s="536">
        <f t="shared" si="2498"/>
        <v>0</v>
      </c>
      <c r="CY910" s="536">
        <f t="shared" si="2499"/>
        <v>0</v>
      </c>
      <c r="CZ910" s="536">
        <f t="shared" si="2500"/>
        <v>0</v>
      </c>
      <c r="DA910" s="536">
        <f t="shared" si="2501"/>
        <v>0</v>
      </c>
      <c r="DB910" s="537">
        <f t="shared" si="2502"/>
        <v>0</v>
      </c>
      <c r="DC910" s="537">
        <f t="shared" si="2503"/>
        <v>0</v>
      </c>
      <c r="DD910" s="537">
        <f t="shared" si="2504"/>
        <v>0</v>
      </c>
      <c r="DE910" s="536">
        <f t="shared" si="2505"/>
        <v>0</v>
      </c>
      <c r="DF910" s="536">
        <f t="shared" si="2506"/>
        <v>0</v>
      </c>
      <c r="DG910" s="536">
        <f t="shared" si="2507"/>
        <v>0</v>
      </c>
      <c r="DH910" s="536">
        <f t="shared" si="2508"/>
        <v>0</v>
      </c>
      <c r="DI910" s="536">
        <f t="shared" si="2509"/>
        <v>0</v>
      </c>
      <c r="DJ910" s="535">
        <f t="shared" si="2510"/>
        <v>0</v>
      </c>
      <c r="DK910" s="534">
        <f t="shared" si="2511"/>
        <v>0</v>
      </c>
      <c r="DL910" s="639">
        <f t="shared" si="2512"/>
        <v>17</v>
      </c>
      <c r="DM910" s="106">
        <f t="shared" si="2513"/>
        <v>17</v>
      </c>
      <c r="DN910" s="106">
        <f t="shared" si="2514"/>
        <v>17</v>
      </c>
      <c r="DO910" s="106">
        <f t="shared" si="251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7"/>
      <c r="DY910" s="470"/>
    </row>
    <row r="911" spans="1:129" s="472" customFormat="1" ht="15.75" customHeight="1">
      <c r="A911" s="603" t="s">
        <v>381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3">
        <f t="shared" si="2489"/>
        <v>0</v>
      </c>
      <c r="CA911" s="583">
        <f t="shared" si="2490"/>
        <v>0</v>
      </c>
      <c r="CB911" s="583">
        <f t="shared" si="2491"/>
        <v>0</v>
      </c>
      <c r="CC911" s="583">
        <f t="shared" si="2492"/>
        <v>0</v>
      </c>
      <c r="CD911" s="1324">
        <f t="shared" si="2516"/>
        <v>0</v>
      </c>
      <c r="CE911" s="1325">
        <f t="shared" si="2494"/>
        <v>0</v>
      </c>
      <c r="CF911" s="1326">
        <f t="shared" si="2494"/>
        <v>0</v>
      </c>
      <c r="CG911" s="1326">
        <f t="shared" si="2494"/>
        <v>0</v>
      </c>
      <c r="CH911" s="1326">
        <f t="shared" si="2494"/>
        <v>0</v>
      </c>
      <c r="CI911" s="1326">
        <f t="shared" si="2494"/>
        <v>0</v>
      </c>
      <c r="CJ911" s="1326">
        <f t="shared" si="2494"/>
        <v>0</v>
      </c>
      <c r="CK911" s="1327">
        <f t="shared" si="2494"/>
        <v>0</v>
      </c>
      <c r="CL911" s="1327">
        <f t="shared" si="2494"/>
        <v>0</v>
      </c>
      <c r="CM911" s="1327">
        <f t="shared" si="2494"/>
        <v>0</v>
      </c>
      <c r="CN911" s="1326">
        <f t="shared" si="2494"/>
        <v>0</v>
      </c>
      <c r="CO911" s="1326">
        <f t="shared" si="2494"/>
        <v>0</v>
      </c>
      <c r="CP911" s="1326">
        <f t="shared" si="2494"/>
        <v>0</v>
      </c>
      <c r="CQ911" s="1326">
        <f t="shared" si="2494"/>
        <v>0</v>
      </c>
      <c r="CR911" s="1326">
        <f t="shared" si="2494"/>
        <v>0</v>
      </c>
      <c r="CS911" s="1325">
        <f t="shared" si="2494"/>
        <v>0</v>
      </c>
      <c r="CT911" s="1328">
        <f t="shared" si="2494"/>
        <v>0</v>
      </c>
      <c r="CU911" s="534">
        <f t="shared" si="2495"/>
        <v>0</v>
      </c>
      <c r="CV911" s="535">
        <f t="shared" si="2496"/>
        <v>0</v>
      </c>
      <c r="CW911" s="536">
        <f t="shared" si="2497"/>
        <v>0</v>
      </c>
      <c r="CX911" s="536">
        <f t="shared" si="2498"/>
        <v>0</v>
      </c>
      <c r="CY911" s="536">
        <f t="shared" si="2499"/>
        <v>0</v>
      </c>
      <c r="CZ911" s="536">
        <f t="shared" si="2500"/>
        <v>0</v>
      </c>
      <c r="DA911" s="536">
        <f t="shared" si="2501"/>
        <v>0</v>
      </c>
      <c r="DB911" s="537">
        <f t="shared" si="2502"/>
        <v>0</v>
      </c>
      <c r="DC911" s="537">
        <f t="shared" si="2503"/>
        <v>0</v>
      </c>
      <c r="DD911" s="537">
        <f t="shared" si="2504"/>
        <v>0</v>
      </c>
      <c r="DE911" s="536">
        <f t="shared" si="2505"/>
        <v>0</v>
      </c>
      <c r="DF911" s="536">
        <f t="shared" si="2506"/>
        <v>0</v>
      </c>
      <c r="DG911" s="536">
        <f t="shared" si="2507"/>
        <v>0</v>
      </c>
      <c r="DH911" s="536">
        <f t="shared" si="2508"/>
        <v>0</v>
      </c>
      <c r="DI911" s="536">
        <f t="shared" si="2509"/>
        <v>0</v>
      </c>
      <c r="DJ911" s="535">
        <f t="shared" si="2510"/>
        <v>0</v>
      </c>
      <c r="DK911" s="534">
        <f t="shared" si="2511"/>
        <v>0</v>
      </c>
      <c r="DL911" s="639">
        <f t="shared" si="2512"/>
        <v>17</v>
      </c>
      <c r="DM911" s="106">
        <f t="shared" si="2513"/>
        <v>17</v>
      </c>
      <c r="DN911" s="106">
        <f t="shared" si="2514"/>
        <v>17</v>
      </c>
      <c r="DO911" s="106">
        <f t="shared" si="251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7"/>
      <c r="DY911" s="470"/>
    </row>
    <row r="912" spans="1:129" s="472" customFormat="1" ht="15.75" customHeight="1">
      <c r="A912" s="795" t="s">
        <v>382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3">
        <f t="shared" si="2489"/>
        <v>0</v>
      </c>
      <c r="CA912" s="583">
        <f t="shared" si="2490"/>
        <v>0</v>
      </c>
      <c r="CB912" s="583">
        <f t="shared" si="2491"/>
        <v>0</v>
      </c>
      <c r="CC912" s="583">
        <f t="shared" si="2492"/>
        <v>0</v>
      </c>
      <c r="CD912" s="1324">
        <f t="shared" si="2516"/>
        <v>0</v>
      </c>
      <c r="CE912" s="1325">
        <f t="shared" si="2494"/>
        <v>0</v>
      </c>
      <c r="CF912" s="1326">
        <f t="shared" si="2494"/>
        <v>0</v>
      </c>
      <c r="CG912" s="1326">
        <f t="shared" si="2494"/>
        <v>0</v>
      </c>
      <c r="CH912" s="1326">
        <f t="shared" si="2494"/>
        <v>0</v>
      </c>
      <c r="CI912" s="1326">
        <f t="shared" si="2494"/>
        <v>0</v>
      </c>
      <c r="CJ912" s="1326">
        <f t="shared" si="2494"/>
        <v>0</v>
      </c>
      <c r="CK912" s="1327">
        <f t="shared" si="2494"/>
        <v>0</v>
      </c>
      <c r="CL912" s="1327">
        <f t="shared" si="2494"/>
        <v>0</v>
      </c>
      <c r="CM912" s="1327">
        <f t="shared" si="2494"/>
        <v>0</v>
      </c>
      <c r="CN912" s="1326">
        <f t="shared" si="2494"/>
        <v>0</v>
      </c>
      <c r="CO912" s="1326">
        <f t="shared" si="2494"/>
        <v>0</v>
      </c>
      <c r="CP912" s="1326">
        <f t="shared" si="2494"/>
        <v>0</v>
      </c>
      <c r="CQ912" s="1326">
        <f t="shared" si="2494"/>
        <v>0</v>
      </c>
      <c r="CR912" s="1326">
        <f t="shared" si="2494"/>
        <v>0</v>
      </c>
      <c r="CS912" s="1325">
        <f t="shared" si="2494"/>
        <v>0</v>
      </c>
      <c r="CT912" s="1328">
        <f t="shared" si="2494"/>
        <v>0</v>
      </c>
      <c r="CU912" s="534">
        <f t="shared" si="2495"/>
        <v>0</v>
      </c>
      <c r="CV912" s="535">
        <f t="shared" si="2496"/>
        <v>0</v>
      </c>
      <c r="CW912" s="536">
        <f t="shared" si="2497"/>
        <v>0</v>
      </c>
      <c r="CX912" s="536">
        <f t="shared" si="2498"/>
        <v>0</v>
      </c>
      <c r="CY912" s="536">
        <f t="shared" si="2499"/>
        <v>0</v>
      </c>
      <c r="CZ912" s="536">
        <f t="shared" si="2500"/>
        <v>0</v>
      </c>
      <c r="DA912" s="536">
        <f t="shared" si="2501"/>
        <v>0</v>
      </c>
      <c r="DB912" s="537">
        <f t="shared" si="2502"/>
        <v>0</v>
      </c>
      <c r="DC912" s="537">
        <f t="shared" si="2503"/>
        <v>0</v>
      </c>
      <c r="DD912" s="537">
        <f t="shared" si="2504"/>
        <v>0</v>
      </c>
      <c r="DE912" s="536">
        <f t="shared" si="2505"/>
        <v>0</v>
      </c>
      <c r="DF912" s="536">
        <f t="shared" si="2506"/>
        <v>0</v>
      </c>
      <c r="DG912" s="536">
        <f t="shared" si="2507"/>
        <v>0</v>
      </c>
      <c r="DH912" s="536">
        <f t="shared" si="2508"/>
        <v>0</v>
      </c>
      <c r="DI912" s="536">
        <f t="shared" si="2509"/>
        <v>0</v>
      </c>
      <c r="DJ912" s="535">
        <f t="shared" si="2510"/>
        <v>0</v>
      </c>
      <c r="DK912" s="534">
        <f t="shared" si="2511"/>
        <v>0</v>
      </c>
      <c r="DL912" s="639">
        <f t="shared" si="2512"/>
        <v>17</v>
      </c>
      <c r="DM912" s="106">
        <f t="shared" si="2513"/>
        <v>17</v>
      </c>
      <c r="DN912" s="106">
        <f t="shared" si="2514"/>
        <v>17</v>
      </c>
      <c r="DO912" s="106">
        <f t="shared" si="251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7"/>
      <c r="DY912" s="470"/>
    </row>
    <row r="913" spans="1:129" s="472" customFormat="1" ht="15.75" customHeight="1">
      <c r="A913" s="603" t="s">
        <v>383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3">
        <f t="shared" si="2489"/>
        <v>0</v>
      </c>
      <c r="CA913" s="583">
        <f t="shared" si="2490"/>
        <v>0</v>
      </c>
      <c r="CB913" s="583">
        <f t="shared" si="2491"/>
        <v>0</v>
      </c>
      <c r="CC913" s="583">
        <f t="shared" si="2492"/>
        <v>0</v>
      </c>
      <c r="CD913" s="1324">
        <f t="shared" si="2516"/>
        <v>0</v>
      </c>
      <c r="CE913" s="1325">
        <f t="shared" si="2494"/>
        <v>0</v>
      </c>
      <c r="CF913" s="1326">
        <f t="shared" si="2494"/>
        <v>0</v>
      </c>
      <c r="CG913" s="1326">
        <f t="shared" si="2494"/>
        <v>0</v>
      </c>
      <c r="CH913" s="1326">
        <f t="shared" si="2494"/>
        <v>0</v>
      </c>
      <c r="CI913" s="1326">
        <f t="shared" si="2494"/>
        <v>0</v>
      </c>
      <c r="CJ913" s="1326">
        <f t="shared" si="2494"/>
        <v>0</v>
      </c>
      <c r="CK913" s="1327">
        <f t="shared" si="2494"/>
        <v>0</v>
      </c>
      <c r="CL913" s="1327">
        <f t="shared" si="2494"/>
        <v>0</v>
      </c>
      <c r="CM913" s="1327">
        <f t="shared" si="2494"/>
        <v>0</v>
      </c>
      <c r="CN913" s="1326">
        <f t="shared" si="2494"/>
        <v>0</v>
      </c>
      <c r="CO913" s="1326">
        <f t="shared" si="2494"/>
        <v>0</v>
      </c>
      <c r="CP913" s="1326">
        <f t="shared" si="2494"/>
        <v>0</v>
      </c>
      <c r="CQ913" s="1326">
        <f t="shared" si="2494"/>
        <v>0</v>
      </c>
      <c r="CR913" s="1326">
        <f t="shared" si="2494"/>
        <v>0</v>
      </c>
      <c r="CS913" s="1325">
        <f t="shared" si="2494"/>
        <v>0</v>
      </c>
      <c r="CT913" s="1328">
        <f t="shared" si="2494"/>
        <v>0</v>
      </c>
      <c r="CU913" s="534">
        <f t="shared" si="2495"/>
        <v>0</v>
      </c>
      <c r="CV913" s="535">
        <f t="shared" si="2496"/>
        <v>0</v>
      </c>
      <c r="CW913" s="536">
        <f t="shared" si="2497"/>
        <v>0</v>
      </c>
      <c r="CX913" s="536">
        <f t="shared" si="2498"/>
        <v>0</v>
      </c>
      <c r="CY913" s="536">
        <f t="shared" si="2499"/>
        <v>0</v>
      </c>
      <c r="CZ913" s="536">
        <f t="shared" si="2500"/>
        <v>0</v>
      </c>
      <c r="DA913" s="536">
        <f t="shared" si="2501"/>
        <v>0</v>
      </c>
      <c r="DB913" s="537">
        <f t="shared" si="2502"/>
        <v>0</v>
      </c>
      <c r="DC913" s="537">
        <f t="shared" si="2503"/>
        <v>0</v>
      </c>
      <c r="DD913" s="537">
        <f t="shared" si="2504"/>
        <v>0</v>
      </c>
      <c r="DE913" s="536">
        <f t="shared" si="2505"/>
        <v>0</v>
      </c>
      <c r="DF913" s="536">
        <f t="shared" si="2506"/>
        <v>0</v>
      </c>
      <c r="DG913" s="536">
        <f t="shared" si="2507"/>
        <v>0</v>
      </c>
      <c r="DH913" s="536">
        <f t="shared" si="2508"/>
        <v>0</v>
      </c>
      <c r="DI913" s="536">
        <f t="shared" si="2509"/>
        <v>0</v>
      </c>
      <c r="DJ913" s="535">
        <f t="shared" si="2510"/>
        <v>0</v>
      </c>
      <c r="DK913" s="534">
        <f t="shared" si="2511"/>
        <v>0</v>
      </c>
      <c r="DL913" s="639">
        <f t="shared" si="2512"/>
        <v>17</v>
      </c>
      <c r="DM913" s="106">
        <f t="shared" si="2513"/>
        <v>17</v>
      </c>
      <c r="DN913" s="106">
        <f t="shared" si="2514"/>
        <v>17</v>
      </c>
      <c r="DO913" s="106">
        <f t="shared" si="251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7"/>
      <c r="DY913" s="470"/>
    </row>
    <row r="914" spans="1:129" s="472" customFormat="1" ht="15.75" customHeight="1">
      <c r="A914" s="603" t="s">
        <v>384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3">
        <f t="shared" si="2489"/>
        <v>0</v>
      </c>
      <c r="CA914" s="583">
        <f t="shared" si="2490"/>
        <v>0</v>
      </c>
      <c r="CB914" s="583">
        <f t="shared" si="2491"/>
        <v>0</v>
      </c>
      <c r="CC914" s="583">
        <f t="shared" si="2492"/>
        <v>0</v>
      </c>
      <c r="CD914" s="1324">
        <f t="shared" si="2516"/>
        <v>0</v>
      </c>
      <c r="CE914" s="1325">
        <f t="shared" si="2494"/>
        <v>0</v>
      </c>
      <c r="CF914" s="1326">
        <f t="shared" si="2494"/>
        <v>0</v>
      </c>
      <c r="CG914" s="1326">
        <f t="shared" si="2494"/>
        <v>0</v>
      </c>
      <c r="CH914" s="1326">
        <f t="shared" si="2494"/>
        <v>0</v>
      </c>
      <c r="CI914" s="1326">
        <f t="shared" si="2494"/>
        <v>0</v>
      </c>
      <c r="CJ914" s="1326">
        <f t="shared" si="2494"/>
        <v>0</v>
      </c>
      <c r="CK914" s="1327">
        <f t="shared" si="2494"/>
        <v>0</v>
      </c>
      <c r="CL914" s="1327">
        <f t="shared" si="2494"/>
        <v>0</v>
      </c>
      <c r="CM914" s="1327">
        <f t="shared" si="2494"/>
        <v>0</v>
      </c>
      <c r="CN914" s="1326">
        <f t="shared" si="2494"/>
        <v>0</v>
      </c>
      <c r="CO914" s="1326">
        <f t="shared" si="2494"/>
        <v>0</v>
      </c>
      <c r="CP914" s="1326">
        <f t="shared" si="2494"/>
        <v>0</v>
      </c>
      <c r="CQ914" s="1326">
        <f t="shared" si="2494"/>
        <v>0</v>
      </c>
      <c r="CR914" s="1326">
        <f t="shared" si="2494"/>
        <v>0</v>
      </c>
      <c r="CS914" s="1325">
        <f t="shared" si="2494"/>
        <v>0</v>
      </c>
      <c r="CT914" s="1328">
        <f t="shared" si="2494"/>
        <v>0</v>
      </c>
      <c r="CU914" s="534">
        <f t="shared" si="2495"/>
        <v>0</v>
      </c>
      <c r="CV914" s="535">
        <f t="shared" si="2496"/>
        <v>0</v>
      </c>
      <c r="CW914" s="536">
        <f t="shared" si="2497"/>
        <v>0</v>
      </c>
      <c r="CX914" s="536">
        <f t="shared" si="2498"/>
        <v>0</v>
      </c>
      <c r="CY914" s="536">
        <f t="shared" si="2499"/>
        <v>0</v>
      </c>
      <c r="CZ914" s="536">
        <f t="shared" si="2500"/>
        <v>0</v>
      </c>
      <c r="DA914" s="536">
        <f t="shared" si="2501"/>
        <v>0</v>
      </c>
      <c r="DB914" s="537">
        <f t="shared" si="2502"/>
        <v>0</v>
      </c>
      <c r="DC914" s="537">
        <f t="shared" si="2503"/>
        <v>0</v>
      </c>
      <c r="DD914" s="537">
        <f t="shared" si="2504"/>
        <v>0</v>
      </c>
      <c r="DE914" s="536">
        <f t="shared" si="2505"/>
        <v>0</v>
      </c>
      <c r="DF914" s="536">
        <f t="shared" si="2506"/>
        <v>0</v>
      </c>
      <c r="DG914" s="536">
        <f t="shared" si="2507"/>
        <v>0</v>
      </c>
      <c r="DH914" s="536">
        <f t="shared" si="2508"/>
        <v>0</v>
      </c>
      <c r="DI914" s="536">
        <f t="shared" si="2509"/>
        <v>0</v>
      </c>
      <c r="DJ914" s="535">
        <f t="shared" si="2510"/>
        <v>0</v>
      </c>
      <c r="DK914" s="534">
        <f t="shared" si="2511"/>
        <v>0</v>
      </c>
      <c r="DL914" s="639">
        <f t="shared" si="2512"/>
        <v>17</v>
      </c>
      <c r="DM914" s="106">
        <f t="shared" si="2513"/>
        <v>17</v>
      </c>
      <c r="DN914" s="106">
        <f t="shared" si="2514"/>
        <v>17</v>
      </c>
      <c r="DO914" s="106">
        <f t="shared" si="251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7"/>
      <c r="DY914" s="470"/>
    </row>
    <row r="915" spans="1:129" s="472" customFormat="1" ht="15.75" customHeight="1">
      <c r="A915" s="603" t="str">
        <f>A217</f>
        <v>Egg sales: no. sold</v>
      </c>
      <c r="B915" s="786">
        <f t="shared" ref="B915:R915" si="2517">SUM(B219)</f>
        <v>0</v>
      </c>
      <c r="C915" s="786">
        <f t="shared" si="2517"/>
        <v>0</v>
      </c>
      <c r="D915" s="786">
        <f t="shared" si="2517"/>
        <v>0</v>
      </c>
      <c r="E915" s="786">
        <f t="shared" si="2517"/>
        <v>0</v>
      </c>
      <c r="F915" s="786">
        <f t="shared" si="2517"/>
        <v>0</v>
      </c>
      <c r="G915" s="786">
        <f t="shared" si="2517"/>
        <v>0</v>
      </c>
      <c r="H915" s="786">
        <f t="shared" si="2517"/>
        <v>0</v>
      </c>
      <c r="I915" s="786">
        <f t="shared" si="2517"/>
        <v>0</v>
      </c>
      <c r="J915" s="786">
        <f t="shared" si="2517"/>
        <v>0</v>
      </c>
      <c r="K915" s="786">
        <f t="shared" si="2517"/>
        <v>0</v>
      </c>
      <c r="L915" s="786">
        <f t="shared" si="2517"/>
        <v>0</v>
      </c>
      <c r="M915" s="786">
        <f t="shared" si="2517"/>
        <v>0</v>
      </c>
      <c r="N915" s="786">
        <f t="shared" si="2517"/>
        <v>0</v>
      </c>
      <c r="O915" s="786">
        <f t="shared" si="2517"/>
        <v>0</v>
      </c>
      <c r="P915" s="786">
        <f t="shared" si="2517"/>
        <v>0</v>
      </c>
      <c r="Q915" s="786">
        <f t="shared" si="2517"/>
        <v>0</v>
      </c>
      <c r="R915" s="786">
        <f t="shared" si="2517"/>
        <v>0</v>
      </c>
      <c r="S915" s="785"/>
      <c r="T915" s="786">
        <f t="shared" ref="T915:AJ915" si="2518">SUM(T219)</f>
        <v>0</v>
      </c>
      <c r="U915" s="786">
        <f t="shared" si="2518"/>
        <v>0</v>
      </c>
      <c r="V915" s="786">
        <f t="shared" si="2518"/>
        <v>0</v>
      </c>
      <c r="W915" s="786">
        <f t="shared" si="2518"/>
        <v>0</v>
      </c>
      <c r="X915" s="786">
        <f t="shared" si="2518"/>
        <v>0</v>
      </c>
      <c r="Y915" s="786">
        <f t="shared" si="2518"/>
        <v>0</v>
      </c>
      <c r="Z915" s="786">
        <f t="shared" si="2518"/>
        <v>0</v>
      </c>
      <c r="AA915" s="786">
        <f t="shared" si="2518"/>
        <v>0</v>
      </c>
      <c r="AB915" s="786">
        <f t="shared" si="2518"/>
        <v>0</v>
      </c>
      <c r="AC915" s="786">
        <f t="shared" si="2518"/>
        <v>0</v>
      </c>
      <c r="AD915" s="786">
        <f t="shared" si="2518"/>
        <v>0</v>
      </c>
      <c r="AE915" s="786">
        <f t="shared" si="2518"/>
        <v>0</v>
      </c>
      <c r="AF915" s="786">
        <f t="shared" si="2518"/>
        <v>0</v>
      </c>
      <c r="AG915" s="786">
        <f t="shared" si="2518"/>
        <v>0</v>
      </c>
      <c r="AH915" s="786">
        <f t="shared" si="2518"/>
        <v>0</v>
      </c>
      <c r="AI915" s="786">
        <f t="shared" si="2518"/>
        <v>0</v>
      </c>
      <c r="AJ915" s="786">
        <f t="shared" si="2518"/>
        <v>0</v>
      </c>
      <c r="AK915" s="785"/>
      <c r="AL915" s="786">
        <f t="shared" ref="AL915:BB915" si="2519">SUM(AL219)</f>
        <v>0</v>
      </c>
      <c r="AM915" s="786">
        <f t="shared" si="2519"/>
        <v>0</v>
      </c>
      <c r="AN915" s="786">
        <f t="shared" si="2519"/>
        <v>0</v>
      </c>
      <c r="AO915" s="786">
        <f t="shared" si="2519"/>
        <v>0</v>
      </c>
      <c r="AP915" s="786">
        <f t="shared" si="2519"/>
        <v>0</v>
      </c>
      <c r="AQ915" s="786">
        <f t="shared" si="2519"/>
        <v>0</v>
      </c>
      <c r="AR915" s="786">
        <f t="shared" si="2519"/>
        <v>0</v>
      </c>
      <c r="AS915" s="786">
        <f t="shared" si="2519"/>
        <v>0</v>
      </c>
      <c r="AT915" s="786">
        <f t="shared" si="2519"/>
        <v>0</v>
      </c>
      <c r="AU915" s="786">
        <f t="shared" si="2519"/>
        <v>0</v>
      </c>
      <c r="AV915" s="786">
        <f t="shared" si="2519"/>
        <v>0</v>
      </c>
      <c r="AW915" s="786">
        <f t="shared" si="2519"/>
        <v>0</v>
      </c>
      <c r="AX915" s="786">
        <f t="shared" si="2519"/>
        <v>0</v>
      </c>
      <c r="AY915" s="786">
        <f t="shared" si="2519"/>
        <v>0</v>
      </c>
      <c r="AZ915" s="786">
        <f t="shared" si="2519"/>
        <v>0</v>
      </c>
      <c r="BA915" s="786">
        <f t="shared" si="2519"/>
        <v>0</v>
      </c>
      <c r="BB915" s="786">
        <f t="shared" si="2519"/>
        <v>0</v>
      </c>
      <c r="BC915" s="785"/>
      <c r="BD915" s="786">
        <f t="shared" ref="BD915:BT915" si="2520">SUM(BD219)</f>
        <v>0</v>
      </c>
      <c r="BE915" s="786">
        <f t="shared" si="2520"/>
        <v>0</v>
      </c>
      <c r="BF915" s="786">
        <f t="shared" si="2520"/>
        <v>0</v>
      </c>
      <c r="BG915" s="786">
        <f t="shared" si="2520"/>
        <v>0</v>
      </c>
      <c r="BH915" s="786">
        <f t="shared" si="2520"/>
        <v>0</v>
      </c>
      <c r="BI915" s="786">
        <f t="shared" si="2520"/>
        <v>0</v>
      </c>
      <c r="BJ915" s="786">
        <f t="shared" si="2520"/>
        <v>0</v>
      </c>
      <c r="BK915" s="786">
        <f t="shared" si="2520"/>
        <v>0</v>
      </c>
      <c r="BL915" s="786">
        <f t="shared" si="2520"/>
        <v>0</v>
      </c>
      <c r="BM915" s="786">
        <f t="shared" si="2520"/>
        <v>0</v>
      </c>
      <c r="BN915" s="786">
        <f t="shared" si="2520"/>
        <v>0</v>
      </c>
      <c r="BO915" s="786">
        <f t="shared" si="2520"/>
        <v>0</v>
      </c>
      <c r="BP915" s="786">
        <f t="shared" si="2520"/>
        <v>0</v>
      </c>
      <c r="BQ915" s="786">
        <f t="shared" si="2520"/>
        <v>0</v>
      </c>
      <c r="BR915" s="786">
        <f t="shared" si="2520"/>
        <v>0</v>
      </c>
      <c r="BS915" s="786">
        <f t="shared" si="2520"/>
        <v>0</v>
      </c>
      <c r="BT915" s="786">
        <f t="shared" si="25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3">
        <f t="shared" si="2489"/>
        <v>0</v>
      </c>
      <c r="CA915" s="583">
        <f t="shared" si="2490"/>
        <v>0</v>
      </c>
      <c r="CB915" s="583">
        <f t="shared" si="2491"/>
        <v>0</v>
      </c>
      <c r="CC915" s="583">
        <f t="shared" si="2492"/>
        <v>0</v>
      </c>
      <c r="CD915" s="1324">
        <f t="shared" si="2516"/>
        <v>0</v>
      </c>
      <c r="CE915" s="1325">
        <f t="shared" si="2494"/>
        <v>0</v>
      </c>
      <c r="CF915" s="1326">
        <f t="shared" si="2494"/>
        <v>0</v>
      </c>
      <c r="CG915" s="1326">
        <f t="shared" si="2494"/>
        <v>0</v>
      </c>
      <c r="CH915" s="1326">
        <f t="shared" si="2494"/>
        <v>0</v>
      </c>
      <c r="CI915" s="1326">
        <f t="shared" si="2494"/>
        <v>0</v>
      </c>
      <c r="CJ915" s="1326">
        <f t="shared" si="2494"/>
        <v>0</v>
      </c>
      <c r="CK915" s="1327">
        <f t="shared" si="2494"/>
        <v>0</v>
      </c>
      <c r="CL915" s="1327">
        <f t="shared" si="2494"/>
        <v>0</v>
      </c>
      <c r="CM915" s="1327">
        <f t="shared" si="2494"/>
        <v>0</v>
      </c>
      <c r="CN915" s="1326">
        <f t="shared" si="2494"/>
        <v>0</v>
      </c>
      <c r="CO915" s="1326">
        <f t="shared" si="2494"/>
        <v>0</v>
      </c>
      <c r="CP915" s="1326">
        <f t="shared" si="2494"/>
        <v>0</v>
      </c>
      <c r="CQ915" s="1326">
        <f t="shared" si="2494"/>
        <v>0</v>
      </c>
      <c r="CR915" s="1326">
        <f t="shared" si="2494"/>
        <v>0</v>
      </c>
      <c r="CS915" s="1325">
        <f t="shared" si="2494"/>
        <v>0</v>
      </c>
      <c r="CT915" s="1328">
        <f t="shared" si="2494"/>
        <v>0</v>
      </c>
      <c r="CU915" s="534">
        <f t="shared" si="2495"/>
        <v>0</v>
      </c>
      <c r="CV915" s="535">
        <f t="shared" si="2496"/>
        <v>0</v>
      </c>
      <c r="CW915" s="536">
        <f t="shared" si="2497"/>
        <v>0</v>
      </c>
      <c r="CX915" s="536">
        <f t="shared" si="2498"/>
        <v>0</v>
      </c>
      <c r="CY915" s="536">
        <f t="shared" si="2499"/>
        <v>0</v>
      </c>
      <c r="CZ915" s="536">
        <f t="shared" si="2500"/>
        <v>0</v>
      </c>
      <c r="DA915" s="536">
        <f t="shared" si="2501"/>
        <v>0</v>
      </c>
      <c r="DB915" s="537">
        <f t="shared" si="2502"/>
        <v>0</v>
      </c>
      <c r="DC915" s="537">
        <f t="shared" si="2503"/>
        <v>0</v>
      </c>
      <c r="DD915" s="537">
        <f t="shared" si="2504"/>
        <v>0</v>
      </c>
      <c r="DE915" s="536">
        <f t="shared" si="2505"/>
        <v>0</v>
      </c>
      <c r="DF915" s="536">
        <f t="shared" si="2506"/>
        <v>0</v>
      </c>
      <c r="DG915" s="536">
        <f t="shared" si="2507"/>
        <v>0</v>
      </c>
      <c r="DH915" s="536">
        <f t="shared" si="2508"/>
        <v>0</v>
      </c>
      <c r="DI915" s="536">
        <f t="shared" si="2509"/>
        <v>0</v>
      </c>
      <c r="DJ915" s="535">
        <f t="shared" si="2510"/>
        <v>0</v>
      </c>
      <c r="DK915" s="534">
        <f t="shared" si="2511"/>
        <v>0</v>
      </c>
      <c r="DL915" s="639">
        <f t="shared" si="2512"/>
        <v>17</v>
      </c>
      <c r="DM915" s="106">
        <f t="shared" si="2513"/>
        <v>17</v>
      </c>
      <c r="DN915" s="106">
        <f t="shared" si="2514"/>
        <v>17</v>
      </c>
      <c r="DO915" s="106">
        <f t="shared" si="251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7"/>
      <c r="DY915" s="470"/>
    </row>
    <row r="916" spans="1:129" s="472" customFormat="1" ht="15.75" customHeight="1">
      <c r="A916" s="603" t="str">
        <f>A220</f>
        <v>Beef sales: no sold</v>
      </c>
      <c r="B916" s="786">
        <f t="shared" ref="B916:R916" si="2521">SUM(B222)</f>
        <v>0</v>
      </c>
      <c r="C916" s="786">
        <f t="shared" si="2521"/>
        <v>0</v>
      </c>
      <c r="D916" s="786">
        <f t="shared" si="2521"/>
        <v>0</v>
      </c>
      <c r="E916" s="786">
        <f t="shared" si="2521"/>
        <v>0</v>
      </c>
      <c r="F916" s="786">
        <f t="shared" si="2521"/>
        <v>0</v>
      </c>
      <c r="G916" s="786">
        <f t="shared" si="2521"/>
        <v>0</v>
      </c>
      <c r="H916" s="786">
        <f t="shared" si="2521"/>
        <v>0</v>
      </c>
      <c r="I916" s="786">
        <f t="shared" si="2521"/>
        <v>0</v>
      </c>
      <c r="J916" s="786">
        <f t="shared" si="2521"/>
        <v>0</v>
      </c>
      <c r="K916" s="786">
        <f t="shared" si="2521"/>
        <v>0</v>
      </c>
      <c r="L916" s="786">
        <f t="shared" si="2521"/>
        <v>0</v>
      </c>
      <c r="M916" s="786">
        <f t="shared" si="2521"/>
        <v>0</v>
      </c>
      <c r="N916" s="786">
        <f t="shared" si="2521"/>
        <v>0</v>
      </c>
      <c r="O916" s="786">
        <f t="shared" si="2521"/>
        <v>0</v>
      </c>
      <c r="P916" s="786">
        <f t="shared" si="2521"/>
        <v>0</v>
      </c>
      <c r="Q916" s="786">
        <f t="shared" si="2521"/>
        <v>0</v>
      </c>
      <c r="R916" s="786">
        <f t="shared" si="2521"/>
        <v>0</v>
      </c>
      <c r="S916" s="785"/>
      <c r="T916" s="786">
        <f t="shared" ref="T916:AJ916" si="2522">SUM(T222)</f>
        <v>0</v>
      </c>
      <c r="U916" s="786">
        <f t="shared" si="2522"/>
        <v>0</v>
      </c>
      <c r="V916" s="786">
        <f t="shared" si="2522"/>
        <v>0</v>
      </c>
      <c r="W916" s="786">
        <f t="shared" si="2522"/>
        <v>0</v>
      </c>
      <c r="X916" s="786">
        <f t="shared" si="2522"/>
        <v>0</v>
      </c>
      <c r="Y916" s="786">
        <f t="shared" si="2522"/>
        <v>0</v>
      </c>
      <c r="Z916" s="786">
        <f t="shared" si="2522"/>
        <v>3800</v>
      </c>
      <c r="AA916" s="786">
        <f t="shared" si="2522"/>
        <v>0</v>
      </c>
      <c r="AB916" s="786">
        <f t="shared" si="2522"/>
        <v>0</v>
      </c>
      <c r="AC916" s="786">
        <f t="shared" si="2522"/>
        <v>0</v>
      </c>
      <c r="AD916" s="786">
        <f t="shared" si="2522"/>
        <v>0</v>
      </c>
      <c r="AE916" s="786">
        <f t="shared" si="2522"/>
        <v>0</v>
      </c>
      <c r="AF916" s="786">
        <f t="shared" si="2522"/>
        <v>0</v>
      </c>
      <c r="AG916" s="786">
        <f t="shared" si="2522"/>
        <v>0</v>
      </c>
      <c r="AH916" s="786">
        <f t="shared" si="2522"/>
        <v>0</v>
      </c>
      <c r="AI916" s="786">
        <f t="shared" si="2522"/>
        <v>0</v>
      </c>
      <c r="AJ916" s="786">
        <f t="shared" si="2522"/>
        <v>0</v>
      </c>
      <c r="AK916" s="785"/>
      <c r="AL916" s="786">
        <f t="shared" ref="AL916:BB916" si="2523">SUM(AL222)</f>
        <v>0</v>
      </c>
      <c r="AM916" s="786">
        <f t="shared" si="2523"/>
        <v>0</v>
      </c>
      <c r="AN916" s="786">
        <f t="shared" si="2523"/>
        <v>0</v>
      </c>
      <c r="AO916" s="786">
        <f t="shared" si="2523"/>
        <v>0</v>
      </c>
      <c r="AP916" s="786">
        <f t="shared" si="2523"/>
        <v>0</v>
      </c>
      <c r="AQ916" s="786">
        <f t="shared" si="2523"/>
        <v>0</v>
      </c>
      <c r="AR916" s="786">
        <f t="shared" si="2523"/>
        <v>0</v>
      </c>
      <c r="AS916" s="786">
        <f t="shared" si="2523"/>
        <v>0</v>
      </c>
      <c r="AT916" s="786">
        <f t="shared" si="2523"/>
        <v>0</v>
      </c>
      <c r="AU916" s="786">
        <f t="shared" si="2523"/>
        <v>0</v>
      </c>
      <c r="AV916" s="786">
        <f t="shared" si="2523"/>
        <v>0</v>
      </c>
      <c r="AW916" s="786">
        <f t="shared" si="2523"/>
        <v>0</v>
      </c>
      <c r="AX916" s="786">
        <f t="shared" si="2523"/>
        <v>0</v>
      </c>
      <c r="AY916" s="786">
        <f t="shared" si="2523"/>
        <v>0</v>
      </c>
      <c r="AZ916" s="786">
        <f t="shared" si="2523"/>
        <v>0</v>
      </c>
      <c r="BA916" s="786">
        <f t="shared" si="2523"/>
        <v>0</v>
      </c>
      <c r="BB916" s="786">
        <f t="shared" si="2523"/>
        <v>0</v>
      </c>
      <c r="BC916" s="785"/>
      <c r="BD916" s="786">
        <f t="shared" ref="BD916:BT916" si="2524">SUM(BD222)</f>
        <v>5692500</v>
      </c>
      <c r="BE916" s="786">
        <f t="shared" si="2524"/>
        <v>0</v>
      </c>
      <c r="BF916" s="786">
        <f t="shared" si="2524"/>
        <v>0</v>
      </c>
      <c r="BG916" s="786">
        <f t="shared" si="2524"/>
        <v>0</v>
      </c>
      <c r="BH916" s="786">
        <f t="shared" si="2524"/>
        <v>0</v>
      </c>
      <c r="BI916" s="786">
        <f t="shared" si="2524"/>
        <v>0</v>
      </c>
      <c r="BJ916" s="786">
        <f t="shared" si="2524"/>
        <v>0</v>
      </c>
      <c r="BK916" s="786">
        <f t="shared" si="2524"/>
        <v>0</v>
      </c>
      <c r="BL916" s="786">
        <f t="shared" si="2524"/>
        <v>0</v>
      </c>
      <c r="BM916" s="786">
        <f t="shared" si="2524"/>
        <v>0</v>
      </c>
      <c r="BN916" s="786">
        <f t="shared" si="2524"/>
        <v>0</v>
      </c>
      <c r="BO916" s="786">
        <f t="shared" si="2524"/>
        <v>0</v>
      </c>
      <c r="BP916" s="786">
        <f t="shared" si="2524"/>
        <v>0</v>
      </c>
      <c r="BQ916" s="786">
        <f t="shared" si="2524"/>
        <v>0</v>
      </c>
      <c r="BR916" s="786">
        <f t="shared" si="2524"/>
        <v>0</v>
      </c>
      <c r="BS916" s="786">
        <f t="shared" si="2524"/>
        <v>0</v>
      </c>
      <c r="BT916" s="786">
        <f t="shared" si="25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0</v>
      </c>
      <c r="BY916" s="786">
        <f>SUM(BY222)</f>
        <v>0</v>
      </c>
      <c r="BZ916" s="583">
        <f t="shared" si="2489"/>
        <v>0</v>
      </c>
      <c r="CA916" s="583">
        <f t="shared" si="2490"/>
        <v>0</v>
      </c>
      <c r="CB916" s="583">
        <f t="shared" si="2491"/>
        <v>0</v>
      </c>
      <c r="CC916" s="583">
        <f t="shared" si="2492"/>
        <v>0</v>
      </c>
      <c r="CD916" s="1324">
        <f t="shared" si="2516"/>
        <v>0</v>
      </c>
      <c r="CE916" s="1325">
        <f t="shared" si="2494"/>
        <v>0</v>
      </c>
      <c r="CF916" s="1326">
        <f t="shared" si="2494"/>
        <v>0</v>
      </c>
      <c r="CG916" s="1326">
        <f t="shared" si="2494"/>
        <v>0</v>
      </c>
      <c r="CH916" s="1326">
        <f t="shared" si="2494"/>
        <v>0</v>
      </c>
      <c r="CI916" s="1326">
        <f t="shared" si="2494"/>
        <v>0</v>
      </c>
      <c r="CJ916" s="1326">
        <f t="shared" si="2494"/>
        <v>0</v>
      </c>
      <c r="CK916" s="1327">
        <f t="shared" si="2494"/>
        <v>0</v>
      </c>
      <c r="CL916" s="1327">
        <f t="shared" si="2494"/>
        <v>0</v>
      </c>
      <c r="CM916" s="1327">
        <f t="shared" si="2494"/>
        <v>0</v>
      </c>
      <c r="CN916" s="1326">
        <f t="shared" si="2494"/>
        <v>0</v>
      </c>
      <c r="CO916" s="1326">
        <f t="shared" si="2494"/>
        <v>0</v>
      </c>
      <c r="CP916" s="1326">
        <f t="shared" si="2494"/>
        <v>0</v>
      </c>
      <c r="CQ916" s="1326">
        <f t="shared" si="2494"/>
        <v>0</v>
      </c>
      <c r="CR916" s="1326">
        <f t="shared" si="2494"/>
        <v>0</v>
      </c>
      <c r="CS916" s="1325">
        <f t="shared" si="2494"/>
        <v>0</v>
      </c>
      <c r="CT916" s="1328">
        <f t="shared" si="2494"/>
        <v>5692500</v>
      </c>
      <c r="CU916" s="534">
        <f t="shared" si="2495"/>
        <v>0</v>
      </c>
      <c r="CV916" s="535">
        <f t="shared" si="2496"/>
        <v>0</v>
      </c>
      <c r="CW916" s="536">
        <f t="shared" si="2497"/>
        <v>0</v>
      </c>
      <c r="CX916" s="536">
        <f t="shared" si="2498"/>
        <v>0</v>
      </c>
      <c r="CY916" s="536">
        <f t="shared" si="2499"/>
        <v>0</v>
      </c>
      <c r="CZ916" s="536">
        <f t="shared" si="2500"/>
        <v>0</v>
      </c>
      <c r="DA916" s="536">
        <f t="shared" si="2501"/>
        <v>0</v>
      </c>
      <c r="DB916" s="537">
        <f t="shared" si="2502"/>
        <v>0</v>
      </c>
      <c r="DC916" s="537">
        <f t="shared" si="2503"/>
        <v>0</v>
      </c>
      <c r="DD916" s="537">
        <f t="shared" si="2504"/>
        <v>0</v>
      </c>
      <c r="DE916" s="536">
        <f t="shared" si="2505"/>
        <v>0</v>
      </c>
      <c r="DF916" s="536">
        <f t="shared" si="2506"/>
        <v>0</v>
      </c>
      <c r="DG916" s="536">
        <f t="shared" si="2507"/>
        <v>0</v>
      </c>
      <c r="DH916" s="536">
        <f t="shared" si="2508"/>
        <v>0</v>
      </c>
      <c r="DI916" s="536">
        <f t="shared" si="2509"/>
        <v>0</v>
      </c>
      <c r="DJ916" s="535">
        <f t="shared" si="2510"/>
        <v>0</v>
      </c>
      <c r="DK916" s="534">
        <f t="shared" si="2511"/>
        <v>5692500</v>
      </c>
      <c r="DL916" s="639">
        <f t="shared" si="2512"/>
        <v>17</v>
      </c>
      <c r="DM916" s="106">
        <f t="shared" si="2513"/>
        <v>17</v>
      </c>
      <c r="DN916" s="106">
        <f t="shared" si="2514"/>
        <v>17</v>
      </c>
      <c r="DO916" s="106">
        <f t="shared" si="251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7"/>
      <c r="DY916" s="470"/>
    </row>
    <row r="917" spans="1:129" s="472" customFormat="1" ht="15.75" customHeight="1">
      <c r="A917" s="603" t="str">
        <f>A223</f>
        <v>Impala sales: quantity</v>
      </c>
      <c r="B917" s="786">
        <f t="shared" ref="B917:R917" si="2525">SUM(B225)</f>
        <v>0</v>
      </c>
      <c r="C917" s="786">
        <f t="shared" si="2525"/>
        <v>0</v>
      </c>
      <c r="D917" s="786">
        <f t="shared" si="2525"/>
        <v>0</v>
      </c>
      <c r="E917" s="786">
        <f t="shared" si="2525"/>
        <v>0</v>
      </c>
      <c r="F917" s="786">
        <f t="shared" si="2525"/>
        <v>0</v>
      </c>
      <c r="G917" s="786">
        <f t="shared" si="2525"/>
        <v>0</v>
      </c>
      <c r="H917" s="786">
        <f t="shared" si="2525"/>
        <v>0</v>
      </c>
      <c r="I917" s="786">
        <f t="shared" si="2525"/>
        <v>0</v>
      </c>
      <c r="J917" s="786">
        <f t="shared" si="2525"/>
        <v>0</v>
      </c>
      <c r="K917" s="786">
        <f t="shared" si="2525"/>
        <v>0</v>
      </c>
      <c r="L917" s="786">
        <f t="shared" si="2525"/>
        <v>0</v>
      </c>
      <c r="M917" s="786">
        <f t="shared" si="2525"/>
        <v>0</v>
      </c>
      <c r="N917" s="786">
        <f t="shared" si="2525"/>
        <v>0</v>
      </c>
      <c r="O917" s="786">
        <f t="shared" si="2525"/>
        <v>0</v>
      </c>
      <c r="P917" s="786">
        <f t="shared" si="2525"/>
        <v>0</v>
      </c>
      <c r="Q917" s="786">
        <f t="shared" si="2525"/>
        <v>0</v>
      </c>
      <c r="R917" s="786">
        <f t="shared" si="2525"/>
        <v>0</v>
      </c>
      <c r="S917" s="785"/>
      <c r="T917" s="786">
        <f t="shared" ref="T917:AJ917" si="2526">SUM(T225)</f>
        <v>0</v>
      </c>
      <c r="U917" s="786">
        <f t="shared" si="2526"/>
        <v>0</v>
      </c>
      <c r="V917" s="786">
        <f t="shared" si="2526"/>
        <v>0</v>
      </c>
      <c r="W917" s="786">
        <f t="shared" si="2526"/>
        <v>0</v>
      </c>
      <c r="X917" s="786">
        <f t="shared" si="2526"/>
        <v>0</v>
      </c>
      <c r="Y917" s="786">
        <f t="shared" si="2526"/>
        <v>0</v>
      </c>
      <c r="Z917" s="786">
        <f t="shared" si="2526"/>
        <v>0</v>
      </c>
      <c r="AA917" s="786">
        <f t="shared" si="2526"/>
        <v>0</v>
      </c>
      <c r="AB917" s="786">
        <f t="shared" si="2526"/>
        <v>0</v>
      </c>
      <c r="AC917" s="786">
        <f t="shared" si="2526"/>
        <v>0</v>
      </c>
      <c r="AD917" s="786">
        <f t="shared" si="2526"/>
        <v>0</v>
      </c>
      <c r="AE917" s="786">
        <f t="shared" si="2526"/>
        <v>0</v>
      </c>
      <c r="AF917" s="786">
        <f t="shared" si="2526"/>
        <v>0</v>
      </c>
      <c r="AG917" s="786">
        <f t="shared" si="2526"/>
        <v>0</v>
      </c>
      <c r="AH917" s="786">
        <f t="shared" si="2526"/>
        <v>0</v>
      </c>
      <c r="AI917" s="786">
        <f t="shared" si="2526"/>
        <v>0</v>
      </c>
      <c r="AJ917" s="786">
        <f t="shared" si="2526"/>
        <v>0</v>
      </c>
      <c r="AK917" s="785"/>
      <c r="AL917" s="786">
        <f t="shared" ref="AL917:BB917" si="2527">SUM(AL225)</f>
        <v>0</v>
      </c>
      <c r="AM917" s="786">
        <f t="shared" si="2527"/>
        <v>0</v>
      </c>
      <c r="AN917" s="786">
        <f t="shared" si="2527"/>
        <v>0</v>
      </c>
      <c r="AO917" s="786">
        <f t="shared" si="2527"/>
        <v>0</v>
      </c>
      <c r="AP917" s="786">
        <f t="shared" si="2527"/>
        <v>0</v>
      </c>
      <c r="AQ917" s="786">
        <f t="shared" si="2527"/>
        <v>0</v>
      </c>
      <c r="AR917" s="786">
        <f t="shared" si="2527"/>
        <v>0</v>
      </c>
      <c r="AS917" s="786">
        <f t="shared" si="2527"/>
        <v>0</v>
      </c>
      <c r="AT917" s="786">
        <f t="shared" si="2527"/>
        <v>0</v>
      </c>
      <c r="AU917" s="786">
        <f t="shared" si="2527"/>
        <v>0</v>
      </c>
      <c r="AV917" s="786">
        <f t="shared" si="2527"/>
        <v>0</v>
      </c>
      <c r="AW917" s="786">
        <f t="shared" si="2527"/>
        <v>0</v>
      </c>
      <c r="AX917" s="786">
        <f t="shared" si="2527"/>
        <v>0</v>
      </c>
      <c r="AY917" s="786">
        <f t="shared" si="2527"/>
        <v>0</v>
      </c>
      <c r="AZ917" s="786">
        <f t="shared" si="2527"/>
        <v>0</v>
      </c>
      <c r="BA917" s="786">
        <f t="shared" si="2527"/>
        <v>0</v>
      </c>
      <c r="BB917" s="786">
        <f t="shared" si="2527"/>
        <v>0</v>
      </c>
      <c r="BC917" s="785"/>
      <c r="BD917" s="786">
        <f t="shared" ref="BD917:BT917" si="2528">SUM(BD225)</f>
        <v>0</v>
      </c>
      <c r="BE917" s="786">
        <f t="shared" si="2528"/>
        <v>6300</v>
      </c>
      <c r="BF917" s="786">
        <f t="shared" si="2528"/>
        <v>0</v>
      </c>
      <c r="BG917" s="786">
        <f t="shared" si="2528"/>
        <v>0</v>
      </c>
      <c r="BH917" s="786">
        <f t="shared" si="2528"/>
        <v>0</v>
      </c>
      <c r="BI917" s="786">
        <f t="shared" si="2528"/>
        <v>0</v>
      </c>
      <c r="BJ917" s="786">
        <f t="shared" si="2528"/>
        <v>0</v>
      </c>
      <c r="BK917" s="786">
        <f t="shared" si="2528"/>
        <v>0</v>
      </c>
      <c r="BL917" s="786">
        <f t="shared" si="2528"/>
        <v>0</v>
      </c>
      <c r="BM917" s="786">
        <f t="shared" si="2528"/>
        <v>0</v>
      </c>
      <c r="BN917" s="786">
        <f t="shared" si="2528"/>
        <v>0</v>
      </c>
      <c r="BO917" s="786">
        <f t="shared" si="2528"/>
        <v>0</v>
      </c>
      <c r="BP917" s="786">
        <f t="shared" si="2528"/>
        <v>0</v>
      </c>
      <c r="BQ917" s="786">
        <f t="shared" si="2528"/>
        <v>0</v>
      </c>
      <c r="BR917" s="786">
        <f t="shared" si="2528"/>
        <v>0</v>
      </c>
      <c r="BS917" s="786">
        <f t="shared" si="2528"/>
        <v>0</v>
      </c>
      <c r="BT917" s="786">
        <f t="shared" si="25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0</v>
      </c>
      <c r="BY917" s="786">
        <f>SUM(BY225)</f>
        <v>0</v>
      </c>
      <c r="BZ917" s="583">
        <f t="shared" si="2489"/>
        <v>0</v>
      </c>
      <c r="CA917" s="583">
        <f t="shared" si="2490"/>
        <v>0</v>
      </c>
      <c r="CB917" s="583">
        <f t="shared" si="2491"/>
        <v>0</v>
      </c>
      <c r="CC917" s="583">
        <f t="shared" si="2492"/>
        <v>0</v>
      </c>
      <c r="CD917" s="1324">
        <f t="shared" si="2516"/>
        <v>0</v>
      </c>
      <c r="CE917" s="1325">
        <f t="shared" si="2494"/>
        <v>0</v>
      </c>
      <c r="CF917" s="1326">
        <f t="shared" si="2494"/>
        <v>0</v>
      </c>
      <c r="CG917" s="1326">
        <f t="shared" si="2494"/>
        <v>0</v>
      </c>
      <c r="CH917" s="1326">
        <f t="shared" si="2494"/>
        <v>0</v>
      </c>
      <c r="CI917" s="1326">
        <f t="shared" si="2494"/>
        <v>0</v>
      </c>
      <c r="CJ917" s="1326">
        <f t="shared" si="2494"/>
        <v>0</v>
      </c>
      <c r="CK917" s="1327">
        <f t="shared" si="2494"/>
        <v>0</v>
      </c>
      <c r="CL917" s="1327">
        <f t="shared" si="2494"/>
        <v>0</v>
      </c>
      <c r="CM917" s="1327">
        <f t="shared" si="2494"/>
        <v>0</v>
      </c>
      <c r="CN917" s="1326">
        <f t="shared" si="2494"/>
        <v>0</v>
      </c>
      <c r="CO917" s="1326">
        <f t="shared" si="2494"/>
        <v>0</v>
      </c>
      <c r="CP917" s="1326">
        <f t="shared" si="2494"/>
        <v>0</v>
      </c>
      <c r="CQ917" s="1326">
        <f t="shared" si="2494"/>
        <v>0</v>
      </c>
      <c r="CR917" s="1326">
        <f t="shared" si="2494"/>
        <v>0</v>
      </c>
      <c r="CS917" s="1325">
        <f t="shared" si="2494"/>
        <v>0</v>
      </c>
      <c r="CT917" s="1328">
        <f t="shared" si="2494"/>
        <v>6300</v>
      </c>
      <c r="CU917" s="534">
        <f t="shared" si="2495"/>
        <v>0</v>
      </c>
      <c r="CV917" s="535">
        <f t="shared" si="2496"/>
        <v>0</v>
      </c>
      <c r="CW917" s="536">
        <f t="shared" si="2497"/>
        <v>0</v>
      </c>
      <c r="CX917" s="536">
        <f t="shared" si="2498"/>
        <v>0</v>
      </c>
      <c r="CY917" s="536">
        <f t="shared" si="2499"/>
        <v>0</v>
      </c>
      <c r="CZ917" s="536">
        <f t="shared" si="2500"/>
        <v>0</v>
      </c>
      <c r="DA917" s="536">
        <f t="shared" si="2501"/>
        <v>0</v>
      </c>
      <c r="DB917" s="537">
        <f t="shared" si="2502"/>
        <v>0</v>
      </c>
      <c r="DC917" s="537">
        <f t="shared" si="2503"/>
        <v>0</v>
      </c>
      <c r="DD917" s="537">
        <f t="shared" si="2504"/>
        <v>0</v>
      </c>
      <c r="DE917" s="536">
        <f t="shared" si="2505"/>
        <v>0</v>
      </c>
      <c r="DF917" s="536">
        <f t="shared" si="2506"/>
        <v>0</v>
      </c>
      <c r="DG917" s="536">
        <f t="shared" si="2507"/>
        <v>0</v>
      </c>
      <c r="DH917" s="536">
        <f t="shared" si="2508"/>
        <v>0</v>
      </c>
      <c r="DI917" s="536">
        <f t="shared" si="2509"/>
        <v>0</v>
      </c>
      <c r="DJ917" s="535">
        <f t="shared" si="2510"/>
        <v>0</v>
      </c>
      <c r="DK917" s="534">
        <f t="shared" si="2511"/>
        <v>6300</v>
      </c>
      <c r="DL917" s="639">
        <f t="shared" si="2512"/>
        <v>17</v>
      </c>
      <c r="DM917" s="106">
        <f t="shared" si="2513"/>
        <v>17</v>
      </c>
      <c r="DN917" s="106">
        <f t="shared" si="2514"/>
        <v>17</v>
      </c>
      <c r="DO917" s="106">
        <f t="shared" si="251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7"/>
      <c r="DY917" s="470"/>
    </row>
    <row r="918" spans="1:129" s="472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68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68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68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68"/>
      <c r="BV918" s="785"/>
      <c r="BW918" s="785"/>
      <c r="BX918" s="785"/>
      <c r="BY918" s="785"/>
      <c r="BZ918" s="800"/>
      <c r="CA918" s="800"/>
      <c r="CB918" s="800"/>
      <c r="CC918" s="800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5" t="str">
        <f>A184</f>
        <v>Pig sales: no.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0</v>
      </c>
      <c r="V919" s="786">
        <f>SUM(V186)</f>
        <v>0</v>
      </c>
      <c r="W919" s="786">
        <f>SUM(W186)</f>
        <v>0</v>
      </c>
      <c r="X919" s="786">
        <f>SUM(X186)</f>
        <v>0</v>
      </c>
      <c r="Y919" s="786">
        <f>SUM(Y186)</f>
        <v>0</v>
      </c>
      <c r="Z919" s="786">
        <f>SUM(Z186)</f>
        <v>3800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0</v>
      </c>
      <c r="AN919" s="786">
        <f>SUM(AN186)</f>
        <v>0</v>
      </c>
      <c r="AO919" s="786">
        <f>SUM(AO186)</f>
        <v>0</v>
      </c>
      <c r="AP919" s="786">
        <f>SUM(AP186)</f>
        <v>0</v>
      </c>
      <c r="AQ919" s="786">
        <f>SUM(AQ186)</f>
        <v>0</v>
      </c>
      <c r="AR919" s="786">
        <f>SUM(AR186)</f>
        <v>0</v>
      </c>
      <c r="AS919" s="786">
        <f>SUM(AS186)</f>
        <v>0</v>
      </c>
      <c r="AT919" s="786">
        <f>SUM(AT186)</f>
        <v>0</v>
      </c>
      <c r="AU919" s="786">
        <f>SUM(AU186)</f>
        <v>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5692500</v>
      </c>
      <c r="BE919" s="786">
        <f>SUM(BE186)</f>
        <v>0</v>
      </c>
      <c r="BF919" s="786">
        <f>SUM(BF186)</f>
        <v>0</v>
      </c>
      <c r="BG919" s="786">
        <f>SUM(BG186)</f>
        <v>0</v>
      </c>
      <c r="BH919" s="786">
        <f>SUM(BH186)</f>
        <v>0</v>
      </c>
      <c r="BI919" s="786">
        <f>SUM(BI186)</f>
        <v>0</v>
      </c>
      <c r="BJ919" s="786">
        <f>SUM(BJ186)</f>
        <v>0</v>
      </c>
      <c r="BK919" s="786">
        <f>SUM(BK186)</f>
        <v>0</v>
      </c>
      <c r="BL919" s="786">
        <f>SUM(BL186)</f>
        <v>0</v>
      </c>
      <c r="BM919" s="786">
        <f>SUM(BM186)</f>
        <v>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0</v>
      </c>
      <c r="BX919" s="786">
        <f>SUM(BX186)</f>
        <v>0</v>
      </c>
      <c r="BY919" s="786">
        <f>SUM(BY186)</f>
        <v>0</v>
      </c>
      <c r="BZ919" s="583">
        <f t="shared" ref="BZ919:BZ928" si="2529">IF(DL919&lt;3,"",(SUM(B919:R919)-MIN(B919:R919)-MAX(B919:R919))/(DL919-2))</f>
        <v>0</v>
      </c>
      <c r="CA919" s="583">
        <f t="shared" ref="CA919:CA928" si="2530">IF(DM919&lt;3,"",(SUM(T919:AJ919)-MIN(T919:AJ919)-MAX(T919:AJ919))/(DM919-2))</f>
        <v>0</v>
      </c>
      <c r="CB919" s="583">
        <f t="shared" ref="CB919:CB928" si="2531">IF(DN919&lt;3,"",(SUM(AL919:BB919)-MIN(AL919:BB919)-MAX(AL919:BB919))/(DN919-2))</f>
        <v>0</v>
      </c>
      <c r="CC919" s="583">
        <f t="shared" ref="CC919:CC928" si="2532">IF(DO919&lt;3,"",(SUM(BD919:BT919)-MIN(BD919:BT919)-MAX(BD919:BT919))/(DO919-2))</f>
        <v>0</v>
      </c>
      <c r="CD919" s="1324">
        <f t="shared" ref="CD919:CS919" si="253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533"/>
        <v>0</v>
      </c>
      <c r="CF919" s="1326">
        <f t="shared" si="2533"/>
        <v>0</v>
      </c>
      <c r="CG919" s="1326">
        <f t="shared" si="2533"/>
        <v>0</v>
      </c>
      <c r="CH919" s="1326">
        <f t="shared" si="2533"/>
        <v>0</v>
      </c>
      <c r="CI919" s="1326">
        <f t="shared" si="2533"/>
        <v>0</v>
      </c>
      <c r="CJ919" s="1326">
        <f t="shared" si="2533"/>
        <v>0</v>
      </c>
      <c r="CK919" s="1327">
        <f t="shared" si="2533"/>
        <v>0</v>
      </c>
      <c r="CL919" s="1327">
        <f t="shared" si="2533"/>
        <v>0</v>
      </c>
      <c r="CM919" s="1327">
        <f t="shared" si="2533"/>
        <v>0</v>
      </c>
      <c r="CN919" s="1326">
        <f t="shared" si="2533"/>
        <v>0</v>
      </c>
      <c r="CO919" s="1326">
        <f t="shared" si="2533"/>
        <v>0</v>
      </c>
      <c r="CP919" s="1326">
        <f t="shared" si="2533"/>
        <v>0</v>
      </c>
      <c r="CQ919" s="1326">
        <f t="shared" si="2533"/>
        <v>0</v>
      </c>
      <c r="CR919" s="1326">
        <f t="shared" si="2533"/>
        <v>0</v>
      </c>
      <c r="CS919" s="1325">
        <f t="shared" si="2533"/>
        <v>0</v>
      </c>
      <c r="CT919" s="1328">
        <f t="shared" ref="CE919:CT928" si="253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53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53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53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53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53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54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54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54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54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54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54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54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54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54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54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55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55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552">COUNT(B919:R919)</f>
        <v>17</v>
      </c>
      <c r="DM919" s="106">
        <f t="shared" ref="DM919:DM928" si="2553">COUNT(T919:AJ919)</f>
        <v>17</v>
      </c>
      <c r="DN919" s="106">
        <f t="shared" ref="DN919:DN928" si="2554">COUNT(AL919:BB919)</f>
        <v>17</v>
      </c>
      <c r="DO919" s="106">
        <f t="shared" ref="DO919:DO928" si="255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7"/>
      <c r="DY919" s="470"/>
    </row>
    <row r="920" spans="1:129" s="472" customFormat="1" ht="15.75" customHeight="1">
      <c r="A920" s="603" t="str">
        <f>A187</f>
        <v>Duck sales - local: no. sold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3">
        <f t="shared" si="2529"/>
        <v>0</v>
      </c>
      <c r="CA920" s="583">
        <f t="shared" si="2530"/>
        <v>0</v>
      </c>
      <c r="CB920" s="583">
        <f t="shared" si="2531"/>
        <v>0</v>
      </c>
      <c r="CC920" s="583">
        <f t="shared" si="2532"/>
        <v>0</v>
      </c>
      <c r="CD920" s="1324">
        <f t="shared" ref="CD920:CD928" si="25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534"/>
        <v>0</v>
      </c>
      <c r="CF920" s="1326">
        <f t="shared" si="2534"/>
        <v>0</v>
      </c>
      <c r="CG920" s="1326">
        <f t="shared" si="2534"/>
        <v>0</v>
      </c>
      <c r="CH920" s="1326">
        <f t="shared" si="2534"/>
        <v>0</v>
      </c>
      <c r="CI920" s="1326">
        <f t="shared" si="2534"/>
        <v>0</v>
      </c>
      <c r="CJ920" s="1326">
        <f t="shared" si="2534"/>
        <v>0</v>
      </c>
      <c r="CK920" s="1327">
        <f t="shared" si="2534"/>
        <v>0</v>
      </c>
      <c r="CL920" s="1327">
        <f t="shared" si="2534"/>
        <v>0</v>
      </c>
      <c r="CM920" s="1327">
        <f t="shared" si="2534"/>
        <v>0</v>
      </c>
      <c r="CN920" s="1326">
        <f t="shared" si="2534"/>
        <v>0</v>
      </c>
      <c r="CO920" s="1326">
        <f t="shared" si="2534"/>
        <v>0</v>
      </c>
      <c r="CP920" s="1326">
        <f t="shared" si="2534"/>
        <v>0</v>
      </c>
      <c r="CQ920" s="1326">
        <f t="shared" si="2534"/>
        <v>0</v>
      </c>
      <c r="CR920" s="1326">
        <f t="shared" si="2534"/>
        <v>0</v>
      </c>
      <c r="CS920" s="1325">
        <f t="shared" si="2534"/>
        <v>0</v>
      </c>
      <c r="CT920" s="1328">
        <f t="shared" si="2534"/>
        <v>0</v>
      </c>
      <c r="CU920" s="534">
        <f t="shared" si="2535"/>
        <v>0</v>
      </c>
      <c r="CV920" s="535">
        <f t="shared" si="2536"/>
        <v>0</v>
      </c>
      <c r="CW920" s="536">
        <f t="shared" si="2537"/>
        <v>0</v>
      </c>
      <c r="CX920" s="536">
        <f t="shared" si="2538"/>
        <v>0</v>
      </c>
      <c r="CY920" s="536">
        <f t="shared" si="2539"/>
        <v>0</v>
      </c>
      <c r="CZ920" s="536">
        <f t="shared" si="2540"/>
        <v>0</v>
      </c>
      <c r="DA920" s="536">
        <f t="shared" si="2541"/>
        <v>0</v>
      </c>
      <c r="DB920" s="537">
        <f t="shared" si="2542"/>
        <v>0</v>
      </c>
      <c r="DC920" s="537">
        <f t="shared" si="2543"/>
        <v>0</v>
      </c>
      <c r="DD920" s="537">
        <f t="shared" si="2544"/>
        <v>0</v>
      </c>
      <c r="DE920" s="536">
        <f t="shared" si="2545"/>
        <v>0</v>
      </c>
      <c r="DF920" s="536">
        <f t="shared" si="2546"/>
        <v>0</v>
      </c>
      <c r="DG920" s="536">
        <f t="shared" si="2547"/>
        <v>0</v>
      </c>
      <c r="DH920" s="536">
        <f t="shared" si="2548"/>
        <v>0</v>
      </c>
      <c r="DI920" s="536">
        <f t="shared" si="2549"/>
        <v>0</v>
      </c>
      <c r="DJ920" s="535">
        <f t="shared" si="2550"/>
        <v>0</v>
      </c>
      <c r="DK920" s="534">
        <f t="shared" si="2551"/>
        <v>0</v>
      </c>
      <c r="DL920" s="639">
        <f t="shared" si="2552"/>
        <v>17</v>
      </c>
      <c r="DM920" s="106">
        <f t="shared" si="2553"/>
        <v>17</v>
      </c>
      <c r="DN920" s="106">
        <f t="shared" si="2554"/>
        <v>17</v>
      </c>
      <c r="DO920" s="106">
        <f t="shared" si="255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7"/>
      <c r="DY920" s="470"/>
    </row>
    <row r="921" spans="1:129" s="472" customFormat="1" ht="15.75" customHeight="1">
      <c r="A921" s="603" t="str">
        <f>A190</f>
        <v>Fattened Ox sales: no. sold</v>
      </c>
      <c r="B921" s="786">
        <f t="shared" ref="B921:R921" si="2557">SUM(B193)</f>
        <v>0</v>
      </c>
      <c r="C921" s="786">
        <f t="shared" si="2557"/>
        <v>0</v>
      </c>
      <c r="D921" s="786">
        <f t="shared" si="2557"/>
        <v>0</v>
      </c>
      <c r="E921" s="786">
        <f t="shared" si="2557"/>
        <v>0</v>
      </c>
      <c r="F921" s="786">
        <f t="shared" si="2557"/>
        <v>0</v>
      </c>
      <c r="G921" s="786">
        <f t="shared" si="2557"/>
        <v>0</v>
      </c>
      <c r="H921" s="786">
        <f t="shared" si="2557"/>
        <v>0</v>
      </c>
      <c r="I921" s="786">
        <f t="shared" si="2557"/>
        <v>0</v>
      </c>
      <c r="J921" s="786">
        <f t="shared" si="2557"/>
        <v>0</v>
      </c>
      <c r="K921" s="786">
        <f t="shared" si="2557"/>
        <v>0</v>
      </c>
      <c r="L921" s="786">
        <f t="shared" si="2557"/>
        <v>0</v>
      </c>
      <c r="M921" s="786">
        <f t="shared" si="2557"/>
        <v>0</v>
      </c>
      <c r="N921" s="786">
        <f t="shared" si="2557"/>
        <v>0</v>
      </c>
      <c r="O921" s="786">
        <f t="shared" si="2557"/>
        <v>0</v>
      </c>
      <c r="P921" s="786">
        <f t="shared" si="2557"/>
        <v>0</v>
      </c>
      <c r="Q921" s="786">
        <f t="shared" si="2557"/>
        <v>0</v>
      </c>
      <c r="R921" s="786">
        <f t="shared" si="2557"/>
        <v>0</v>
      </c>
      <c r="S921" s="785"/>
      <c r="T921" s="786">
        <f t="shared" ref="T921:AJ921" si="2558">SUM(T193)</f>
        <v>0</v>
      </c>
      <c r="U921" s="786">
        <f t="shared" si="2558"/>
        <v>0</v>
      </c>
      <c r="V921" s="786">
        <f t="shared" si="2558"/>
        <v>0</v>
      </c>
      <c r="W921" s="786">
        <f t="shared" si="2558"/>
        <v>0</v>
      </c>
      <c r="X921" s="786">
        <f t="shared" si="2558"/>
        <v>0</v>
      </c>
      <c r="Y921" s="786">
        <f t="shared" si="2558"/>
        <v>0</v>
      </c>
      <c r="Z921" s="786">
        <f t="shared" si="2558"/>
        <v>0</v>
      </c>
      <c r="AA921" s="786">
        <f t="shared" si="2558"/>
        <v>0</v>
      </c>
      <c r="AB921" s="786">
        <f t="shared" si="2558"/>
        <v>0</v>
      </c>
      <c r="AC921" s="786">
        <f t="shared" si="2558"/>
        <v>0</v>
      </c>
      <c r="AD921" s="786">
        <f t="shared" si="2558"/>
        <v>0</v>
      </c>
      <c r="AE921" s="786">
        <f t="shared" si="2558"/>
        <v>0</v>
      </c>
      <c r="AF921" s="786">
        <f t="shared" si="2558"/>
        <v>0</v>
      </c>
      <c r="AG921" s="786">
        <f t="shared" si="2558"/>
        <v>0</v>
      </c>
      <c r="AH921" s="786">
        <f t="shared" si="2558"/>
        <v>0</v>
      </c>
      <c r="AI921" s="786">
        <f t="shared" si="2558"/>
        <v>0</v>
      </c>
      <c r="AJ921" s="786">
        <f t="shared" si="2558"/>
        <v>0</v>
      </c>
      <c r="AK921" s="785"/>
      <c r="AL921" s="786">
        <f t="shared" ref="AL921:BB921" si="2559">SUM(AL193)</f>
        <v>0</v>
      </c>
      <c r="AM921" s="786">
        <f t="shared" si="2559"/>
        <v>0</v>
      </c>
      <c r="AN921" s="786">
        <f t="shared" si="2559"/>
        <v>0</v>
      </c>
      <c r="AO921" s="786">
        <f t="shared" si="2559"/>
        <v>0</v>
      </c>
      <c r="AP921" s="786">
        <f t="shared" si="2559"/>
        <v>0</v>
      </c>
      <c r="AQ921" s="786">
        <f t="shared" si="2559"/>
        <v>0</v>
      </c>
      <c r="AR921" s="786">
        <f t="shared" si="2559"/>
        <v>0</v>
      </c>
      <c r="AS921" s="786">
        <f t="shared" si="2559"/>
        <v>0</v>
      </c>
      <c r="AT921" s="786">
        <f t="shared" si="2559"/>
        <v>0</v>
      </c>
      <c r="AU921" s="786">
        <f t="shared" si="2559"/>
        <v>0</v>
      </c>
      <c r="AV921" s="786">
        <f t="shared" si="2559"/>
        <v>0</v>
      </c>
      <c r="AW921" s="786">
        <f t="shared" si="2559"/>
        <v>0</v>
      </c>
      <c r="AX921" s="786">
        <f t="shared" si="2559"/>
        <v>0</v>
      </c>
      <c r="AY921" s="786">
        <f t="shared" si="2559"/>
        <v>0</v>
      </c>
      <c r="AZ921" s="786">
        <f t="shared" si="2559"/>
        <v>0</v>
      </c>
      <c r="BA921" s="786">
        <f t="shared" si="2559"/>
        <v>0</v>
      </c>
      <c r="BB921" s="786">
        <f t="shared" si="2559"/>
        <v>0</v>
      </c>
      <c r="BC921" s="785"/>
      <c r="BD921" s="786">
        <f t="shared" ref="BD921:BT921" si="2560">SUM(BD193)</f>
        <v>0</v>
      </c>
      <c r="BE921" s="786">
        <f t="shared" si="2560"/>
        <v>0</v>
      </c>
      <c r="BF921" s="786">
        <f t="shared" si="2560"/>
        <v>0</v>
      </c>
      <c r="BG921" s="786">
        <f t="shared" si="2560"/>
        <v>0</v>
      </c>
      <c r="BH921" s="786">
        <f t="shared" si="2560"/>
        <v>0</v>
      </c>
      <c r="BI921" s="786">
        <f t="shared" si="2560"/>
        <v>0</v>
      </c>
      <c r="BJ921" s="786">
        <f t="shared" si="2560"/>
        <v>0</v>
      </c>
      <c r="BK921" s="786">
        <f t="shared" si="2560"/>
        <v>0</v>
      </c>
      <c r="BL921" s="786">
        <f t="shared" si="2560"/>
        <v>0</v>
      </c>
      <c r="BM921" s="786">
        <f t="shared" si="2560"/>
        <v>0</v>
      </c>
      <c r="BN921" s="786">
        <f t="shared" si="2560"/>
        <v>0</v>
      </c>
      <c r="BO921" s="786">
        <f t="shared" si="2560"/>
        <v>0</v>
      </c>
      <c r="BP921" s="786">
        <f t="shared" si="2560"/>
        <v>0</v>
      </c>
      <c r="BQ921" s="786">
        <f t="shared" si="2560"/>
        <v>0</v>
      </c>
      <c r="BR921" s="786">
        <f t="shared" si="2560"/>
        <v>0</v>
      </c>
      <c r="BS921" s="786">
        <f t="shared" si="2560"/>
        <v>0</v>
      </c>
      <c r="BT921" s="786">
        <f t="shared" si="256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3">
        <f t="shared" si="2529"/>
        <v>0</v>
      </c>
      <c r="CA921" s="583">
        <f t="shared" si="2530"/>
        <v>0</v>
      </c>
      <c r="CB921" s="583">
        <f t="shared" si="2531"/>
        <v>0</v>
      </c>
      <c r="CC921" s="583">
        <f t="shared" si="2532"/>
        <v>0</v>
      </c>
      <c r="CD921" s="1324">
        <f t="shared" si="2556"/>
        <v>0</v>
      </c>
      <c r="CE921" s="1325">
        <f t="shared" si="2534"/>
        <v>0</v>
      </c>
      <c r="CF921" s="1326">
        <f t="shared" si="2534"/>
        <v>0</v>
      </c>
      <c r="CG921" s="1326">
        <f t="shared" si="2534"/>
        <v>0</v>
      </c>
      <c r="CH921" s="1326">
        <f t="shared" si="2534"/>
        <v>0</v>
      </c>
      <c r="CI921" s="1326">
        <f t="shared" si="2534"/>
        <v>0</v>
      </c>
      <c r="CJ921" s="1326">
        <f t="shared" si="2534"/>
        <v>0</v>
      </c>
      <c r="CK921" s="1327">
        <f t="shared" si="2534"/>
        <v>0</v>
      </c>
      <c r="CL921" s="1327">
        <f t="shared" si="2534"/>
        <v>0</v>
      </c>
      <c r="CM921" s="1327">
        <f t="shared" si="2534"/>
        <v>0</v>
      </c>
      <c r="CN921" s="1326">
        <f t="shared" si="2534"/>
        <v>0</v>
      </c>
      <c r="CO921" s="1326">
        <f t="shared" si="2534"/>
        <v>0</v>
      </c>
      <c r="CP921" s="1326">
        <f t="shared" si="2534"/>
        <v>0</v>
      </c>
      <c r="CQ921" s="1326">
        <f t="shared" si="2534"/>
        <v>0</v>
      </c>
      <c r="CR921" s="1326">
        <f t="shared" si="2534"/>
        <v>0</v>
      </c>
      <c r="CS921" s="1325">
        <f t="shared" si="2534"/>
        <v>0</v>
      </c>
      <c r="CT921" s="1328">
        <f t="shared" si="2534"/>
        <v>0</v>
      </c>
      <c r="CU921" s="534">
        <f t="shared" si="2535"/>
        <v>0</v>
      </c>
      <c r="CV921" s="535">
        <f t="shared" si="2536"/>
        <v>0</v>
      </c>
      <c r="CW921" s="536">
        <f t="shared" si="2537"/>
        <v>0</v>
      </c>
      <c r="CX921" s="536">
        <f t="shared" si="2538"/>
        <v>0</v>
      </c>
      <c r="CY921" s="536">
        <f t="shared" si="2539"/>
        <v>0</v>
      </c>
      <c r="CZ921" s="536">
        <f t="shared" si="2540"/>
        <v>0</v>
      </c>
      <c r="DA921" s="536">
        <f t="shared" si="2541"/>
        <v>0</v>
      </c>
      <c r="DB921" s="537">
        <f t="shared" si="2542"/>
        <v>0</v>
      </c>
      <c r="DC921" s="537">
        <f t="shared" si="2543"/>
        <v>0</v>
      </c>
      <c r="DD921" s="537">
        <f t="shared" si="2544"/>
        <v>0</v>
      </c>
      <c r="DE921" s="536">
        <f t="shared" si="2545"/>
        <v>0</v>
      </c>
      <c r="DF921" s="536">
        <f t="shared" si="2546"/>
        <v>0</v>
      </c>
      <c r="DG921" s="536">
        <f t="shared" si="2547"/>
        <v>0</v>
      </c>
      <c r="DH921" s="536">
        <f t="shared" si="2548"/>
        <v>0</v>
      </c>
      <c r="DI921" s="536">
        <f t="shared" si="2549"/>
        <v>0</v>
      </c>
      <c r="DJ921" s="535">
        <f t="shared" si="2550"/>
        <v>0</v>
      </c>
      <c r="DK921" s="534">
        <f t="shared" si="2551"/>
        <v>0</v>
      </c>
      <c r="DL921" s="639">
        <f t="shared" si="2552"/>
        <v>17</v>
      </c>
      <c r="DM921" s="106">
        <f t="shared" si="2553"/>
        <v>17</v>
      </c>
      <c r="DN921" s="106">
        <f t="shared" si="2554"/>
        <v>17</v>
      </c>
      <c r="DO921" s="106">
        <f t="shared" si="255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7"/>
      <c r="DY921" s="470"/>
    </row>
    <row r="922" spans="1:129" s="472" customFormat="1" ht="15.75" customHeight="1">
      <c r="A922" s="603" t="str">
        <f>A194</f>
        <v>Cattle sales - export: no. sold</v>
      </c>
      <c r="B922" s="786">
        <f t="shared" ref="B922:R922" si="2561">SUM(B196)</f>
        <v>0</v>
      </c>
      <c r="C922" s="786">
        <f t="shared" si="2561"/>
        <v>0</v>
      </c>
      <c r="D922" s="786">
        <f t="shared" si="2561"/>
        <v>0</v>
      </c>
      <c r="E922" s="786">
        <f t="shared" si="2561"/>
        <v>0</v>
      </c>
      <c r="F922" s="786">
        <f t="shared" si="2561"/>
        <v>0</v>
      </c>
      <c r="G922" s="786">
        <f t="shared" si="2561"/>
        <v>0</v>
      </c>
      <c r="H922" s="786">
        <f t="shared" si="2561"/>
        <v>0</v>
      </c>
      <c r="I922" s="786">
        <f t="shared" si="2561"/>
        <v>0</v>
      </c>
      <c r="J922" s="786">
        <f t="shared" si="2561"/>
        <v>0</v>
      </c>
      <c r="K922" s="786">
        <f t="shared" si="2561"/>
        <v>0</v>
      </c>
      <c r="L922" s="786">
        <f t="shared" si="2561"/>
        <v>0</v>
      </c>
      <c r="M922" s="786">
        <f t="shared" si="2561"/>
        <v>0</v>
      </c>
      <c r="N922" s="786">
        <f t="shared" si="2561"/>
        <v>0</v>
      </c>
      <c r="O922" s="786">
        <f t="shared" si="2561"/>
        <v>0</v>
      </c>
      <c r="P922" s="786">
        <f t="shared" si="2561"/>
        <v>0</v>
      </c>
      <c r="Q922" s="786">
        <f t="shared" si="2561"/>
        <v>0</v>
      </c>
      <c r="R922" s="786">
        <f t="shared" si="2561"/>
        <v>0</v>
      </c>
      <c r="S922" s="785"/>
      <c r="T922" s="786">
        <f t="shared" ref="T922:AJ922" si="2562">SUM(T196)</f>
        <v>0</v>
      </c>
      <c r="U922" s="786">
        <f t="shared" si="2562"/>
        <v>0</v>
      </c>
      <c r="V922" s="786">
        <f t="shared" si="2562"/>
        <v>0</v>
      </c>
      <c r="W922" s="786">
        <f t="shared" si="2562"/>
        <v>0</v>
      </c>
      <c r="X922" s="786">
        <f t="shared" si="2562"/>
        <v>0</v>
      </c>
      <c r="Y922" s="786">
        <f t="shared" si="2562"/>
        <v>0</v>
      </c>
      <c r="Z922" s="786">
        <f t="shared" si="2562"/>
        <v>0</v>
      </c>
      <c r="AA922" s="786">
        <f t="shared" si="2562"/>
        <v>0</v>
      </c>
      <c r="AB922" s="786">
        <f t="shared" si="2562"/>
        <v>0</v>
      </c>
      <c r="AC922" s="786">
        <f t="shared" si="2562"/>
        <v>0</v>
      </c>
      <c r="AD922" s="786">
        <f t="shared" si="2562"/>
        <v>0</v>
      </c>
      <c r="AE922" s="786">
        <f t="shared" si="2562"/>
        <v>0</v>
      </c>
      <c r="AF922" s="786">
        <f t="shared" si="2562"/>
        <v>0</v>
      </c>
      <c r="AG922" s="786">
        <f t="shared" si="2562"/>
        <v>0</v>
      </c>
      <c r="AH922" s="786">
        <f t="shared" si="2562"/>
        <v>0</v>
      </c>
      <c r="AI922" s="786">
        <f t="shared" si="2562"/>
        <v>0</v>
      </c>
      <c r="AJ922" s="786">
        <f t="shared" si="2562"/>
        <v>0</v>
      </c>
      <c r="AK922" s="785"/>
      <c r="AL922" s="786">
        <f t="shared" ref="AL922:BB922" si="2563">SUM(AL196)</f>
        <v>0</v>
      </c>
      <c r="AM922" s="786">
        <f t="shared" si="2563"/>
        <v>0</v>
      </c>
      <c r="AN922" s="786">
        <f t="shared" si="2563"/>
        <v>0</v>
      </c>
      <c r="AO922" s="786">
        <f t="shared" si="2563"/>
        <v>0</v>
      </c>
      <c r="AP922" s="786">
        <f t="shared" si="2563"/>
        <v>0</v>
      </c>
      <c r="AQ922" s="786">
        <f t="shared" si="2563"/>
        <v>0</v>
      </c>
      <c r="AR922" s="786">
        <f t="shared" si="2563"/>
        <v>0</v>
      </c>
      <c r="AS922" s="786">
        <f t="shared" si="2563"/>
        <v>0</v>
      </c>
      <c r="AT922" s="786">
        <f t="shared" si="2563"/>
        <v>0</v>
      </c>
      <c r="AU922" s="786">
        <f t="shared" si="2563"/>
        <v>0</v>
      </c>
      <c r="AV922" s="786">
        <f t="shared" si="2563"/>
        <v>0</v>
      </c>
      <c r="AW922" s="786">
        <f t="shared" si="2563"/>
        <v>0</v>
      </c>
      <c r="AX922" s="786">
        <f t="shared" si="2563"/>
        <v>0</v>
      </c>
      <c r="AY922" s="786">
        <f t="shared" si="2563"/>
        <v>0</v>
      </c>
      <c r="AZ922" s="786">
        <f t="shared" si="2563"/>
        <v>0</v>
      </c>
      <c r="BA922" s="786">
        <f t="shared" si="2563"/>
        <v>0</v>
      </c>
      <c r="BB922" s="786">
        <f t="shared" si="2563"/>
        <v>0</v>
      </c>
      <c r="BC922" s="785"/>
      <c r="BD922" s="786">
        <f t="shared" ref="BD922:BT922" si="2564">SUM(BD196)</f>
        <v>0</v>
      </c>
      <c r="BE922" s="786">
        <f t="shared" si="2564"/>
        <v>0</v>
      </c>
      <c r="BF922" s="786">
        <f t="shared" si="2564"/>
        <v>0</v>
      </c>
      <c r="BG922" s="786">
        <f t="shared" si="2564"/>
        <v>0</v>
      </c>
      <c r="BH922" s="786">
        <f t="shared" si="2564"/>
        <v>0</v>
      </c>
      <c r="BI922" s="786">
        <f t="shared" si="2564"/>
        <v>0</v>
      </c>
      <c r="BJ922" s="786">
        <f t="shared" si="2564"/>
        <v>0</v>
      </c>
      <c r="BK922" s="786">
        <f t="shared" si="2564"/>
        <v>0</v>
      </c>
      <c r="BL922" s="786">
        <f t="shared" si="2564"/>
        <v>0</v>
      </c>
      <c r="BM922" s="786">
        <f t="shared" si="2564"/>
        <v>0</v>
      </c>
      <c r="BN922" s="786">
        <f t="shared" si="2564"/>
        <v>0</v>
      </c>
      <c r="BO922" s="786">
        <f t="shared" si="2564"/>
        <v>0</v>
      </c>
      <c r="BP922" s="786">
        <f t="shared" si="2564"/>
        <v>0</v>
      </c>
      <c r="BQ922" s="786">
        <f t="shared" si="2564"/>
        <v>0</v>
      </c>
      <c r="BR922" s="786">
        <f t="shared" si="2564"/>
        <v>0</v>
      </c>
      <c r="BS922" s="786">
        <f t="shared" si="2564"/>
        <v>0</v>
      </c>
      <c r="BT922" s="786">
        <f t="shared" si="256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3">
        <f t="shared" si="2529"/>
        <v>0</v>
      </c>
      <c r="CA922" s="583">
        <f t="shared" si="2530"/>
        <v>0</v>
      </c>
      <c r="CB922" s="583">
        <f t="shared" si="2531"/>
        <v>0</v>
      </c>
      <c r="CC922" s="583">
        <f t="shared" si="2532"/>
        <v>0</v>
      </c>
      <c r="CD922" s="1324">
        <f t="shared" si="2556"/>
        <v>0</v>
      </c>
      <c r="CE922" s="1325">
        <f t="shared" si="2534"/>
        <v>0</v>
      </c>
      <c r="CF922" s="1326">
        <f t="shared" si="2534"/>
        <v>0</v>
      </c>
      <c r="CG922" s="1326">
        <f t="shared" si="2534"/>
        <v>0</v>
      </c>
      <c r="CH922" s="1326">
        <f t="shared" si="2534"/>
        <v>0</v>
      </c>
      <c r="CI922" s="1326">
        <f t="shared" si="2534"/>
        <v>0</v>
      </c>
      <c r="CJ922" s="1326">
        <f t="shared" si="2534"/>
        <v>0</v>
      </c>
      <c r="CK922" s="1327">
        <f t="shared" si="2534"/>
        <v>0</v>
      </c>
      <c r="CL922" s="1327">
        <f t="shared" si="2534"/>
        <v>0</v>
      </c>
      <c r="CM922" s="1327">
        <f t="shared" si="2534"/>
        <v>0</v>
      </c>
      <c r="CN922" s="1326">
        <f t="shared" si="2534"/>
        <v>0</v>
      </c>
      <c r="CO922" s="1326">
        <f t="shared" si="2534"/>
        <v>0</v>
      </c>
      <c r="CP922" s="1326">
        <f t="shared" si="2534"/>
        <v>0</v>
      </c>
      <c r="CQ922" s="1326">
        <f t="shared" si="2534"/>
        <v>0</v>
      </c>
      <c r="CR922" s="1326">
        <f t="shared" si="2534"/>
        <v>0</v>
      </c>
      <c r="CS922" s="1325">
        <f t="shared" si="2534"/>
        <v>0</v>
      </c>
      <c r="CT922" s="1328">
        <f t="shared" si="2534"/>
        <v>0</v>
      </c>
      <c r="CU922" s="534">
        <f t="shared" si="2535"/>
        <v>0</v>
      </c>
      <c r="CV922" s="535">
        <f t="shared" si="2536"/>
        <v>0</v>
      </c>
      <c r="CW922" s="536">
        <f t="shared" si="2537"/>
        <v>0</v>
      </c>
      <c r="CX922" s="536">
        <f t="shared" si="2538"/>
        <v>0</v>
      </c>
      <c r="CY922" s="536">
        <f t="shared" si="2539"/>
        <v>0</v>
      </c>
      <c r="CZ922" s="536">
        <f t="shared" si="2540"/>
        <v>0</v>
      </c>
      <c r="DA922" s="536">
        <f t="shared" si="2541"/>
        <v>0</v>
      </c>
      <c r="DB922" s="537">
        <f t="shared" si="2542"/>
        <v>0</v>
      </c>
      <c r="DC922" s="537">
        <f t="shared" si="2543"/>
        <v>0</v>
      </c>
      <c r="DD922" s="537">
        <f t="shared" si="2544"/>
        <v>0</v>
      </c>
      <c r="DE922" s="536">
        <f t="shared" si="2545"/>
        <v>0</v>
      </c>
      <c r="DF922" s="536">
        <f t="shared" si="2546"/>
        <v>0</v>
      </c>
      <c r="DG922" s="536">
        <f t="shared" si="2547"/>
        <v>0</v>
      </c>
      <c r="DH922" s="536">
        <f t="shared" si="2548"/>
        <v>0</v>
      </c>
      <c r="DI922" s="536">
        <f t="shared" si="2549"/>
        <v>0</v>
      </c>
      <c r="DJ922" s="535">
        <f t="shared" si="2550"/>
        <v>0</v>
      </c>
      <c r="DK922" s="534">
        <f t="shared" si="2551"/>
        <v>0</v>
      </c>
      <c r="DL922" s="639">
        <f t="shared" si="2552"/>
        <v>17</v>
      </c>
      <c r="DM922" s="106">
        <f t="shared" si="2553"/>
        <v>17</v>
      </c>
      <c r="DN922" s="106">
        <f t="shared" si="2554"/>
        <v>17</v>
      </c>
      <c r="DO922" s="106">
        <f t="shared" si="255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7"/>
      <c r="DY922" s="470"/>
    </row>
    <row r="923" spans="1:129" s="472" customFormat="1" ht="15.75" customHeight="1">
      <c r="A923" s="603" t="str">
        <f>A197</f>
        <v>Cattle sales - local: no. sold</v>
      </c>
      <c r="B923" s="786">
        <f t="shared" ref="B923:R923" si="2565">SUM(B199)</f>
        <v>0</v>
      </c>
      <c r="C923" s="786">
        <f t="shared" si="2565"/>
        <v>0</v>
      </c>
      <c r="D923" s="786">
        <f t="shared" si="2565"/>
        <v>0</v>
      </c>
      <c r="E923" s="786">
        <f t="shared" si="2565"/>
        <v>0</v>
      </c>
      <c r="F923" s="786">
        <f t="shared" si="2565"/>
        <v>0</v>
      </c>
      <c r="G923" s="786">
        <f t="shared" si="2565"/>
        <v>0</v>
      </c>
      <c r="H923" s="786">
        <f t="shared" si="2565"/>
        <v>0</v>
      </c>
      <c r="I923" s="786">
        <f t="shared" si="2565"/>
        <v>0</v>
      </c>
      <c r="J923" s="786">
        <f t="shared" si="2565"/>
        <v>0</v>
      </c>
      <c r="K923" s="786">
        <f t="shared" si="2565"/>
        <v>0</v>
      </c>
      <c r="L923" s="786">
        <f t="shared" si="2565"/>
        <v>0</v>
      </c>
      <c r="M923" s="786">
        <f t="shared" si="2565"/>
        <v>0</v>
      </c>
      <c r="N923" s="786">
        <f t="shared" si="2565"/>
        <v>0</v>
      </c>
      <c r="O923" s="786">
        <f t="shared" si="2565"/>
        <v>0</v>
      </c>
      <c r="P923" s="786">
        <f t="shared" si="2565"/>
        <v>0</v>
      </c>
      <c r="Q923" s="786">
        <f t="shared" si="2565"/>
        <v>0</v>
      </c>
      <c r="R923" s="786">
        <f t="shared" si="2565"/>
        <v>0</v>
      </c>
      <c r="S923" s="785"/>
      <c r="T923" s="786">
        <f t="shared" ref="T923:AJ923" si="2566">SUM(T199)</f>
        <v>14700</v>
      </c>
      <c r="U923" s="786">
        <f t="shared" si="2566"/>
        <v>5000</v>
      </c>
      <c r="V923" s="786">
        <f t="shared" si="2566"/>
        <v>0</v>
      </c>
      <c r="W923" s="786">
        <f t="shared" si="2566"/>
        <v>7500</v>
      </c>
      <c r="X923" s="786">
        <f t="shared" si="2566"/>
        <v>2000</v>
      </c>
      <c r="Y923" s="786">
        <f t="shared" si="2566"/>
        <v>0</v>
      </c>
      <c r="Z923" s="786">
        <f t="shared" si="2566"/>
        <v>0</v>
      </c>
      <c r="AA923" s="786">
        <f t="shared" si="2566"/>
        <v>4000</v>
      </c>
      <c r="AB923" s="786">
        <f t="shared" si="2566"/>
        <v>12000</v>
      </c>
      <c r="AC923" s="786">
        <f t="shared" si="2566"/>
        <v>0</v>
      </c>
      <c r="AD923" s="786">
        <f t="shared" si="2566"/>
        <v>0</v>
      </c>
      <c r="AE923" s="786">
        <f t="shared" si="2566"/>
        <v>0</v>
      </c>
      <c r="AF923" s="786">
        <f t="shared" si="2566"/>
        <v>0</v>
      </c>
      <c r="AG923" s="786">
        <f t="shared" si="2566"/>
        <v>0</v>
      </c>
      <c r="AH923" s="786">
        <f t="shared" si="2566"/>
        <v>0</v>
      </c>
      <c r="AI923" s="786">
        <f t="shared" si="2566"/>
        <v>0</v>
      </c>
      <c r="AJ923" s="786">
        <f t="shared" si="2566"/>
        <v>0</v>
      </c>
      <c r="AK923" s="785"/>
      <c r="AL923" s="786">
        <f t="shared" ref="AL923:BB923" si="2567">SUM(AL199)</f>
        <v>0</v>
      </c>
      <c r="AM923" s="786">
        <f t="shared" si="2567"/>
        <v>0</v>
      </c>
      <c r="AN923" s="786">
        <f t="shared" si="2567"/>
        <v>0</v>
      </c>
      <c r="AO923" s="786">
        <f t="shared" si="2567"/>
        <v>0</v>
      </c>
      <c r="AP923" s="786">
        <f t="shared" si="2567"/>
        <v>0</v>
      </c>
      <c r="AQ923" s="786">
        <f t="shared" si="2567"/>
        <v>0</v>
      </c>
      <c r="AR923" s="786">
        <f t="shared" si="2567"/>
        <v>0</v>
      </c>
      <c r="AS923" s="786">
        <f t="shared" si="2567"/>
        <v>0</v>
      </c>
      <c r="AT923" s="786">
        <f t="shared" si="2567"/>
        <v>0</v>
      </c>
      <c r="AU923" s="786">
        <f t="shared" si="2567"/>
        <v>0</v>
      </c>
      <c r="AV923" s="786">
        <f t="shared" si="2567"/>
        <v>0</v>
      </c>
      <c r="AW923" s="786">
        <f t="shared" si="2567"/>
        <v>0</v>
      </c>
      <c r="AX923" s="786">
        <f t="shared" si="2567"/>
        <v>0</v>
      </c>
      <c r="AY923" s="786">
        <f t="shared" si="2567"/>
        <v>0</v>
      </c>
      <c r="AZ923" s="786">
        <f t="shared" si="2567"/>
        <v>0</v>
      </c>
      <c r="BA923" s="786">
        <f t="shared" si="2567"/>
        <v>0</v>
      </c>
      <c r="BB923" s="786">
        <f t="shared" si="2567"/>
        <v>0</v>
      </c>
      <c r="BC923" s="785"/>
      <c r="BD923" s="786">
        <f t="shared" ref="BD923:BT923" si="2568">SUM(BD199)</f>
        <v>14700000</v>
      </c>
      <c r="BE923" s="786">
        <f t="shared" si="2568"/>
        <v>2450000</v>
      </c>
      <c r="BF923" s="786">
        <f t="shared" si="2568"/>
        <v>0</v>
      </c>
      <c r="BG923" s="786">
        <f t="shared" si="2568"/>
        <v>0</v>
      </c>
      <c r="BH923" s="786">
        <f t="shared" si="2568"/>
        <v>0</v>
      </c>
      <c r="BI923" s="786">
        <f t="shared" si="2568"/>
        <v>0</v>
      </c>
      <c r="BJ923" s="786">
        <f t="shared" si="2568"/>
        <v>0</v>
      </c>
      <c r="BK923" s="786">
        <f t="shared" si="2568"/>
        <v>0</v>
      </c>
      <c r="BL923" s="786">
        <f t="shared" si="2568"/>
        <v>0</v>
      </c>
      <c r="BM923" s="786">
        <f t="shared" si="2568"/>
        <v>0</v>
      </c>
      <c r="BN923" s="786">
        <f t="shared" si="2568"/>
        <v>0</v>
      </c>
      <c r="BO923" s="786">
        <f t="shared" si="2568"/>
        <v>0</v>
      </c>
      <c r="BP923" s="786">
        <f t="shared" si="2568"/>
        <v>0</v>
      </c>
      <c r="BQ923" s="786">
        <f t="shared" si="2568"/>
        <v>0</v>
      </c>
      <c r="BR923" s="786">
        <f t="shared" si="2568"/>
        <v>0</v>
      </c>
      <c r="BS923" s="786">
        <f t="shared" si="2568"/>
        <v>0</v>
      </c>
      <c r="BT923" s="786">
        <f t="shared" si="2568"/>
        <v>0</v>
      </c>
      <c r="BU923" s="785"/>
      <c r="BV923" s="786">
        <f>SUM(BV199)</f>
        <v>0</v>
      </c>
      <c r="BW923" s="786">
        <f>SUM(BW199)</f>
        <v>3000</v>
      </c>
      <c r="BX923" s="786">
        <f>SUM(BX199)</f>
        <v>0</v>
      </c>
      <c r="BY923" s="786">
        <f>SUM(BY199)</f>
        <v>622300</v>
      </c>
      <c r="BZ923" s="583">
        <f t="shared" si="2529"/>
        <v>0</v>
      </c>
      <c r="CA923" s="583">
        <f t="shared" si="2530"/>
        <v>2033.3333333333333</v>
      </c>
      <c r="CB923" s="583">
        <f t="shared" si="2531"/>
        <v>0</v>
      </c>
      <c r="CC923" s="583">
        <f t="shared" si="2532"/>
        <v>163333.33333333334</v>
      </c>
      <c r="CD923" s="1324">
        <f t="shared" si="2556"/>
        <v>0</v>
      </c>
      <c r="CE923" s="1325">
        <f t="shared" si="2534"/>
        <v>0</v>
      </c>
      <c r="CF923" s="1326">
        <f t="shared" si="2534"/>
        <v>0</v>
      </c>
      <c r="CG923" s="1326">
        <f t="shared" si="2534"/>
        <v>0</v>
      </c>
      <c r="CH923" s="1326">
        <f t="shared" si="2534"/>
        <v>0</v>
      </c>
      <c r="CI923" s="1326">
        <f t="shared" si="2534"/>
        <v>0</v>
      </c>
      <c r="CJ923" s="1326">
        <f t="shared" si="2534"/>
        <v>0</v>
      </c>
      <c r="CK923" s="1327">
        <f t="shared" si="2534"/>
        <v>0</v>
      </c>
      <c r="CL923" s="1327">
        <f t="shared" si="2534"/>
        <v>0</v>
      </c>
      <c r="CM923" s="1327">
        <f t="shared" si="2534"/>
        <v>0</v>
      </c>
      <c r="CN923" s="1326">
        <f t="shared" si="2534"/>
        <v>0</v>
      </c>
      <c r="CO923" s="1326">
        <f t="shared" si="2534"/>
        <v>0</v>
      </c>
      <c r="CP923" s="1326">
        <f t="shared" si="2534"/>
        <v>0</v>
      </c>
      <c r="CQ923" s="1326">
        <f t="shared" si="2534"/>
        <v>0</v>
      </c>
      <c r="CR923" s="1326">
        <f t="shared" si="2534"/>
        <v>0</v>
      </c>
      <c r="CS923" s="1325">
        <f t="shared" si="2534"/>
        <v>2450000</v>
      </c>
      <c r="CT923" s="1328">
        <f t="shared" si="2534"/>
        <v>14700000</v>
      </c>
      <c r="CU923" s="534">
        <f t="shared" si="2535"/>
        <v>0</v>
      </c>
      <c r="CV923" s="535">
        <f t="shared" si="2536"/>
        <v>0</v>
      </c>
      <c r="CW923" s="536">
        <f t="shared" si="2537"/>
        <v>0</v>
      </c>
      <c r="CX923" s="536">
        <f t="shared" si="2538"/>
        <v>0</v>
      </c>
      <c r="CY923" s="536">
        <f t="shared" si="2539"/>
        <v>0</v>
      </c>
      <c r="CZ923" s="536">
        <f t="shared" si="2540"/>
        <v>0</v>
      </c>
      <c r="DA923" s="536">
        <f t="shared" si="2541"/>
        <v>0</v>
      </c>
      <c r="DB923" s="537">
        <f t="shared" si="2542"/>
        <v>0</v>
      </c>
      <c r="DC923" s="537">
        <f t="shared" si="2543"/>
        <v>0</v>
      </c>
      <c r="DD923" s="537">
        <f t="shared" si="2544"/>
        <v>0</v>
      </c>
      <c r="DE923" s="536">
        <f t="shared" si="2545"/>
        <v>0</v>
      </c>
      <c r="DF923" s="536">
        <f t="shared" si="2546"/>
        <v>0</v>
      </c>
      <c r="DG923" s="536">
        <f t="shared" si="2547"/>
        <v>0</v>
      </c>
      <c r="DH923" s="536">
        <f t="shared" si="2548"/>
        <v>0</v>
      </c>
      <c r="DI923" s="536">
        <f t="shared" si="2549"/>
        <v>0</v>
      </c>
      <c r="DJ923" s="535">
        <f t="shared" si="2550"/>
        <v>2450000</v>
      </c>
      <c r="DK923" s="534">
        <f t="shared" si="2551"/>
        <v>14700000</v>
      </c>
      <c r="DL923" s="639">
        <f t="shared" si="2552"/>
        <v>17</v>
      </c>
      <c r="DM923" s="106">
        <f t="shared" si="2553"/>
        <v>17</v>
      </c>
      <c r="DN923" s="106">
        <f t="shared" si="2554"/>
        <v>17</v>
      </c>
      <c r="DO923" s="106">
        <f t="shared" si="255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7"/>
      <c r="DY923" s="470"/>
    </row>
    <row r="924" spans="1:129" s="472" customFormat="1" ht="15.75" customHeight="1">
      <c r="A924" s="603" t="str">
        <f>A201</f>
        <v>Goat sales - export: no. sold</v>
      </c>
      <c r="B924" s="786">
        <f t="shared" ref="B924:R924" si="2569">SUM(B203)</f>
        <v>0</v>
      </c>
      <c r="C924" s="786">
        <f t="shared" si="2569"/>
        <v>0</v>
      </c>
      <c r="D924" s="786">
        <f t="shared" si="2569"/>
        <v>0</v>
      </c>
      <c r="E924" s="786">
        <f t="shared" si="2569"/>
        <v>0</v>
      </c>
      <c r="F924" s="786">
        <f t="shared" si="2569"/>
        <v>0</v>
      </c>
      <c r="G924" s="786">
        <f t="shared" si="2569"/>
        <v>0</v>
      </c>
      <c r="H924" s="786">
        <f t="shared" si="2569"/>
        <v>0</v>
      </c>
      <c r="I924" s="786">
        <f t="shared" si="2569"/>
        <v>0</v>
      </c>
      <c r="J924" s="786">
        <f t="shared" si="2569"/>
        <v>0</v>
      </c>
      <c r="K924" s="786">
        <f t="shared" si="2569"/>
        <v>0</v>
      </c>
      <c r="L924" s="786">
        <f t="shared" si="2569"/>
        <v>0</v>
      </c>
      <c r="M924" s="786">
        <f t="shared" si="2569"/>
        <v>0</v>
      </c>
      <c r="N924" s="786">
        <f t="shared" si="2569"/>
        <v>0</v>
      </c>
      <c r="O924" s="786">
        <f t="shared" si="2569"/>
        <v>0</v>
      </c>
      <c r="P924" s="786">
        <f t="shared" si="2569"/>
        <v>0</v>
      </c>
      <c r="Q924" s="786">
        <f t="shared" si="2569"/>
        <v>0</v>
      </c>
      <c r="R924" s="786">
        <f t="shared" si="2569"/>
        <v>0</v>
      </c>
      <c r="S924" s="785"/>
      <c r="T924" s="786">
        <f t="shared" ref="T924:AJ924" si="2570">SUM(T203)</f>
        <v>0</v>
      </c>
      <c r="U924" s="786">
        <f t="shared" si="2570"/>
        <v>0</v>
      </c>
      <c r="V924" s="786">
        <f t="shared" si="2570"/>
        <v>0</v>
      </c>
      <c r="W924" s="786">
        <f t="shared" si="2570"/>
        <v>0</v>
      </c>
      <c r="X924" s="786">
        <f t="shared" si="2570"/>
        <v>0</v>
      </c>
      <c r="Y924" s="786">
        <f t="shared" si="2570"/>
        <v>0</v>
      </c>
      <c r="Z924" s="786">
        <f t="shared" si="2570"/>
        <v>0</v>
      </c>
      <c r="AA924" s="786">
        <f t="shared" si="2570"/>
        <v>0</v>
      </c>
      <c r="AB924" s="786">
        <f t="shared" si="2570"/>
        <v>0</v>
      </c>
      <c r="AC924" s="786">
        <f t="shared" si="2570"/>
        <v>0</v>
      </c>
      <c r="AD924" s="786">
        <f t="shared" si="2570"/>
        <v>0</v>
      </c>
      <c r="AE924" s="786">
        <f t="shared" si="2570"/>
        <v>0</v>
      </c>
      <c r="AF924" s="786">
        <f t="shared" si="2570"/>
        <v>0</v>
      </c>
      <c r="AG924" s="786">
        <f t="shared" si="2570"/>
        <v>0</v>
      </c>
      <c r="AH924" s="786">
        <f t="shared" si="2570"/>
        <v>0</v>
      </c>
      <c r="AI924" s="786">
        <f t="shared" si="2570"/>
        <v>0</v>
      </c>
      <c r="AJ924" s="786">
        <f t="shared" si="2570"/>
        <v>0</v>
      </c>
      <c r="AK924" s="785"/>
      <c r="AL924" s="786">
        <f t="shared" ref="AL924:BB924" si="2571">SUM(AL203)</f>
        <v>0</v>
      </c>
      <c r="AM924" s="786">
        <f t="shared" si="2571"/>
        <v>0</v>
      </c>
      <c r="AN924" s="786">
        <f t="shared" si="2571"/>
        <v>0</v>
      </c>
      <c r="AO924" s="786">
        <f t="shared" si="2571"/>
        <v>0</v>
      </c>
      <c r="AP924" s="786">
        <f t="shared" si="2571"/>
        <v>0</v>
      </c>
      <c r="AQ924" s="786">
        <f t="shared" si="2571"/>
        <v>0</v>
      </c>
      <c r="AR924" s="786">
        <f t="shared" si="2571"/>
        <v>0</v>
      </c>
      <c r="AS924" s="786">
        <f t="shared" si="2571"/>
        <v>0</v>
      </c>
      <c r="AT924" s="786">
        <f t="shared" si="2571"/>
        <v>0</v>
      </c>
      <c r="AU924" s="786">
        <f t="shared" si="2571"/>
        <v>0</v>
      </c>
      <c r="AV924" s="786">
        <f t="shared" si="2571"/>
        <v>0</v>
      </c>
      <c r="AW924" s="786">
        <f t="shared" si="2571"/>
        <v>0</v>
      </c>
      <c r="AX924" s="786">
        <f t="shared" si="2571"/>
        <v>0</v>
      </c>
      <c r="AY924" s="786">
        <f t="shared" si="2571"/>
        <v>0</v>
      </c>
      <c r="AZ924" s="786">
        <f t="shared" si="2571"/>
        <v>0</v>
      </c>
      <c r="BA924" s="786">
        <f t="shared" si="2571"/>
        <v>0</v>
      </c>
      <c r="BB924" s="786">
        <f t="shared" si="2571"/>
        <v>0</v>
      </c>
      <c r="BC924" s="785"/>
      <c r="BD924" s="786">
        <f t="shared" ref="BD924:BT924" si="2572">SUM(BD203)</f>
        <v>0</v>
      </c>
      <c r="BE924" s="786">
        <f t="shared" si="2572"/>
        <v>0</v>
      </c>
      <c r="BF924" s="786">
        <f t="shared" si="2572"/>
        <v>0</v>
      </c>
      <c r="BG924" s="786">
        <f t="shared" si="2572"/>
        <v>0</v>
      </c>
      <c r="BH924" s="786">
        <f t="shared" si="2572"/>
        <v>0</v>
      </c>
      <c r="BI924" s="786">
        <f t="shared" si="2572"/>
        <v>0</v>
      </c>
      <c r="BJ924" s="786">
        <f t="shared" si="2572"/>
        <v>0</v>
      </c>
      <c r="BK924" s="786">
        <f t="shared" si="2572"/>
        <v>0</v>
      </c>
      <c r="BL924" s="786">
        <f t="shared" si="2572"/>
        <v>0</v>
      </c>
      <c r="BM924" s="786">
        <f t="shared" si="2572"/>
        <v>0</v>
      </c>
      <c r="BN924" s="786">
        <f t="shared" si="2572"/>
        <v>0</v>
      </c>
      <c r="BO924" s="786">
        <f t="shared" si="2572"/>
        <v>0</v>
      </c>
      <c r="BP924" s="786">
        <f t="shared" si="2572"/>
        <v>0</v>
      </c>
      <c r="BQ924" s="786">
        <f t="shared" si="2572"/>
        <v>0</v>
      </c>
      <c r="BR924" s="786">
        <f t="shared" si="2572"/>
        <v>0</v>
      </c>
      <c r="BS924" s="786">
        <f t="shared" si="2572"/>
        <v>0</v>
      </c>
      <c r="BT924" s="786">
        <f t="shared" si="257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3">
        <f t="shared" si="2529"/>
        <v>0</v>
      </c>
      <c r="CA924" s="583">
        <f t="shared" si="2530"/>
        <v>0</v>
      </c>
      <c r="CB924" s="583">
        <f t="shared" si="2531"/>
        <v>0</v>
      </c>
      <c r="CC924" s="583">
        <f t="shared" si="2532"/>
        <v>0</v>
      </c>
      <c r="CD924" s="1324">
        <f t="shared" si="2556"/>
        <v>0</v>
      </c>
      <c r="CE924" s="1325">
        <f t="shared" si="2534"/>
        <v>0</v>
      </c>
      <c r="CF924" s="1326">
        <f t="shared" si="2534"/>
        <v>0</v>
      </c>
      <c r="CG924" s="1326">
        <f t="shared" si="2534"/>
        <v>0</v>
      </c>
      <c r="CH924" s="1326">
        <f t="shared" si="2534"/>
        <v>0</v>
      </c>
      <c r="CI924" s="1326">
        <f t="shared" si="2534"/>
        <v>0</v>
      </c>
      <c r="CJ924" s="1326">
        <f t="shared" si="2534"/>
        <v>0</v>
      </c>
      <c r="CK924" s="1327">
        <f t="shared" si="2534"/>
        <v>0</v>
      </c>
      <c r="CL924" s="1327">
        <f t="shared" si="2534"/>
        <v>0</v>
      </c>
      <c r="CM924" s="1327">
        <f t="shared" si="2534"/>
        <v>0</v>
      </c>
      <c r="CN924" s="1326">
        <f t="shared" si="2534"/>
        <v>0</v>
      </c>
      <c r="CO924" s="1326">
        <f t="shared" si="2534"/>
        <v>0</v>
      </c>
      <c r="CP924" s="1326">
        <f t="shared" si="2534"/>
        <v>0</v>
      </c>
      <c r="CQ924" s="1326">
        <f t="shared" si="2534"/>
        <v>0</v>
      </c>
      <c r="CR924" s="1326">
        <f t="shared" si="2534"/>
        <v>0</v>
      </c>
      <c r="CS924" s="1325">
        <f t="shared" si="2534"/>
        <v>0</v>
      </c>
      <c r="CT924" s="1328">
        <f t="shared" si="2534"/>
        <v>0</v>
      </c>
      <c r="CU924" s="534">
        <f t="shared" si="2535"/>
        <v>0</v>
      </c>
      <c r="CV924" s="535">
        <f t="shared" si="2536"/>
        <v>0</v>
      </c>
      <c r="CW924" s="536">
        <f t="shared" si="2537"/>
        <v>0</v>
      </c>
      <c r="CX924" s="536">
        <f t="shared" si="2538"/>
        <v>0</v>
      </c>
      <c r="CY924" s="536">
        <f t="shared" si="2539"/>
        <v>0</v>
      </c>
      <c r="CZ924" s="536">
        <f t="shared" si="2540"/>
        <v>0</v>
      </c>
      <c r="DA924" s="536">
        <f t="shared" si="2541"/>
        <v>0</v>
      </c>
      <c r="DB924" s="537">
        <f t="shared" si="2542"/>
        <v>0</v>
      </c>
      <c r="DC924" s="537">
        <f t="shared" si="2543"/>
        <v>0</v>
      </c>
      <c r="DD924" s="537">
        <f t="shared" si="2544"/>
        <v>0</v>
      </c>
      <c r="DE924" s="536">
        <f t="shared" si="2545"/>
        <v>0</v>
      </c>
      <c r="DF924" s="536">
        <f t="shared" si="2546"/>
        <v>0</v>
      </c>
      <c r="DG924" s="536">
        <f t="shared" si="2547"/>
        <v>0</v>
      </c>
      <c r="DH924" s="536">
        <f t="shared" si="2548"/>
        <v>0</v>
      </c>
      <c r="DI924" s="536">
        <f t="shared" si="2549"/>
        <v>0</v>
      </c>
      <c r="DJ924" s="535">
        <f t="shared" si="2550"/>
        <v>0</v>
      </c>
      <c r="DK924" s="534">
        <f t="shared" si="2551"/>
        <v>0</v>
      </c>
      <c r="DL924" s="639">
        <f t="shared" si="2552"/>
        <v>17</v>
      </c>
      <c r="DM924" s="106">
        <f t="shared" si="2553"/>
        <v>17</v>
      </c>
      <c r="DN924" s="106">
        <f t="shared" si="2554"/>
        <v>17</v>
      </c>
      <c r="DO924" s="106">
        <f t="shared" si="255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7"/>
      <c r="DY924" s="470"/>
    </row>
    <row r="925" spans="1:129" s="472" customFormat="1" ht="15.75" customHeight="1">
      <c r="A925" s="603" t="str">
        <f>A204</f>
        <v>Goat sales - local: no. sold</v>
      </c>
      <c r="B925" s="786">
        <f t="shared" ref="B925:R925" si="2573">SUM(B206)</f>
        <v>0</v>
      </c>
      <c r="C925" s="786">
        <f t="shared" si="2573"/>
        <v>0</v>
      </c>
      <c r="D925" s="786">
        <f t="shared" si="2573"/>
        <v>0</v>
      </c>
      <c r="E925" s="786">
        <f t="shared" si="2573"/>
        <v>0</v>
      </c>
      <c r="F925" s="786">
        <f t="shared" si="2573"/>
        <v>0</v>
      </c>
      <c r="G925" s="786">
        <f t="shared" si="2573"/>
        <v>0</v>
      </c>
      <c r="H925" s="786">
        <f t="shared" si="2573"/>
        <v>0</v>
      </c>
      <c r="I925" s="786">
        <f t="shared" si="2573"/>
        <v>0</v>
      </c>
      <c r="J925" s="786">
        <f t="shared" si="2573"/>
        <v>0</v>
      </c>
      <c r="K925" s="786">
        <f t="shared" si="2573"/>
        <v>0</v>
      </c>
      <c r="L925" s="786">
        <f t="shared" si="2573"/>
        <v>0</v>
      </c>
      <c r="M925" s="786">
        <f t="shared" si="2573"/>
        <v>0</v>
      </c>
      <c r="N925" s="786">
        <f t="shared" si="2573"/>
        <v>0</v>
      </c>
      <c r="O925" s="786">
        <f t="shared" si="2573"/>
        <v>0</v>
      </c>
      <c r="P925" s="786">
        <f t="shared" si="2573"/>
        <v>0</v>
      </c>
      <c r="Q925" s="786">
        <f t="shared" si="2573"/>
        <v>0</v>
      </c>
      <c r="R925" s="786">
        <f t="shared" si="2573"/>
        <v>0</v>
      </c>
      <c r="S925" s="785"/>
      <c r="T925" s="786">
        <f t="shared" ref="T925:AJ925" si="2574">SUM(T206)</f>
        <v>900</v>
      </c>
      <c r="U925" s="786">
        <f t="shared" si="2574"/>
        <v>400</v>
      </c>
      <c r="V925" s="786">
        <f t="shared" si="2574"/>
        <v>900</v>
      </c>
      <c r="W925" s="786">
        <f t="shared" si="2574"/>
        <v>720</v>
      </c>
      <c r="X925" s="786">
        <f t="shared" si="2574"/>
        <v>500</v>
      </c>
      <c r="Y925" s="786">
        <f t="shared" si="2574"/>
        <v>0</v>
      </c>
      <c r="Z925" s="786">
        <f t="shared" si="2574"/>
        <v>150</v>
      </c>
      <c r="AA925" s="786">
        <f t="shared" si="2574"/>
        <v>450</v>
      </c>
      <c r="AB925" s="786">
        <f t="shared" si="2574"/>
        <v>150</v>
      </c>
      <c r="AC925" s="786">
        <f t="shared" si="2574"/>
        <v>0</v>
      </c>
      <c r="AD925" s="786">
        <f t="shared" si="2574"/>
        <v>0</v>
      </c>
      <c r="AE925" s="786">
        <f t="shared" si="2574"/>
        <v>0</v>
      </c>
      <c r="AF925" s="786">
        <f t="shared" si="2574"/>
        <v>0</v>
      </c>
      <c r="AG925" s="786">
        <f t="shared" si="2574"/>
        <v>0</v>
      </c>
      <c r="AH925" s="786">
        <f t="shared" si="2574"/>
        <v>0</v>
      </c>
      <c r="AI925" s="786">
        <f t="shared" si="2574"/>
        <v>0</v>
      </c>
      <c r="AJ925" s="786">
        <f t="shared" si="2574"/>
        <v>0</v>
      </c>
      <c r="AK925" s="785"/>
      <c r="AL925" s="786">
        <f t="shared" ref="AL925:BB925" si="2575">SUM(AL206)</f>
        <v>0</v>
      </c>
      <c r="AM925" s="786">
        <f t="shared" si="2575"/>
        <v>0</v>
      </c>
      <c r="AN925" s="786">
        <f t="shared" si="2575"/>
        <v>0</v>
      </c>
      <c r="AO925" s="786">
        <f t="shared" si="2575"/>
        <v>0</v>
      </c>
      <c r="AP925" s="786">
        <f t="shared" si="2575"/>
        <v>0</v>
      </c>
      <c r="AQ925" s="786">
        <f t="shared" si="2575"/>
        <v>0</v>
      </c>
      <c r="AR925" s="786">
        <f t="shared" si="2575"/>
        <v>0</v>
      </c>
      <c r="AS925" s="786">
        <f t="shared" si="2575"/>
        <v>0</v>
      </c>
      <c r="AT925" s="786">
        <f t="shared" si="2575"/>
        <v>0</v>
      </c>
      <c r="AU925" s="786">
        <f t="shared" si="2575"/>
        <v>0</v>
      </c>
      <c r="AV925" s="786">
        <f t="shared" si="2575"/>
        <v>0</v>
      </c>
      <c r="AW925" s="786">
        <f t="shared" si="2575"/>
        <v>0</v>
      </c>
      <c r="AX925" s="786">
        <f t="shared" si="2575"/>
        <v>0</v>
      </c>
      <c r="AY925" s="786">
        <f t="shared" si="2575"/>
        <v>0</v>
      </c>
      <c r="AZ925" s="786">
        <f t="shared" si="2575"/>
        <v>0</v>
      </c>
      <c r="BA925" s="786">
        <f t="shared" si="2575"/>
        <v>0</v>
      </c>
      <c r="BB925" s="786">
        <f t="shared" si="2575"/>
        <v>0</v>
      </c>
      <c r="BC925" s="785"/>
      <c r="BD925" s="786">
        <f t="shared" ref="BD925:BT925" si="2576">SUM(BD206)</f>
        <v>0</v>
      </c>
      <c r="BE925" s="786">
        <f t="shared" si="2576"/>
        <v>0</v>
      </c>
      <c r="BF925" s="786">
        <f t="shared" si="2576"/>
        <v>0</v>
      </c>
      <c r="BG925" s="786">
        <f t="shared" si="2576"/>
        <v>0</v>
      </c>
      <c r="BH925" s="786">
        <f t="shared" si="2576"/>
        <v>0</v>
      </c>
      <c r="BI925" s="786">
        <f t="shared" si="2576"/>
        <v>0</v>
      </c>
      <c r="BJ925" s="786">
        <f t="shared" si="2576"/>
        <v>0</v>
      </c>
      <c r="BK925" s="786">
        <f t="shared" si="2576"/>
        <v>0</v>
      </c>
      <c r="BL925" s="786">
        <f t="shared" si="2576"/>
        <v>0</v>
      </c>
      <c r="BM925" s="786">
        <f t="shared" si="2576"/>
        <v>0</v>
      </c>
      <c r="BN925" s="786">
        <f t="shared" si="2576"/>
        <v>0</v>
      </c>
      <c r="BO925" s="786">
        <f t="shared" si="2576"/>
        <v>0</v>
      </c>
      <c r="BP925" s="786">
        <f t="shared" si="2576"/>
        <v>0</v>
      </c>
      <c r="BQ925" s="786">
        <f t="shared" si="2576"/>
        <v>0</v>
      </c>
      <c r="BR925" s="786">
        <f t="shared" si="2576"/>
        <v>0</v>
      </c>
      <c r="BS925" s="786">
        <f t="shared" si="2576"/>
        <v>0</v>
      </c>
      <c r="BT925" s="786">
        <f t="shared" si="2576"/>
        <v>0</v>
      </c>
      <c r="BU925" s="785"/>
      <c r="BV925" s="786">
        <f>SUM(BV206)</f>
        <v>0</v>
      </c>
      <c r="BW925" s="786">
        <f>SUM(BW206)</f>
        <v>300</v>
      </c>
      <c r="BX925" s="786">
        <f>SUM(BX206)</f>
        <v>0</v>
      </c>
      <c r="BY925" s="786">
        <f>SUM(BY206)</f>
        <v>0</v>
      </c>
      <c r="BZ925" s="583">
        <f t="shared" si="2529"/>
        <v>0</v>
      </c>
      <c r="CA925" s="583">
        <f t="shared" si="2530"/>
        <v>218</v>
      </c>
      <c r="CB925" s="583">
        <f t="shared" si="2531"/>
        <v>0</v>
      </c>
      <c r="CC925" s="583">
        <f t="shared" si="2532"/>
        <v>0</v>
      </c>
      <c r="CD925" s="1324">
        <f t="shared" si="2556"/>
        <v>0</v>
      </c>
      <c r="CE925" s="1325">
        <f t="shared" si="2534"/>
        <v>0</v>
      </c>
      <c r="CF925" s="1326">
        <f t="shared" si="2534"/>
        <v>0</v>
      </c>
      <c r="CG925" s="1326">
        <f t="shared" si="2534"/>
        <v>0</v>
      </c>
      <c r="CH925" s="1326">
        <f t="shared" si="2534"/>
        <v>0</v>
      </c>
      <c r="CI925" s="1326">
        <f t="shared" si="2534"/>
        <v>0</v>
      </c>
      <c r="CJ925" s="1326">
        <f t="shared" si="2534"/>
        <v>0</v>
      </c>
      <c r="CK925" s="1327">
        <f t="shared" si="2534"/>
        <v>0</v>
      </c>
      <c r="CL925" s="1327">
        <f t="shared" si="2534"/>
        <v>0</v>
      </c>
      <c r="CM925" s="1327">
        <f t="shared" si="2534"/>
        <v>0</v>
      </c>
      <c r="CN925" s="1326">
        <f t="shared" si="2534"/>
        <v>0</v>
      </c>
      <c r="CO925" s="1326">
        <f t="shared" si="2534"/>
        <v>0</v>
      </c>
      <c r="CP925" s="1326">
        <f t="shared" si="2534"/>
        <v>0</v>
      </c>
      <c r="CQ925" s="1326">
        <f t="shared" si="2534"/>
        <v>0</v>
      </c>
      <c r="CR925" s="1326">
        <f t="shared" si="2534"/>
        <v>0</v>
      </c>
      <c r="CS925" s="1325">
        <f t="shared" si="2534"/>
        <v>0</v>
      </c>
      <c r="CT925" s="1328">
        <f t="shared" si="2534"/>
        <v>0</v>
      </c>
      <c r="CU925" s="534">
        <f t="shared" si="2535"/>
        <v>0</v>
      </c>
      <c r="CV925" s="535">
        <f t="shared" si="2536"/>
        <v>0</v>
      </c>
      <c r="CW925" s="536">
        <f t="shared" si="2537"/>
        <v>0</v>
      </c>
      <c r="CX925" s="536">
        <f t="shared" si="2538"/>
        <v>0</v>
      </c>
      <c r="CY925" s="536">
        <f t="shared" si="2539"/>
        <v>0</v>
      </c>
      <c r="CZ925" s="536">
        <f t="shared" si="2540"/>
        <v>0</v>
      </c>
      <c r="DA925" s="536">
        <f t="shared" si="2541"/>
        <v>0</v>
      </c>
      <c r="DB925" s="537">
        <f t="shared" si="2542"/>
        <v>0</v>
      </c>
      <c r="DC925" s="537">
        <f t="shared" si="2543"/>
        <v>0</v>
      </c>
      <c r="DD925" s="537">
        <f t="shared" si="2544"/>
        <v>0</v>
      </c>
      <c r="DE925" s="536">
        <f t="shared" si="2545"/>
        <v>0</v>
      </c>
      <c r="DF925" s="536">
        <f t="shared" si="2546"/>
        <v>0</v>
      </c>
      <c r="DG925" s="536">
        <f t="shared" si="2547"/>
        <v>0</v>
      </c>
      <c r="DH925" s="536">
        <f t="shared" si="2548"/>
        <v>0</v>
      </c>
      <c r="DI925" s="536">
        <f t="shared" si="2549"/>
        <v>0</v>
      </c>
      <c r="DJ925" s="535">
        <f t="shared" si="2550"/>
        <v>0</v>
      </c>
      <c r="DK925" s="534">
        <f t="shared" si="2551"/>
        <v>0</v>
      </c>
      <c r="DL925" s="639">
        <f t="shared" si="2552"/>
        <v>17</v>
      </c>
      <c r="DM925" s="106">
        <f t="shared" si="2553"/>
        <v>17</v>
      </c>
      <c r="DN925" s="106">
        <f t="shared" si="2554"/>
        <v>17</v>
      </c>
      <c r="DO925" s="106">
        <f t="shared" si="255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7"/>
      <c r="DY925" s="470"/>
    </row>
    <row r="926" spans="1:129" s="472" customFormat="1" ht="15.75" customHeight="1">
      <c r="A926" s="603" t="str">
        <f>A207</f>
        <v>Sheep sales - export: no. sold</v>
      </c>
      <c r="B926" s="786">
        <f t="shared" ref="B926:R926" si="2577">SUM(B209)</f>
        <v>0</v>
      </c>
      <c r="C926" s="786">
        <f t="shared" si="2577"/>
        <v>0</v>
      </c>
      <c r="D926" s="786">
        <f t="shared" si="2577"/>
        <v>0</v>
      </c>
      <c r="E926" s="786">
        <f t="shared" si="2577"/>
        <v>0</v>
      </c>
      <c r="F926" s="786">
        <f t="shared" si="2577"/>
        <v>0</v>
      </c>
      <c r="G926" s="786">
        <f t="shared" si="2577"/>
        <v>0</v>
      </c>
      <c r="H926" s="786">
        <f t="shared" si="2577"/>
        <v>0</v>
      </c>
      <c r="I926" s="786">
        <f t="shared" si="2577"/>
        <v>0</v>
      </c>
      <c r="J926" s="786">
        <f t="shared" si="2577"/>
        <v>0</v>
      </c>
      <c r="K926" s="786">
        <f t="shared" si="2577"/>
        <v>0</v>
      </c>
      <c r="L926" s="786">
        <f t="shared" si="2577"/>
        <v>0</v>
      </c>
      <c r="M926" s="786">
        <f t="shared" si="2577"/>
        <v>0</v>
      </c>
      <c r="N926" s="786">
        <f t="shared" si="2577"/>
        <v>0</v>
      </c>
      <c r="O926" s="786">
        <f t="shared" si="2577"/>
        <v>0</v>
      </c>
      <c r="P926" s="786">
        <f t="shared" si="2577"/>
        <v>0</v>
      </c>
      <c r="Q926" s="786">
        <f t="shared" si="2577"/>
        <v>0</v>
      </c>
      <c r="R926" s="786">
        <f t="shared" si="2577"/>
        <v>0</v>
      </c>
      <c r="S926" s="785"/>
      <c r="T926" s="786">
        <f t="shared" ref="T926:AJ926" si="2578">SUM(T209)</f>
        <v>0</v>
      </c>
      <c r="U926" s="786">
        <f t="shared" si="2578"/>
        <v>0</v>
      </c>
      <c r="V926" s="786">
        <f t="shared" si="2578"/>
        <v>0</v>
      </c>
      <c r="W926" s="786">
        <f t="shared" si="2578"/>
        <v>0</v>
      </c>
      <c r="X926" s="786">
        <f t="shared" si="2578"/>
        <v>0</v>
      </c>
      <c r="Y926" s="786">
        <f t="shared" si="2578"/>
        <v>0</v>
      </c>
      <c r="Z926" s="786">
        <f t="shared" si="2578"/>
        <v>0</v>
      </c>
      <c r="AA926" s="786">
        <f t="shared" si="2578"/>
        <v>0</v>
      </c>
      <c r="AB926" s="786">
        <f t="shared" si="2578"/>
        <v>0</v>
      </c>
      <c r="AC926" s="786">
        <f t="shared" si="2578"/>
        <v>0</v>
      </c>
      <c r="AD926" s="786">
        <f t="shared" si="2578"/>
        <v>0</v>
      </c>
      <c r="AE926" s="786">
        <f t="shared" si="2578"/>
        <v>0</v>
      </c>
      <c r="AF926" s="786">
        <f t="shared" si="2578"/>
        <v>0</v>
      </c>
      <c r="AG926" s="786">
        <f t="shared" si="2578"/>
        <v>0</v>
      </c>
      <c r="AH926" s="786">
        <f t="shared" si="2578"/>
        <v>0</v>
      </c>
      <c r="AI926" s="786">
        <f t="shared" si="2578"/>
        <v>0</v>
      </c>
      <c r="AJ926" s="786">
        <f t="shared" si="2578"/>
        <v>0</v>
      </c>
      <c r="AK926" s="785"/>
      <c r="AL926" s="786">
        <f t="shared" ref="AL926:BB926" si="2579">SUM(AL209)</f>
        <v>0</v>
      </c>
      <c r="AM926" s="786">
        <f t="shared" si="2579"/>
        <v>0</v>
      </c>
      <c r="AN926" s="786">
        <f t="shared" si="2579"/>
        <v>0</v>
      </c>
      <c r="AO926" s="786">
        <f t="shared" si="2579"/>
        <v>0</v>
      </c>
      <c r="AP926" s="786">
        <f t="shared" si="2579"/>
        <v>0</v>
      </c>
      <c r="AQ926" s="786">
        <f t="shared" si="2579"/>
        <v>0</v>
      </c>
      <c r="AR926" s="786">
        <f t="shared" si="2579"/>
        <v>0</v>
      </c>
      <c r="AS926" s="786">
        <f t="shared" si="2579"/>
        <v>0</v>
      </c>
      <c r="AT926" s="786">
        <f t="shared" si="2579"/>
        <v>0</v>
      </c>
      <c r="AU926" s="786">
        <f t="shared" si="2579"/>
        <v>0</v>
      </c>
      <c r="AV926" s="786">
        <f t="shared" si="2579"/>
        <v>0</v>
      </c>
      <c r="AW926" s="786">
        <f t="shared" si="2579"/>
        <v>0</v>
      </c>
      <c r="AX926" s="786">
        <f t="shared" si="2579"/>
        <v>0</v>
      </c>
      <c r="AY926" s="786">
        <f t="shared" si="2579"/>
        <v>0</v>
      </c>
      <c r="AZ926" s="786">
        <f t="shared" si="2579"/>
        <v>0</v>
      </c>
      <c r="BA926" s="786">
        <f t="shared" si="2579"/>
        <v>0</v>
      </c>
      <c r="BB926" s="786">
        <f t="shared" si="2579"/>
        <v>0</v>
      </c>
      <c r="BC926" s="785"/>
      <c r="BD926" s="786">
        <f t="shared" ref="BD926:BT926" si="2580">SUM(BD209)</f>
        <v>0</v>
      </c>
      <c r="BE926" s="786">
        <f t="shared" si="2580"/>
        <v>0</v>
      </c>
      <c r="BF926" s="786">
        <f t="shared" si="2580"/>
        <v>0</v>
      </c>
      <c r="BG926" s="786">
        <f t="shared" si="2580"/>
        <v>0</v>
      </c>
      <c r="BH926" s="786">
        <f t="shared" si="2580"/>
        <v>0</v>
      </c>
      <c r="BI926" s="786">
        <f t="shared" si="2580"/>
        <v>0</v>
      </c>
      <c r="BJ926" s="786">
        <f t="shared" si="2580"/>
        <v>0</v>
      </c>
      <c r="BK926" s="786">
        <f t="shared" si="2580"/>
        <v>0</v>
      </c>
      <c r="BL926" s="786">
        <f t="shared" si="2580"/>
        <v>0</v>
      </c>
      <c r="BM926" s="786">
        <f t="shared" si="2580"/>
        <v>0</v>
      </c>
      <c r="BN926" s="786">
        <f t="shared" si="2580"/>
        <v>0</v>
      </c>
      <c r="BO926" s="786">
        <f t="shared" si="2580"/>
        <v>0</v>
      </c>
      <c r="BP926" s="786">
        <f t="shared" si="2580"/>
        <v>0</v>
      </c>
      <c r="BQ926" s="786">
        <f t="shared" si="2580"/>
        <v>0</v>
      </c>
      <c r="BR926" s="786">
        <f t="shared" si="2580"/>
        <v>0</v>
      </c>
      <c r="BS926" s="786">
        <f t="shared" si="2580"/>
        <v>0</v>
      </c>
      <c r="BT926" s="786">
        <f t="shared" si="258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3">
        <f t="shared" si="2529"/>
        <v>0</v>
      </c>
      <c r="CA926" s="583">
        <f t="shared" si="2530"/>
        <v>0</v>
      </c>
      <c r="CB926" s="583">
        <f t="shared" si="2531"/>
        <v>0</v>
      </c>
      <c r="CC926" s="583">
        <f t="shared" si="2532"/>
        <v>0</v>
      </c>
      <c r="CD926" s="1324">
        <f t="shared" si="2556"/>
        <v>0</v>
      </c>
      <c r="CE926" s="1325">
        <f t="shared" si="2534"/>
        <v>0</v>
      </c>
      <c r="CF926" s="1326">
        <f t="shared" si="2534"/>
        <v>0</v>
      </c>
      <c r="CG926" s="1326">
        <f t="shared" si="2534"/>
        <v>0</v>
      </c>
      <c r="CH926" s="1326">
        <f t="shared" si="2534"/>
        <v>0</v>
      </c>
      <c r="CI926" s="1326">
        <f t="shared" si="2534"/>
        <v>0</v>
      </c>
      <c r="CJ926" s="1326">
        <f t="shared" si="2534"/>
        <v>0</v>
      </c>
      <c r="CK926" s="1327">
        <f t="shared" si="2534"/>
        <v>0</v>
      </c>
      <c r="CL926" s="1327">
        <f t="shared" si="2534"/>
        <v>0</v>
      </c>
      <c r="CM926" s="1327">
        <f t="shared" si="2534"/>
        <v>0</v>
      </c>
      <c r="CN926" s="1326">
        <f t="shared" si="2534"/>
        <v>0</v>
      </c>
      <c r="CO926" s="1326">
        <f t="shared" si="2534"/>
        <v>0</v>
      </c>
      <c r="CP926" s="1326">
        <f t="shared" si="2534"/>
        <v>0</v>
      </c>
      <c r="CQ926" s="1326">
        <f t="shared" si="2534"/>
        <v>0</v>
      </c>
      <c r="CR926" s="1326">
        <f t="shared" si="2534"/>
        <v>0</v>
      </c>
      <c r="CS926" s="1325">
        <f t="shared" si="2534"/>
        <v>0</v>
      </c>
      <c r="CT926" s="1328">
        <f t="shared" si="2534"/>
        <v>0</v>
      </c>
      <c r="CU926" s="534">
        <f t="shared" si="2535"/>
        <v>0</v>
      </c>
      <c r="CV926" s="535">
        <f t="shared" si="2536"/>
        <v>0</v>
      </c>
      <c r="CW926" s="536">
        <f t="shared" si="2537"/>
        <v>0</v>
      </c>
      <c r="CX926" s="536">
        <f t="shared" si="2538"/>
        <v>0</v>
      </c>
      <c r="CY926" s="536">
        <f t="shared" si="2539"/>
        <v>0</v>
      </c>
      <c r="CZ926" s="536">
        <f t="shared" si="2540"/>
        <v>0</v>
      </c>
      <c r="DA926" s="536">
        <f t="shared" si="2541"/>
        <v>0</v>
      </c>
      <c r="DB926" s="537">
        <f t="shared" si="2542"/>
        <v>0</v>
      </c>
      <c r="DC926" s="537">
        <f t="shared" si="2543"/>
        <v>0</v>
      </c>
      <c r="DD926" s="537">
        <f t="shared" si="2544"/>
        <v>0</v>
      </c>
      <c r="DE926" s="536">
        <f t="shared" si="2545"/>
        <v>0</v>
      </c>
      <c r="DF926" s="536">
        <f t="shared" si="2546"/>
        <v>0</v>
      </c>
      <c r="DG926" s="536">
        <f t="shared" si="2547"/>
        <v>0</v>
      </c>
      <c r="DH926" s="536">
        <f t="shared" si="2548"/>
        <v>0</v>
      </c>
      <c r="DI926" s="536">
        <f t="shared" si="2549"/>
        <v>0</v>
      </c>
      <c r="DJ926" s="535">
        <f t="shared" si="2550"/>
        <v>0</v>
      </c>
      <c r="DK926" s="534">
        <f t="shared" si="2551"/>
        <v>0</v>
      </c>
      <c r="DL926" s="639">
        <f t="shared" si="2552"/>
        <v>17</v>
      </c>
      <c r="DM926" s="106">
        <f t="shared" si="2553"/>
        <v>17</v>
      </c>
      <c r="DN926" s="106">
        <f t="shared" si="2554"/>
        <v>17</v>
      </c>
      <c r="DO926" s="106">
        <f t="shared" si="255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7"/>
      <c r="DY926" s="470"/>
    </row>
    <row r="927" spans="1:129" s="472" customFormat="1" ht="15.75" customHeight="1">
      <c r="A927" s="603" t="str">
        <f>A210</f>
        <v>Sheep sales - local: no. sold</v>
      </c>
      <c r="B927" s="786">
        <f t="shared" ref="B927:R927" si="2581">SUM(B212)</f>
        <v>0</v>
      </c>
      <c r="C927" s="786">
        <f t="shared" si="2581"/>
        <v>0</v>
      </c>
      <c r="D927" s="786">
        <f t="shared" si="2581"/>
        <v>0</v>
      </c>
      <c r="E927" s="786">
        <f t="shared" si="2581"/>
        <v>0</v>
      </c>
      <c r="F927" s="786">
        <f t="shared" si="2581"/>
        <v>0</v>
      </c>
      <c r="G927" s="786">
        <f t="shared" si="2581"/>
        <v>0</v>
      </c>
      <c r="H927" s="786">
        <f t="shared" si="2581"/>
        <v>0</v>
      </c>
      <c r="I927" s="786">
        <f t="shared" si="2581"/>
        <v>0</v>
      </c>
      <c r="J927" s="786">
        <f t="shared" si="2581"/>
        <v>0</v>
      </c>
      <c r="K927" s="786">
        <f t="shared" si="2581"/>
        <v>0</v>
      </c>
      <c r="L927" s="786">
        <f t="shared" si="2581"/>
        <v>0</v>
      </c>
      <c r="M927" s="786">
        <f t="shared" si="2581"/>
        <v>0</v>
      </c>
      <c r="N927" s="786">
        <f t="shared" si="2581"/>
        <v>0</v>
      </c>
      <c r="O927" s="786">
        <f t="shared" si="2581"/>
        <v>0</v>
      </c>
      <c r="P927" s="786">
        <f t="shared" si="2581"/>
        <v>0</v>
      </c>
      <c r="Q927" s="786">
        <f t="shared" si="2581"/>
        <v>0</v>
      </c>
      <c r="R927" s="786">
        <f t="shared" si="2581"/>
        <v>0</v>
      </c>
      <c r="S927" s="785"/>
      <c r="T927" s="786">
        <f t="shared" ref="T927:AJ927" si="2582">SUM(T212)</f>
        <v>0</v>
      </c>
      <c r="U927" s="786">
        <f t="shared" si="2582"/>
        <v>0</v>
      </c>
      <c r="V927" s="786">
        <f t="shared" si="2582"/>
        <v>0</v>
      </c>
      <c r="W927" s="786">
        <f t="shared" si="2582"/>
        <v>0</v>
      </c>
      <c r="X927" s="786">
        <f t="shared" si="2582"/>
        <v>0</v>
      </c>
      <c r="Y927" s="786">
        <f t="shared" si="2582"/>
        <v>0</v>
      </c>
      <c r="Z927" s="786">
        <f t="shared" si="2582"/>
        <v>0</v>
      </c>
      <c r="AA927" s="786">
        <f t="shared" si="2582"/>
        <v>0</v>
      </c>
      <c r="AB927" s="786">
        <f t="shared" si="2582"/>
        <v>0</v>
      </c>
      <c r="AC927" s="786">
        <f t="shared" si="2582"/>
        <v>0</v>
      </c>
      <c r="AD927" s="786">
        <f t="shared" si="2582"/>
        <v>0</v>
      </c>
      <c r="AE927" s="786">
        <f t="shared" si="2582"/>
        <v>0</v>
      </c>
      <c r="AF927" s="786">
        <f t="shared" si="2582"/>
        <v>0</v>
      </c>
      <c r="AG927" s="786">
        <f t="shared" si="2582"/>
        <v>0</v>
      </c>
      <c r="AH927" s="786">
        <f t="shared" si="2582"/>
        <v>0</v>
      </c>
      <c r="AI927" s="786">
        <f t="shared" si="2582"/>
        <v>0</v>
      </c>
      <c r="AJ927" s="786">
        <f t="shared" si="2582"/>
        <v>0</v>
      </c>
      <c r="AK927" s="785"/>
      <c r="AL927" s="786">
        <f t="shared" ref="AL927:BB927" si="2583">SUM(AL212)</f>
        <v>0</v>
      </c>
      <c r="AM927" s="786">
        <f t="shared" si="2583"/>
        <v>0</v>
      </c>
      <c r="AN927" s="786">
        <f t="shared" si="2583"/>
        <v>0</v>
      </c>
      <c r="AO927" s="786">
        <f t="shared" si="2583"/>
        <v>0</v>
      </c>
      <c r="AP927" s="786">
        <f t="shared" si="2583"/>
        <v>0</v>
      </c>
      <c r="AQ927" s="786">
        <f t="shared" si="2583"/>
        <v>0</v>
      </c>
      <c r="AR927" s="786">
        <f t="shared" si="2583"/>
        <v>0</v>
      </c>
      <c r="AS927" s="786">
        <f t="shared" si="2583"/>
        <v>0</v>
      </c>
      <c r="AT927" s="786">
        <f t="shared" si="2583"/>
        <v>0</v>
      </c>
      <c r="AU927" s="786">
        <f t="shared" si="2583"/>
        <v>0</v>
      </c>
      <c r="AV927" s="786">
        <f t="shared" si="2583"/>
        <v>0</v>
      </c>
      <c r="AW927" s="786">
        <f t="shared" si="2583"/>
        <v>0</v>
      </c>
      <c r="AX927" s="786">
        <f t="shared" si="2583"/>
        <v>0</v>
      </c>
      <c r="AY927" s="786">
        <f t="shared" si="2583"/>
        <v>0</v>
      </c>
      <c r="AZ927" s="786">
        <f t="shared" si="2583"/>
        <v>0</v>
      </c>
      <c r="BA927" s="786">
        <f t="shared" si="2583"/>
        <v>0</v>
      </c>
      <c r="BB927" s="786">
        <f t="shared" si="2583"/>
        <v>0</v>
      </c>
      <c r="BC927" s="785"/>
      <c r="BD927" s="786">
        <f t="shared" ref="BD927:BT927" si="2584">SUM(BD212)</f>
        <v>0</v>
      </c>
      <c r="BE927" s="786">
        <f t="shared" si="2584"/>
        <v>0</v>
      </c>
      <c r="BF927" s="786">
        <f t="shared" si="2584"/>
        <v>0</v>
      </c>
      <c r="BG927" s="786">
        <f t="shared" si="2584"/>
        <v>0</v>
      </c>
      <c r="BH927" s="786">
        <f t="shared" si="2584"/>
        <v>0</v>
      </c>
      <c r="BI927" s="786">
        <f t="shared" si="2584"/>
        <v>0</v>
      </c>
      <c r="BJ927" s="786">
        <f t="shared" si="2584"/>
        <v>0</v>
      </c>
      <c r="BK927" s="786">
        <f t="shared" si="2584"/>
        <v>0</v>
      </c>
      <c r="BL927" s="786">
        <f t="shared" si="2584"/>
        <v>0</v>
      </c>
      <c r="BM927" s="786">
        <f t="shared" si="2584"/>
        <v>0</v>
      </c>
      <c r="BN927" s="786">
        <f t="shared" si="2584"/>
        <v>0</v>
      </c>
      <c r="BO927" s="786">
        <f t="shared" si="2584"/>
        <v>0</v>
      </c>
      <c r="BP927" s="786">
        <f t="shared" si="2584"/>
        <v>0</v>
      </c>
      <c r="BQ927" s="786">
        <f t="shared" si="2584"/>
        <v>0</v>
      </c>
      <c r="BR927" s="786">
        <f t="shared" si="2584"/>
        <v>0</v>
      </c>
      <c r="BS927" s="786">
        <f t="shared" si="2584"/>
        <v>0</v>
      </c>
      <c r="BT927" s="786">
        <f t="shared" si="258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3">
        <f t="shared" si="2529"/>
        <v>0</v>
      </c>
      <c r="CA927" s="583">
        <f t="shared" si="2530"/>
        <v>0</v>
      </c>
      <c r="CB927" s="583">
        <f t="shared" si="2531"/>
        <v>0</v>
      </c>
      <c r="CC927" s="583">
        <f t="shared" si="2532"/>
        <v>0</v>
      </c>
      <c r="CD927" s="1324">
        <f t="shared" si="2556"/>
        <v>0</v>
      </c>
      <c r="CE927" s="1325">
        <f t="shared" si="2534"/>
        <v>0</v>
      </c>
      <c r="CF927" s="1326">
        <f t="shared" si="2534"/>
        <v>0</v>
      </c>
      <c r="CG927" s="1326">
        <f t="shared" si="2534"/>
        <v>0</v>
      </c>
      <c r="CH927" s="1326">
        <f t="shared" si="2534"/>
        <v>0</v>
      </c>
      <c r="CI927" s="1326">
        <f t="shared" si="2534"/>
        <v>0</v>
      </c>
      <c r="CJ927" s="1326">
        <f t="shared" si="2534"/>
        <v>0</v>
      </c>
      <c r="CK927" s="1327">
        <f t="shared" si="2534"/>
        <v>0</v>
      </c>
      <c r="CL927" s="1327">
        <f t="shared" si="2534"/>
        <v>0</v>
      </c>
      <c r="CM927" s="1327">
        <f t="shared" si="2534"/>
        <v>0</v>
      </c>
      <c r="CN927" s="1326">
        <f t="shared" si="2534"/>
        <v>0</v>
      </c>
      <c r="CO927" s="1326">
        <f t="shared" si="2534"/>
        <v>0</v>
      </c>
      <c r="CP927" s="1326">
        <f t="shared" si="2534"/>
        <v>0</v>
      </c>
      <c r="CQ927" s="1326">
        <f t="shared" si="2534"/>
        <v>0</v>
      </c>
      <c r="CR927" s="1326">
        <f t="shared" si="2534"/>
        <v>0</v>
      </c>
      <c r="CS927" s="1325">
        <f t="shared" si="2534"/>
        <v>0</v>
      </c>
      <c r="CT927" s="1328">
        <f t="shared" si="2534"/>
        <v>0</v>
      </c>
      <c r="CU927" s="534">
        <f t="shared" si="2535"/>
        <v>0</v>
      </c>
      <c r="CV927" s="535">
        <f t="shared" si="2536"/>
        <v>0</v>
      </c>
      <c r="CW927" s="536">
        <f t="shared" si="2537"/>
        <v>0</v>
      </c>
      <c r="CX927" s="536">
        <f t="shared" si="2538"/>
        <v>0</v>
      </c>
      <c r="CY927" s="536">
        <f t="shared" si="2539"/>
        <v>0</v>
      </c>
      <c r="CZ927" s="536">
        <f t="shared" si="2540"/>
        <v>0</v>
      </c>
      <c r="DA927" s="536">
        <f t="shared" si="2541"/>
        <v>0</v>
      </c>
      <c r="DB927" s="537">
        <f t="shared" si="2542"/>
        <v>0</v>
      </c>
      <c r="DC927" s="537">
        <f t="shared" si="2543"/>
        <v>0</v>
      </c>
      <c r="DD927" s="537">
        <f t="shared" si="2544"/>
        <v>0</v>
      </c>
      <c r="DE927" s="536">
        <f t="shared" si="2545"/>
        <v>0</v>
      </c>
      <c r="DF927" s="536">
        <f t="shared" si="2546"/>
        <v>0</v>
      </c>
      <c r="DG927" s="536">
        <f t="shared" si="2547"/>
        <v>0</v>
      </c>
      <c r="DH927" s="536">
        <f t="shared" si="2548"/>
        <v>0</v>
      </c>
      <c r="DI927" s="536">
        <f t="shared" si="2549"/>
        <v>0</v>
      </c>
      <c r="DJ927" s="535">
        <f t="shared" si="2550"/>
        <v>0</v>
      </c>
      <c r="DK927" s="534">
        <f t="shared" si="2551"/>
        <v>0</v>
      </c>
      <c r="DL927" s="639">
        <f t="shared" si="2552"/>
        <v>17</v>
      </c>
      <c r="DM927" s="106">
        <f t="shared" si="2553"/>
        <v>17</v>
      </c>
      <c r="DN927" s="106">
        <f t="shared" si="2554"/>
        <v>17</v>
      </c>
      <c r="DO927" s="106">
        <f t="shared" si="255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7"/>
      <c r="DY927" s="470"/>
    </row>
    <row r="928" spans="1:129" s="472" customFormat="1" ht="15.75" customHeight="1">
      <c r="A928" s="603" t="str">
        <f>A214</f>
        <v>Chicken sales: no. sold</v>
      </c>
      <c r="B928" s="786">
        <f t="shared" ref="B928:R928" si="2585">SUM(B216)</f>
        <v>0</v>
      </c>
      <c r="C928" s="786">
        <f t="shared" si="2585"/>
        <v>0</v>
      </c>
      <c r="D928" s="786">
        <f t="shared" si="2585"/>
        <v>0</v>
      </c>
      <c r="E928" s="786">
        <f t="shared" si="2585"/>
        <v>0</v>
      </c>
      <c r="F928" s="786">
        <f t="shared" si="2585"/>
        <v>0</v>
      </c>
      <c r="G928" s="786">
        <f t="shared" si="2585"/>
        <v>0</v>
      </c>
      <c r="H928" s="786">
        <f t="shared" si="2585"/>
        <v>0</v>
      </c>
      <c r="I928" s="786">
        <f t="shared" si="2585"/>
        <v>0</v>
      </c>
      <c r="J928" s="786">
        <f t="shared" si="2585"/>
        <v>0</v>
      </c>
      <c r="K928" s="786">
        <f t="shared" si="2585"/>
        <v>0</v>
      </c>
      <c r="L928" s="786">
        <f t="shared" si="2585"/>
        <v>0</v>
      </c>
      <c r="M928" s="786">
        <f t="shared" si="2585"/>
        <v>0</v>
      </c>
      <c r="N928" s="786">
        <f t="shared" si="2585"/>
        <v>0</v>
      </c>
      <c r="O928" s="786">
        <f t="shared" si="2585"/>
        <v>0</v>
      </c>
      <c r="P928" s="786">
        <f t="shared" si="2585"/>
        <v>0</v>
      </c>
      <c r="Q928" s="786">
        <f t="shared" si="2585"/>
        <v>0</v>
      </c>
      <c r="R928" s="786">
        <f t="shared" si="2585"/>
        <v>0</v>
      </c>
      <c r="S928" s="785"/>
      <c r="T928" s="786">
        <f t="shared" ref="T928:AJ928" si="2586">SUM(T216)</f>
        <v>4000</v>
      </c>
      <c r="U928" s="786">
        <f t="shared" si="2586"/>
        <v>240</v>
      </c>
      <c r="V928" s="786">
        <f t="shared" si="2586"/>
        <v>0</v>
      </c>
      <c r="W928" s="786">
        <f t="shared" si="2586"/>
        <v>800</v>
      </c>
      <c r="X928" s="786">
        <f t="shared" si="2586"/>
        <v>100</v>
      </c>
      <c r="Y928" s="786">
        <f t="shared" si="2586"/>
        <v>0</v>
      </c>
      <c r="Z928" s="786">
        <f t="shared" si="2586"/>
        <v>250</v>
      </c>
      <c r="AA928" s="786">
        <f t="shared" si="2586"/>
        <v>300</v>
      </c>
      <c r="AB928" s="786">
        <f t="shared" si="2586"/>
        <v>175</v>
      </c>
      <c r="AC928" s="786">
        <f t="shared" si="2586"/>
        <v>0</v>
      </c>
      <c r="AD928" s="786">
        <f t="shared" si="2586"/>
        <v>0</v>
      </c>
      <c r="AE928" s="786">
        <f t="shared" si="2586"/>
        <v>0</v>
      </c>
      <c r="AF928" s="786">
        <f t="shared" si="2586"/>
        <v>0</v>
      </c>
      <c r="AG928" s="786">
        <f t="shared" si="2586"/>
        <v>0</v>
      </c>
      <c r="AH928" s="786">
        <f t="shared" si="2586"/>
        <v>0</v>
      </c>
      <c r="AI928" s="786">
        <f t="shared" si="2586"/>
        <v>0</v>
      </c>
      <c r="AJ928" s="786">
        <f t="shared" si="2586"/>
        <v>0</v>
      </c>
      <c r="AK928" s="785"/>
      <c r="AL928" s="786">
        <f t="shared" ref="AL928:BB928" si="2587">SUM(AL216)</f>
        <v>0</v>
      </c>
      <c r="AM928" s="786">
        <f t="shared" si="2587"/>
        <v>0</v>
      </c>
      <c r="AN928" s="786">
        <f t="shared" si="2587"/>
        <v>0</v>
      </c>
      <c r="AO928" s="786">
        <f t="shared" si="2587"/>
        <v>0</v>
      </c>
      <c r="AP928" s="786">
        <f t="shared" si="2587"/>
        <v>0</v>
      </c>
      <c r="AQ928" s="786">
        <f t="shared" si="2587"/>
        <v>0</v>
      </c>
      <c r="AR928" s="786">
        <f t="shared" si="2587"/>
        <v>0</v>
      </c>
      <c r="AS928" s="786">
        <f t="shared" si="2587"/>
        <v>0</v>
      </c>
      <c r="AT928" s="786">
        <f t="shared" si="2587"/>
        <v>0</v>
      </c>
      <c r="AU928" s="786">
        <f t="shared" si="2587"/>
        <v>0</v>
      </c>
      <c r="AV928" s="786">
        <f t="shared" si="2587"/>
        <v>0</v>
      </c>
      <c r="AW928" s="786">
        <f t="shared" si="2587"/>
        <v>0</v>
      </c>
      <c r="AX928" s="786">
        <f t="shared" si="2587"/>
        <v>0</v>
      </c>
      <c r="AY928" s="786">
        <f t="shared" si="2587"/>
        <v>0</v>
      </c>
      <c r="AZ928" s="786">
        <f t="shared" si="2587"/>
        <v>0</v>
      </c>
      <c r="BA928" s="786">
        <f t="shared" si="2587"/>
        <v>0</v>
      </c>
      <c r="BB928" s="786">
        <f t="shared" si="2587"/>
        <v>0</v>
      </c>
      <c r="BC928" s="785"/>
      <c r="BD928" s="786">
        <f t="shared" ref="BD928:BT928" si="2588">SUM(BD216)</f>
        <v>50160000</v>
      </c>
      <c r="BE928" s="786">
        <f t="shared" si="2588"/>
        <v>0</v>
      </c>
      <c r="BF928" s="786">
        <f t="shared" si="2588"/>
        <v>0</v>
      </c>
      <c r="BG928" s="786">
        <f t="shared" si="2588"/>
        <v>0</v>
      </c>
      <c r="BH928" s="786">
        <f t="shared" si="2588"/>
        <v>0</v>
      </c>
      <c r="BI928" s="786">
        <f t="shared" si="2588"/>
        <v>0</v>
      </c>
      <c r="BJ928" s="786">
        <f t="shared" si="2588"/>
        <v>0</v>
      </c>
      <c r="BK928" s="786">
        <f t="shared" si="2588"/>
        <v>0</v>
      </c>
      <c r="BL928" s="786">
        <f t="shared" si="2588"/>
        <v>0</v>
      </c>
      <c r="BM928" s="786">
        <f t="shared" si="2588"/>
        <v>0</v>
      </c>
      <c r="BN928" s="786">
        <f t="shared" si="2588"/>
        <v>0</v>
      </c>
      <c r="BO928" s="786">
        <f t="shared" si="2588"/>
        <v>0</v>
      </c>
      <c r="BP928" s="786">
        <f t="shared" si="2588"/>
        <v>0</v>
      </c>
      <c r="BQ928" s="786">
        <f t="shared" si="2588"/>
        <v>0</v>
      </c>
      <c r="BR928" s="786">
        <f t="shared" si="2588"/>
        <v>0</v>
      </c>
      <c r="BS928" s="786">
        <f t="shared" si="2588"/>
        <v>0</v>
      </c>
      <c r="BT928" s="786">
        <f t="shared" si="2588"/>
        <v>0</v>
      </c>
      <c r="BU928" s="785"/>
      <c r="BV928" s="786">
        <f>SUM(BV216)</f>
        <v>0</v>
      </c>
      <c r="BW928" s="786">
        <f>SUM(BW216)</f>
        <v>300</v>
      </c>
      <c r="BX928" s="786">
        <f>SUM(BX216)</f>
        <v>0</v>
      </c>
      <c r="BY928" s="786">
        <f>SUM(BY216)</f>
        <v>0</v>
      </c>
      <c r="BZ928" s="583">
        <f t="shared" si="2529"/>
        <v>0</v>
      </c>
      <c r="CA928" s="583">
        <f t="shared" si="2530"/>
        <v>124.33333333333333</v>
      </c>
      <c r="CB928" s="583">
        <f t="shared" si="2531"/>
        <v>0</v>
      </c>
      <c r="CC928" s="583">
        <f t="shared" si="2532"/>
        <v>0</v>
      </c>
      <c r="CD928" s="1324">
        <f t="shared" si="2556"/>
        <v>0</v>
      </c>
      <c r="CE928" s="1325">
        <f t="shared" si="2534"/>
        <v>0</v>
      </c>
      <c r="CF928" s="1326">
        <f t="shared" si="2534"/>
        <v>0</v>
      </c>
      <c r="CG928" s="1326">
        <f t="shared" si="2534"/>
        <v>0</v>
      </c>
      <c r="CH928" s="1326">
        <f t="shared" si="2534"/>
        <v>0</v>
      </c>
      <c r="CI928" s="1326">
        <f t="shared" si="2534"/>
        <v>0</v>
      </c>
      <c r="CJ928" s="1326">
        <f t="shared" si="2534"/>
        <v>0</v>
      </c>
      <c r="CK928" s="1327">
        <f t="shared" si="2534"/>
        <v>0</v>
      </c>
      <c r="CL928" s="1327">
        <f t="shared" si="2534"/>
        <v>0</v>
      </c>
      <c r="CM928" s="1327">
        <f t="shared" si="2534"/>
        <v>0</v>
      </c>
      <c r="CN928" s="1326">
        <f t="shared" si="2534"/>
        <v>0</v>
      </c>
      <c r="CO928" s="1326">
        <f t="shared" si="2534"/>
        <v>0</v>
      </c>
      <c r="CP928" s="1326">
        <f t="shared" si="2534"/>
        <v>0</v>
      </c>
      <c r="CQ928" s="1326">
        <f t="shared" si="2534"/>
        <v>0</v>
      </c>
      <c r="CR928" s="1326">
        <f t="shared" si="2534"/>
        <v>0</v>
      </c>
      <c r="CS928" s="1325">
        <f t="shared" si="2534"/>
        <v>0</v>
      </c>
      <c r="CT928" s="1328">
        <f t="shared" si="2534"/>
        <v>50160000</v>
      </c>
      <c r="CU928" s="534">
        <f t="shared" si="2535"/>
        <v>0</v>
      </c>
      <c r="CV928" s="535">
        <f t="shared" si="2536"/>
        <v>0</v>
      </c>
      <c r="CW928" s="536">
        <f t="shared" si="2537"/>
        <v>0</v>
      </c>
      <c r="CX928" s="536">
        <f t="shared" si="2538"/>
        <v>0</v>
      </c>
      <c r="CY928" s="536">
        <f t="shared" si="2539"/>
        <v>0</v>
      </c>
      <c r="CZ928" s="536">
        <f t="shared" si="2540"/>
        <v>0</v>
      </c>
      <c r="DA928" s="536">
        <f t="shared" si="2541"/>
        <v>0</v>
      </c>
      <c r="DB928" s="537">
        <f t="shared" si="2542"/>
        <v>0</v>
      </c>
      <c r="DC928" s="537">
        <f t="shared" si="2543"/>
        <v>0</v>
      </c>
      <c r="DD928" s="537">
        <f t="shared" si="2544"/>
        <v>0</v>
      </c>
      <c r="DE928" s="536">
        <f t="shared" si="2545"/>
        <v>0</v>
      </c>
      <c r="DF928" s="536">
        <f t="shared" si="2546"/>
        <v>0</v>
      </c>
      <c r="DG928" s="536">
        <f t="shared" si="2547"/>
        <v>0</v>
      </c>
      <c r="DH928" s="536">
        <f t="shared" si="2548"/>
        <v>0</v>
      </c>
      <c r="DI928" s="536">
        <f t="shared" si="2549"/>
        <v>0</v>
      </c>
      <c r="DJ928" s="535">
        <f t="shared" si="2550"/>
        <v>0</v>
      </c>
      <c r="DK928" s="534">
        <f t="shared" si="2551"/>
        <v>50160000</v>
      </c>
      <c r="DL928" s="639">
        <f t="shared" si="2552"/>
        <v>17</v>
      </c>
      <c r="DM928" s="106">
        <f t="shared" si="2553"/>
        <v>17</v>
      </c>
      <c r="DN928" s="106">
        <f t="shared" si="2554"/>
        <v>17</v>
      </c>
      <c r="DO928" s="106">
        <f t="shared" si="255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7"/>
      <c r="DY928" s="470"/>
    </row>
    <row r="929" spans="1:129" s="472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68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68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68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68"/>
      <c r="BV929" s="785"/>
      <c r="BW929" s="785"/>
      <c r="BX929" s="785"/>
      <c r="BY929" s="785"/>
      <c r="BZ929" s="800"/>
      <c r="CA929" s="800"/>
      <c r="CB929" s="800"/>
      <c r="CC929" s="800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6">
        <f t="shared" ref="B930:R930" si="2589">SUM(B235)</f>
        <v>0</v>
      </c>
      <c r="C930" s="786">
        <f t="shared" si="2589"/>
        <v>0</v>
      </c>
      <c r="D930" s="786">
        <f t="shared" si="2589"/>
        <v>0</v>
      </c>
      <c r="E930" s="786">
        <f t="shared" si="2589"/>
        <v>0</v>
      </c>
      <c r="F930" s="786">
        <f t="shared" si="2589"/>
        <v>0</v>
      </c>
      <c r="G930" s="786">
        <f t="shared" si="2589"/>
        <v>0</v>
      </c>
      <c r="H930" s="786">
        <f t="shared" si="2589"/>
        <v>0</v>
      </c>
      <c r="I930" s="786">
        <f t="shared" si="2589"/>
        <v>0</v>
      </c>
      <c r="J930" s="786">
        <f t="shared" si="2589"/>
        <v>0</v>
      </c>
      <c r="K930" s="786">
        <f t="shared" si="2589"/>
        <v>0</v>
      </c>
      <c r="L930" s="786">
        <f t="shared" si="2589"/>
        <v>0</v>
      </c>
      <c r="M930" s="786">
        <f t="shared" si="2589"/>
        <v>0</v>
      </c>
      <c r="N930" s="786">
        <f t="shared" si="2589"/>
        <v>0</v>
      </c>
      <c r="O930" s="786">
        <f t="shared" si="2589"/>
        <v>0</v>
      </c>
      <c r="P930" s="786">
        <f t="shared" si="2589"/>
        <v>0</v>
      </c>
      <c r="Q930" s="786">
        <f t="shared" si="2589"/>
        <v>0</v>
      </c>
      <c r="R930" s="786">
        <f t="shared" si="2589"/>
        <v>0</v>
      </c>
      <c r="S930" s="785"/>
      <c r="T930" s="786">
        <f t="shared" ref="T930:AJ930" si="2590">SUM(T235)</f>
        <v>0</v>
      </c>
      <c r="U930" s="786">
        <f t="shared" si="2590"/>
        <v>0</v>
      </c>
      <c r="V930" s="786">
        <f t="shared" si="2590"/>
        <v>0</v>
      </c>
      <c r="W930" s="786">
        <f t="shared" si="2590"/>
        <v>0</v>
      </c>
      <c r="X930" s="786">
        <f t="shared" si="2590"/>
        <v>0</v>
      </c>
      <c r="Y930" s="786">
        <f t="shared" si="2590"/>
        <v>0</v>
      </c>
      <c r="Z930" s="786">
        <f t="shared" si="2590"/>
        <v>0</v>
      </c>
      <c r="AA930" s="786">
        <f t="shared" si="2590"/>
        <v>0</v>
      </c>
      <c r="AB930" s="786">
        <f t="shared" si="2590"/>
        <v>0</v>
      </c>
      <c r="AC930" s="786">
        <f t="shared" si="2590"/>
        <v>0</v>
      </c>
      <c r="AD930" s="786">
        <f t="shared" si="2590"/>
        <v>0</v>
      </c>
      <c r="AE930" s="786">
        <f t="shared" si="2590"/>
        <v>0</v>
      </c>
      <c r="AF930" s="786">
        <f t="shared" si="2590"/>
        <v>0</v>
      </c>
      <c r="AG930" s="786">
        <f t="shared" si="2590"/>
        <v>0</v>
      </c>
      <c r="AH930" s="786">
        <f t="shared" si="2590"/>
        <v>0</v>
      </c>
      <c r="AI930" s="786">
        <f t="shared" si="2590"/>
        <v>0</v>
      </c>
      <c r="AJ930" s="786">
        <f t="shared" si="2590"/>
        <v>0</v>
      </c>
      <c r="AK930" s="785"/>
      <c r="AL930" s="786">
        <f t="shared" ref="AL930:BB930" si="2591">SUM(AL235)</f>
        <v>0</v>
      </c>
      <c r="AM930" s="786">
        <f t="shared" si="2591"/>
        <v>0</v>
      </c>
      <c r="AN930" s="786">
        <f t="shared" si="2591"/>
        <v>0</v>
      </c>
      <c r="AO930" s="786">
        <f t="shared" si="2591"/>
        <v>0</v>
      </c>
      <c r="AP930" s="786">
        <f t="shared" si="2591"/>
        <v>0</v>
      </c>
      <c r="AQ930" s="786">
        <f t="shared" si="2591"/>
        <v>0</v>
      </c>
      <c r="AR930" s="786">
        <f t="shared" si="2591"/>
        <v>0</v>
      </c>
      <c r="AS930" s="786">
        <f t="shared" si="2591"/>
        <v>0</v>
      </c>
      <c r="AT930" s="786">
        <f t="shared" si="2591"/>
        <v>0</v>
      </c>
      <c r="AU930" s="786">
        <f t="shared" si="2591"/>
        <v>0</v>
      </c>
      <c r="AV930" s="786">
        <f t="shared" si="2591"/>
        <v>0</v>
      </c>
      <c r="AW930" s="786">
        <f t="shared" si="2591"/>
        <v>0</v>
      </c>
      <c r="AX930" s="786">
        <f t="shared" si="2591"/>
        <v>0</v>
      </c>
      <c r="AY930" s="786">
        <f t="shared" si="2591"/>
        <v>0</v>
      </c>
      <c r="AZ930" s="786">
        <f t="shared" si="2591"/>
        <v>0</v>
      </c>
      <c r="BA930" s="786">
        <f t="shared" si="2591"/>
        <v>0</v>
      </c>
      <c r="BB930" s="786">
        <f t="shared" si="2591"/>
        <v>0</v>
      </c>
      <c r="BC930" s="785"/>
      <c r="BD930" s="786">
        <f t="shared" ref="BD930:BT930" si="2592">SUM(BD235)</f>
        <v>0</v>
      </c>
      <c r="BE930" s="786">
        <f t="shared" si="2592"/>
        <v>0</v>
      </c>
      <c r="BF930" s="786">
        <f t="shared" si="2592"/>
        <v>0</v>
      </c>
      <c r="BG930" s="786">
        <f t="shared" si="2592"/>
        <v>0</v>
      </c>
      <c r="BH930" s="786">
        <f t="shared" si="2592"/>
        <v>0</v>
      </c>
      <c r="BI930" s="786">
        <f t="shared" si="2592"/>
        <v>0</v>
      </c>
      <c r="BJ930" s="786">
        <f t="shared" si="2592"/>
        <v>0</v>
      </c>
      <c r="BK930" s="786">
        <f t="shared" si="2592"/>
        <v>0</v>
      </c>
      <c r="BL930" s="786">
        <f t="shared" si="2592"/>
        <v>0</v>
      </c>
      <c r="BM930" s="786">
        <f t="shared" si="2592"/>
        <v>0</v>
      </c>
      <c r="BN930" s="786">
        <f t="shared" si="2592"/>
        <v>0</v>
      </c>
      <c r="BO930" s="786">
        <f t="shared" si="2592"/>
        <v>0</v>
      </c>
      <c r="BP930" s="786">
        <f t="shared" si="2592"/>
        <v>0</v>
      </c>
      <c r="BQ930" s="786">
        <f t="shared" si="2592"/>
        <v>0</v>
      </c>
      <c r="BR930" s="786">
        <f t="shared" si="2592"/>
        <v>0</v>
      </c>
      <c r="BS930" s="786">
        <f t="shared" si="2592"/>
        <v>0</v>
      </c>
      <c r="BT930" s="786">
        <f t="shared" si="259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3">
        <f t="shared" ref="BZ930:BZ959" si="2593">IF(DL930&lt;3,"",(SUM(B930:R930)-MIN(B930:R930)-MAX(B930:R930))/(DL930-2))</f>
        <v>0</v>
      </c>
      <c r="CA930" s="583">
        <f t="shared" ref="CA930:CA959" si="2594">IF(DM930&lt;3,"",(SUM(T930:AJ930)-MIN(T930:AJ930)-MAX(T930:AJ930))/(DM930-2))</f>
        <v>0</v>
      </c>
      <c r="CB930" s="583">
        <f t="shared" ref="CB930:CB959" si="2595">IF(DN930&lt;3,"",(SUM(AL930:BB930)-MIN(AL930:BB930)-MAX(AL930:BB930))/(DN930-2))</f>
        <v>0</v>
      </c>
      <c r="CC930" s="583">
        <f t="shared" ref="CC930:CC959" si="2596">IF(DO930&lt;3,"",(SUM(BD930:BT930)-MIN(BD930:BT930)-MAX(BD930:BT930))/(DO930-2))</f>
        <v>0</v>
      </c>
      <c r="CD930" s="1324">
        <f t="shared" ref="CD930:CS930" si="259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597"/>
        <v>0</v>
      </c>
      <c r="CF930" s="1326">
        <f t="shared" si="2597"/>
        <v>0</v>
      </c>
      <c r="CG930" s="1326">
        <f t="shared" si="2597"/>
        <v>0</v>
      </c>
      <c r="CH930" s="1326">
        <f t="shared" si="2597"/>
        <v>0</v>
      </c>
      <c r="CI930" s="1326">
        <f t="shared" si="2597"/>
        <v>0</v>
      </c>
      <c r="CJ930" s="1326">
        <f t="shared" si="2597"/>
        <v>0</v>
      </c>
      <c r="CK930" s="1327">
        <f t="shared" si="2597"/>
        <v>0</v>
      </c>
      <c r="CL930" s="1327">
        <f t="shared" si="2597"/>
        <v>0</v>
      </c>
      <c r="CM930" s="1327">
        <f t="shared" si="2597"/>
        <v>0</v>
      </c>
      <c r="CN930" s="1326">
        <f t="shared" si="2597"/>
        <v>0</v>
      </c>
      <c r="CO930" s="1326">
        <f t="shared" si="2597"/>
        <v>0</v>
      </c>
      <c r="CP930" s="1326">
        <f t="shared" si="2597"/>
        <v>0</v>
      </c>
      <c r="CQ930" s="1326">
        <f t="shared" si="2597"/>
        <v>0</v>
      </c>
      <c r="CR930" s="1326">
        <f t="shared" si="2597"/>
        <v>0</v>
      </c>
      <c r="CS930" s="1325">
        <f t="shared" si="2597"/>
        <v>0</v>
      </c>
      <c r="CT930" s="1328">
        <f t="shared" ref="CE930:CT946" si="259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9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60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60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60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60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60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60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60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60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60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60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61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61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61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61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61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61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616">COUNT(B930:R930)</f>
        <v>17</v>
      </c>
      <c r="DM930" s="106">
        <f t="shared" ref="DM930:DM959" si="2617">COUNT(T930:AJ930)</f>
        <v>17</v>
      </c>
      <c r="DN930" s="106">
        <f t="shared" ref="DN930:DN959" si="2618">COUNT(AL930:BB930)</f>
        <v>17</v>
      </c>
      <c r="DO930" s="106">
        <f t="shared" ref="DO930:DO959" si="261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7"/>
      <c r="DY930" s="470"/>
    </row>
    <row r="931" spans="1:129" s="472" customFormat="1" ht="15.75" customHeight="1">
      <c r="A931" s="603" t="str">
        <f>A236</f>
        <v xml:space="preserve">Maize: kg produced </v>
      </c>
      <c r="B931" s="786">
        <f t="shared" ref="B931:R931" si="2620">SUM(B240)</f>
        <v>0</v>
      </c>
      <c r="C931" s="786">
        <f t="shared" si="2620"/>
        <v>0</v>
      </c>
      <c r="D931" s="786">
        <f t="shared" si="2620"/>
        <v>0</v>
      </c>
      <c r="E931" s="786">
        <f t="shared" si="2620"/>
        <v>0</v>
      </c>
      <c r="F931" s="786">
        <f t="shared" si="2620"/>
        <v>0</v>
      </c>
      <c r="G931" s="786">
        <f t="shared" si="2620"/>
        <v>0</v>
      </c>
      <c r="H931" s="786">
        <f t="shared" si="2620"/>
        <v>0</v>
      </c>
      <c r="I931" s="786">
        <f t="shared" si="2620"/>
        <v>0</v>
      </c>
      <c r="J931" s="786">
        <f t="shared" si="2620"/>
        <v>0</v>
      </c>
      <c r="K931" s="786">
        <f t="shared" si="2620"/>
        <v>0</v>
      </c>
      <c r="L931" s="786">
        <f t="shared" si="2620"/>
        <v>0</v>
      </c>
      <c r="M931" s="786">
        <f t="shared" si="2620"/>
        <v>0</v>
      </c>
      <c r="N931" s="786">
        <f t="shared" si="2620"/>
        <v>0</v>
      </c>
      <c r="O931" s="786">
        <f t="shared" si="2620"/>
        <v>0</v>
      </c>
      <c r="P931" s="786">
        <f t="shared" si="2620"/>
        <v>0</v>
      </c>
      <c r="Q931" s="786">
        <f t="shared" si="2620"/>
        <v>0</v>
      </c>
      <c r="R931" s="786">
        <f t="shared" si="2620"/>
        <v>0</v>
      </c>
      <c r="S931" s="785"/>
      <c r="T931" s="786">
        <f t="shared" ref="T931:AJ931" si="2621">SUM(T240)</f>
        <v>700</v>
      </c>
      <c r="U931" s="786">
        <f t="shared" si="2621"/>
        <v>520</v>
      </c>
      <c r="V931" s="786">
        <f t="shared" si="2621"/>
        <v>700</v>
      </c>
      <c r="W931" s="786">
        <f t="shared" si="2621"/>
        <v>8250</v>
      </c>
      <c r="X931" s="786">
        <f t="shared" si="2621"/>
        <v>0</v>
      </c>
      <c r="Y931" s="786">
        <f t="shared" si="2621"/>
        <v>0</v>
      </c>
      <c r="Z931" s="786">
        <f t="shared" si="2621"/>
        <v>325</v>
      </c>
      <c r="AA931" s="786">
        <f t="shared" si="2621"/>
        <v>0</v>
      </c>
      <c r="AB931" s="786">
        <f t="shared" si="2621"/>
        <v>2100</v>
      </c>
      <c r="AC931" s="786">
        <f t="shared" si="2621"/>
        <v>0</v>
      </c>
      <c r="AD931" s="786">
        <f t="shared" si="2621"/>
        <v>0</v>
      </c>
      <c r="AE931" s="786">
        <f t="shared" si="2621"/>
        <v>0</v>
      </c>
      <c r="AF931" s="786">
        <f t="shared" si="2621"/>
        <v>0</v>
      </c>
      <c r="AG931" s="786">
        <f t="shared" si="2621"/>
        <v>0</v>
      </c>
      <c r="AH931" s="786">
        <f t="shared" si="2621"/>
        <v>0</v>
      </c>
      <c r="AI931" s="786">
        <f t="shared" si="2621"/>
        <v>0</v>
      </c>
      <c r="AJ931" s="786">
        <f t="shared" si="2621"/>
        <v>0</v>
      </c>
      <c r="AK931" s="785"/>
      <c r="AL931" s="786">
        <f t="shared" ref="AL931:BB931" si="2622">SUM(AL240)</f>
        <v>0</v>
      </c>
      <c r="AM931" s="786">
        <f t="shared" si="2622"/>
        <v>0</v>
      </c>
      <c r="AN931" s="786">
        <f t="shared" si="2622"/>
        <v>0</v>
      </c>
      <c r="AO931" s="786">
        <f t="shared" si="2622"/>
        <v>0</v>
      </c>
      <c r="AP931" s="786">
        <f t="shared" si="2622"/>
        <v>0</v>
      </c>
      <c r="AQ931" s="786">
        <f t="shared" si="2622"/>
        <v>0</v>
      </c>
      <c r="AR931" s="786">
        <f t="shared" si="2622"/>
        <v>0</v>
      </c>
      <c r="AS931" s="786">
        <f t="shared" si="2622"/>
        <v>0</v>
      </c>
      <c r="AT931" s="786">
        <f t="shared" si="2622"/>
        <v>0</v>
      </c>
      <c r="AU931" s="786">
        <f t="shared" si="2622"/>
        <v>0</v>
      </c>
      <c r="AV931" s="786">
        <f t="shared" si="2622"/>
        <v>0</v>
      </c>
      <c r="AW931" s="786">
        <f t="shared" si="2622"/>
        <v>0</v>
      </c>
      <c r="AX931" s="786">
        <f t="shared" si="2622"/>
        <v>0</v>
      </c>
      <c r="AY931" s="786">
        <f t="shared" si="2622"/>
        <v>0</v>
      </c>
      <c r="AZ931" s="786">
        <f t="shared" si="2622"/>
        <v>0</v>
      </c>
      <c r="BA931" s="786">
        <f t="shared" si="2622"/>
        <v>0</v>
      </c>
      <c r="BB931" s="786">
        <f t="shared" si="2622"/>
        <v>0</v>
      </c>
      <c r="BC931" s="785"/>
      <c r="BD931" s="786">
        <f t="shared" ref="BD931:BT931" si="2623">SUM(BD240)</f>
        <v>0</v>
      </c>
      <c r="BE931" s="786">
        <f t="shared" si="2623"/>
        <v>0</v>
      </c>
      <c r="BF931" s="786">
        <f t="shared" si="2623"/>
        <v>0</v>
      </c>
      <c r="BG931" s="786">
        <f t="shared" si="2623"/>
        <v>0</v>
      </c>
      <c r="BH931" s="786">
        <f t="shared" si="2623"/>
        <v>0</v>
      </c>
      <c r="BI931" s="786">
        <f t="shared" si="2623"/>
        <v>0</v>
      </c>
      <c r="BJ931" s="786">
        <f t="shared" si="2623"/>
        <v>0</v>
      </c>
      <c r="BK931" s="786">
        <f t="shared" si="2623"/>
        <v>0</v>
      </c>
      <c r="BL931" s="786">
        <f t="shared" si="2623"/>
        <v>0</v>
      </c>
      <c r="BM931" s="786">
        <f t="shared" si="2623"/>
        <v>0</v>
      </c>
      <c r="BN931" s="786">
        <f t="shared" si="2623"/>
        <v>0</v>
      </c>
      <c r="BO931" s="786">
        <f t="shared" si="2623"/>
        <v>0</v>
      </c>
      <c r="BP931" s="786">
        <f t="shared" si="2623"/>
        <v>0</v>
      </c>
      <c r="BQ931" s="786">
        <f t="shared" si="2623"/>
        <v>0</v>
      </c>
      <c r="BR931" s="786">
        <f t="shared" si="2623"/>
        <v>0</v>
      </c>
      <c r="BS931" s="786">
        <f t="shared" si="2623"/>
        <v>0</v>
      </c>
      <c r="BT931" s="786">
        <f t="shared" si="2623"/>
        <v>0</v>
      </c>
      <c r="BU931" s="785"/>
      <c r="BV931" s="786">
        <f>SUM(BV240)</f>
        <v>0</v>
      </c>
      <c r="BW931" s="786">
        <f>SUM(BW240)</f>
        <v>650</v>
      </c>
      <c r="BX931" s="786">
        <f>SUM(BX240)</f>
        <v>0</v>
      </c>
      <c r="BY931" s="786">
        <f>SUM(BY240)</f>
        <v>0</v>
      </c>
      <c r="BZ931" s="583">
        <f t="shared" si="2593"/>
        <v>0</v>
      </c>
      <c r="CA931" s="583">
        <f t="shared" si="2594"/>
        <v>289.66666666666669</v>
      </c>
      <c r="CB931" s="583">
        <f t="shared" si="2595"/>
        <v>0</v>
      </c>
      <c r="CC931" s="583">
        <f t="shared" si="2596"/>
        <v>0</v>
      </c>
      <c r="CD931" s="1324">
        <f t="shared" ref="CD931:CD959" si="262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598"/>
        <v>0</v>
      </c>
      <c r="CF931" s="1326">
        <f t="shared" si="2598"/>
        <v>0</v>
      </c>
      <c r="CG931" s="1326">
        <f t="shared" si="2598"/>
        <v>0</v>
      </c>
      <c r="CH931" s="1326">
        <f t="shared" si="2598"/>
        <v>0</v>
      </c>
      <c r="CI931" s="1326">
        <f t="shared" si="2598"/>
        <v>0</v>
      </c>
      <c r="CJ931" s="1326">
        <f t="shared" si="2598"/>
        <v>0</v>
      </c>
      <c r="CK931" s="1327">
        <f t="shared" si="2598"/>
        <v>0</v>
      </c>
      <c r="CL931" s="1327">
        <f t="shared" si="2598"/>
        <v>0</v>
      </c>
      <c r="CM931" s="1327">
        <f t="shared" si="2598"/>
        <v>0</v>
      </c>
      <c r="CN931" s="1326">
        <f t="shared" si="2598"/>
        <v>0</v>
      </c>
      <c r="CO931" s="1326">
        <f t="shared" si="2598"/>
        <v>0</v>
      </c>
      <c r="CP931" s="1326">
        <f t="shared" si="2598"/>
        <v>0</v>
      </c>
      <c r="CQ931" s="1326">
        <f t="shared" si="2598"/>
        <v>0</v>
      </c>
      <c r="CR931" s="1326">
        <f t="shared" si="2598"/>
        <v>0</v>
      </c>
      <c r="CS931" s="1325">
        <f t="shared" si="2598"/>
        <v>0</v>
      </c>
      <c r="CT931" s="1328">
        <f t="shared" si="2598"/>
        <v>0</v>
      </c>
      <c r="CU931" s="534">
        <f t="shared" si="2599"/>
        <v>0</v>
      </c>
      <c r="CV931" s="535">
        <f t="shared" si="2600"/>
        <v>0</v>
      </c>
      <c r="CW931" s="536">
        <f t="shared" si="2601"/>
        <v>0</v>
      </c>
      <c r="CX931" s="536">
        <f t="shared" si="2602"/>
        <v>0</v>
      </c>
      <c r="CY931" s="536">
        <f t="shared" si="2603"/>
        <v>0</v>
      </c>
      <c r="CZ931" s="536">
        <f t="shared" si="2604"/>
        <v>0</v>
      </c>
      <c r="DA931" s="536">
        <f t="shared" si="2605"/>
        <v>0</v>
      </c>
      <c r="DB931" s="537">
        <f t="shared" si="2606"/>
        <v>0</v>
      </c>
      <c r="DC931" s="537">
        <f t="shared" si="2607"/>
        <v>0</v>
      </c>
      <c r="DD931" s="537">
        <f t="shared" si="2608"/>
        <v>0</v>
      </c>
      <c r="DE931" s="536">
        <f t="shared" si="2609"/>
        <v>0</v>
      </c>
      <c r="DF931" s="536">
        <f t="shared" si="2610"/>
        <v>0</v>
      </c>
      <c r="DG931" s="536">
        <f t="shared" si="2611"/>
        <v>0</v>
      </c>
      <c r="DH931" s="536">
        <f t="shared" si="2612"/>
        <v>0</v>
      </c>
      <c r="DI931" s="536">
        <f t="shared" si="2613"/>
        <v>0</v>
      </c>
      <c r="DJ931" s="535">
        <f t="shared" si="2614"/>
        <v>0</v>
      </c>
      <c r="DK931" s="534">
        <f t="shared" si="2615"/>
        <v>0</v>
      </c>
      <c r="DL931" s="639">
        <f t="shared" si="2616"/>
        <v>17</v>
      </c>
      <c r="DM931" s="106">
        <f t="shared" si="2617"/>
        <v>17</v>
      </c>
      <c r="DN931" s="106">
        <f t="shared" si="2618"/>
        <v>17</v>
      </c>
      <c r="DO931" s="106">
        <f t="shared" si="261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7"/>
      <c r="DY931" s="470"/>
    </row>
    <row r="932" spans="1:129" s="472" customFormat="1" ht="15.75" customHeight="1">
      <c r="A932" s="795" t="str">
        <f>A243</f>
        <v>Sorghum: kg produced</v>
      </c>
      <c r="B932" s="786">
        <f t="shared" ref="B932:R932" si="2625">SUM(B247)</f>
        <v>0</v>
      </c>
      <c r="C932" s="786">
        <f t="shared" si="2625"/>
        <v>0</v>
      </c>
      <c r="D932" s="786">
        <f t="shared" si="2625"/>
        <v>0</v>
      </c>
      <c r="E932" s="786">
        <f t="shared" si="2625"/>
        <v>0</v>
      </c>
      <c r="F932" s="786">
        <f t="shared" si="2625"/>
        <v>0</v>
      </c>
      <c r="G932" s="786">
        <f t="shared" si="2625"/>
        <v>0</v>
      </c>
      <c r="H932" s="786">
        <f t="shared" si="2625"/>
        <v>0</v>
      </c>
      <c r="I932" s="786">
        <f t="shared" si="2625"/>
        <v>0</v>
      </c>
      <c r="J932" s="786">
        <f t="shared" si="2625"/>
        <v>0</v>
      </c>
      <c r="K932" s="786">
        <f t="shared" si="2625"/>
        <v>0</v>
      </c>
      <c r="L932" s="786">
        <f t="shared" si="2625"/>
        <v>0</v>
      </c>
      <c r="M932" s="786">
        <f t="shared" si="2625"/>
        <v>0</v>
      </c>
      <c r="N932" s="786">
        <f t="shared" si="2625"/>
        <v>0</v>
      </c>
      <c r="O932" s="786">
        <f t="shared" si="2625"/>
        <v>0</v>
      </c>
      <c r="P932" s="786">
        <f t="shared" si="2625"/>
        <v>0</v>
      </c>
      <c r="Q932" s="786">
        <f t="shared" si="2625"/>
        <v>0</v>
      </c>
      <c r="R932" s="786">
        <f t="shared" si="2625"/>
        <v>0</v>
      </c>
      <c r="S932" s="785"/>
      <c r="T932" s="786">
        <f t="shared" ref="T932:AJ932" si="2626">SUM(T247)</f>
        <v>0</v>
      </c>
      <c r="U932" s="786">
        <f t="shared" si="2626"/>
        <v>0</v>
      </c>
      <c r="V932" s="786">
        <f t="shared" si="2626"/>
        <v>0</v>
      </c>
      <c r="W932" s="786">
        <f t="shared" si="2626"/>
        <v>0</v>
      </c>
      <c r="X932" s="786">
        <f t="shared" si="2626"/>
        <v>0</v>
      </c>
      <c r="Y932" s="786">
        <f t="shared" si="2626"/>
        <v>0</v>
      </c>
      <c r="Z932" s="786">
        <f t="shared" si="2626"/>
        <v>0</v>
      </c>
      <c r="AA932" s="786">
        <f t="shared" si="2626"/>
        <v>0</v>
      </c>
      <c r="AB932" s="786">
        <f t="shared" si="2626"/>
        <v>0</v>
      </c>
      <c r="AC932" s="786">
        <f t="shared" si="2626"/>
        <v>0</v>
      </c>
      <c r="AD932" s="786">
        <f t="shared" si="2626"/>
        <v>0</v>
      </c>
      <c r="AE932" s="786">
        <f t="shared" si="2626"/>
        <v>0</v>
      </c>
      <c r="AF932" s="786">
        <f t="shared" si="2626"/>
        <v>0</v>
      </c>
      <c r="AG932" s="786">
        <f t="shared" si="2626"/>
        <v>0</v>
      </c>
      <c r="AH932" s="786">
        <f t="shared" si="2626"/>
        <v>0</v>
      </c>
      <c r="AI932" s="786">
        <f t="shared" si="2626"/>
        <v>0</v>
      </c>
      <c r="AJ932" s="786">
        <f t="shared" si="2626"/>
        <v>0</v>
      </c>
      <c r="AK932" s="785"/>
      <c r="AL932" s="786">
        <f t="shared" ref="AL932:BB932" si="2627">SUM(AL247)</f>
        <v>0</v>
      </c>
      <c r="AM932" s="786">
        <f t="shared" si="2627"/>
        <v>0</v>
      </c>
      <c r="AN932" s="786">
        <f t="shared" si="2627"/>
        <v>0</v>
      </c>
      <c r="AO932" s="786">
        <f t="shared" si="2627"/>
        <v>0</v>
      </c>
      <c r="AP932" s="786">
        <f t="shared" si="2627"/>
        <v>0</v>
      </c>
      <c r="AQ932" s="786">
        <f t="shared" si="2627"/>
        <v>0</v>
      </c>
      <c r="AR932" s="786">
        <f t="shared" si="2627"/>
        <v>0</v>
      </c>
      <c r="AS932" s="786">
        <f t="shared" si="2627"/>
        <v>0</v>
      </c>
      <c r="AT932" s="786">
        <f t="shared" si="2627"/>
        <v>0</v>
      </c>
      <c r="AU932" s="786">
        <f t="shared" si="2627"/>
        <v>0</v>
      </c>
      <c r="AV932" s="786">
        <f t="shared" si="2627"/>
        <v>0</v>
      </c>
      <c r="AW932" s="786">
        <f t="shared" si="2627"/>
        <v>0</v>
      </c>
      <c r="AX932" s="786">
        <f t="shared" si="2627"/>
        <v>0</v>
      </c>
      <c r="AY932" s="786">
        <f t="shared" si="2627"/>
        <v>0</v>
      </c>
      <c r="AZ932" s="786">
        <f t="shared" si="2627"/>
        <v>0</v>
      </c>
      <c r="BA932" s="786">
        <f t="shared" si="2627"/>
        <v>0</v>
      </c>
      <c r="BB932" s="786">
        <f t="shared" si="2627"/>
        <v>0</v>
      </c>
      <c r="BC932" s="785"/>
      <c r="BD932" s="786">
        <f t="shared" ref="BD932:BT932" si="2628">SUM(BD247)</f>
        <v>0</v>
      </c>
      <c r="BE932" s="786">
        <f t="shared" si="2628"/>
        <v>0</v>
      </c>
      <c r="BF932" s="786">
        <f t="shared" si="2628"/>
        <v>0</v>
      </c>
      <c r="BG932" s="786">
        <f t="shared" si="2628"/>
        <v>0</v>
      </c>
      <c r="BH932" s="786">
        <f t="shared" si="2628"/>
        <v>0</v>
      </c>
      <c r="BI932" s="786">
        <f t="shared" si="2628"/>
        <v>0</v>
      </c>
      <c r="BJ932" s="786">
        <f t="shared" si="2628"/>
        <v>0</v>
      </c>
      <c r="BK932" s="786">
        <f t="shared" si="2628"/>
        <v>0</v>
      </c>
      <c r="BL932" s="786">
        <f t="shared" si="2628"/>
        <v>0</v>
      </c>
      <c r="BM932" s="786">
        <f t="shared" si="2628"/>
        <v>0</v>
      </c>
      <c r="BN932" s="786">
        <f t="shared" si="2628"/>
        <v>0</v>
      </c>
      <c r="BO932" s="786">
        <f t="shared" si="2628"/>
        <v>0</v>
      </c>
      <c r="BP932" s="786">
        <f t="shared" si="2628"/>
        <v>0</v>
      </c>
      <c r="BQ932" s="786">
        <f t="shared" si="2628"/>
        <v>0</v>
      </c>
      <c r="BR932" s="786">
        <f t="shared" si="2628"/>
        <v>0</v>
      </c>
      <c r="BS932" s="786">
        <f t="shared" si="2628"/>
        <v>0</v>
      </c>
      <c r="BT932" s="786">
        <f t="shared" si="262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3">
        <f t="shared" si="2593"/>
        <v>0</v>
      </c>
      <c r="CA932" s="583">
        <f t="shared" si="2594"/>
        <v>0</v>
      </c>
      <c r="CB932" s="583">
        <f t="shared" si="2595"/>
        <v>0</v>
      </c>
      <c r="CC932" s="583">
        <f t="shared" si="2596"/>
        <v>0</v>
      </c>
      <c r="CD932" s="1324">
        <f t="shared" si="2624"/>
        <v>0</v>
      </c>
      <c r="CE932" s="1325">
        <f t="shared" si="2598"/>
        <v>0</v>
      </c>
      <c r="CF932" s="1326">
        <f t="shared" si="2598"/>
        <v>0</v>
      </c>
      <c r="CG932" s="1326">
        <f t="shared" si="2598"/>
        <v>0</v>
      </c>
      <c r="CH932" s="1326">
        <f t="shared" si="2598"/>
        <v>0</v>
      </c>
      <c r="CI932" s="1326">
        <f t="shared" si="2598"/>
        <v>0</v>
      </c>
      <c r="CJ932" s="1326">
        <f t="shared" si="2598"/>
        <v>0</v>
      </c>
      <c r="CK932" s="1327">
        <f t="shared" si="2598"/>
        <v>0</v>
      </c>
      <c r="CL932" s="1327">
        <f t="shared" si="2598"/>
        <v>0</v>
      </c>
      <c r="CM932" s="1327">
        <f t="shared" si="2598"/>
        <v>0</v>
      </c>
      <c r="CN932" s="1326">
        <f t="shared" si="2598"/>
        <v>0</v>
      </c>
      <c r="CO932" s="1326">
        <f t="shared" si="2598"/>
        <v>0</v>
      </c>
      <c r="CP932" s="1326">
        <f t="shared" si="2598"/>
        <v>0</v>
      </c>
      <c r="CQ932" s="1326">
        <f t="shared" si="2598"/>
        <v>0</v>
      </c>
      <c r="CR932" s="1326">
        <f t="shared" si="2598"/>
        <v>0</v>
      </c>
      <c r="CS932" s="1325">
        <f t="shared" si="2598"/>
        <v>0</v>
      </c>
      <c r="CT932" s="1328">
        <f t="shared" si="2598"/>
        <v>0</v>
      </c>
      <c r="CU932" s="534">
        <f t="shared" si="2599"/>
        <v>0</v>
      </c>
      <c r="CV932" s="535">
        <f t="shared" si="2600"/>
        <v>0</v>
      </c>
      <c r="CW932" s="536">
        <f t="shared" si="2601"/>
        <v>0</v>
      </c>
      <c r="CX932" s="536">
        <f t="shared" si="2602"/>
        <v>0</v>
      </c>
      <c r="CY932" s="536">
        <f t="shared" si="2603"/>
        <v>0</v>
      </c>
      <c r="CZ932" s="536">
        <f t="shared" si="2604"/>
        <v>0</v>
      </c>
      <c r="DA932" s="536">
        <f t="shared" si="2605"/>
        <v>0</v>
      </c>
      <c r="DB932" s="537">
        <f t="shared" si="2606"/>
        <v>0</v>
      </c>
      <c r="DC932" s="537">
        <f t="shared" si="2607"/>
        <v>0</v>
      </c>
      <c r="DD932" s="537">
        <f t="shared" si="2608"/>
        <v>0</v>
      </c>
      <c r="DE932" s="536">
        <f t="shared" si="2609"/>
        <v>0</v>
      </c>
      <c r="DF932" s="536">
        <f t="shared" si="2610"/>
        <v>0</v>
      </c>
      <c r="DG932" s="536">
        <f t="shared" si="2611"/>
        <v>0</v>
      </c>
      <c r="DH932" s="536">
        <f t="shared" si="2612"/>
        <v>0</v>
      </c>
      <c r="DI932" s="536">
        <f t="shared" si="2613"/>
        <v>0</v>
      </c>
      <c r="DJ932" s="535">
        <f t="shared" si="2614"/>
        <v>0</v>
      </c>
      <c r="DK932" s="534">
        <f t="shared" si="2615"/>
        <v>0</v>
      </c>
      <c r="DL932" s="639">
        <f t="shared" si="2616"/>
        <v>17</v>
      </c>
      <c r="DM932" s="106">
        <f t="shared" si="2617"/>
        <v>17</v>
      </c>
      <c r="DN932" s="106">
        <f t="shared" si="2618"/>
        <v>17</v>
      </c>
      <c r="DO932" s="106">
        <f t="shared" si="261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7"/>
      <c r="DY932" s="470"/>
    </row>
    <row r="933" spans="1:129" s="472" customFormat="1" ht="15.75" customHeight="1">
      <c r="A933" s="603" t="str">
        <f>A250</f>
        <v>Cucumber: kg produced</v>
      </c>
      <c r="B933" s="786">
        <f t="shared" ref="B933:R933" si="2629">SUM(B254)</f>
        <v>0</v>
      </c>
      <c r="C933" s="786">
        <f t="shared" si="2629"/>
        <v>0</v>
      </c>
      <c r="D933" s="786">
        <f t="shared" si="2629"/>
        <v>0</v>
      </c>
      <c r="E933" s="786">
        <f t="shared" si="2629"/>
        <v>0</v>
      </c>
      <c r="F933" s="786">
        <f t="shared" si="2629"/>
        <v>0</v>
      </c>
      <c r="G933" s="786">
        <f t="shared" si="2629"/>
        <v>0</v>
      </c>
      <c r="H933" s="786">
        <f t="shared" si="2629"/>
        <v>0</v>
      </c>
      <c r="I933" s="786">
        <f t="shared" si="2629"/>
        <v>0</v>
      </c>
      <c r="J933" s="786">
        <f t="shared" si="2629"/>
        <v>0</v>
      </c>
      <c r="K933" s="786">
        <f t="shared" si="2629"/>
        <v>0</v>
      </c>
      <c r="L933" s="786">
        <f t="shared" si="2629"/>
        <v>0</v>
      </c>
      <c r="M933" s="786">
        <f t="shared" si="2629"/>
        <v>0</v>
      </c>
      <c r="N933" s="786">
        <f t="shared" si="2629"/>
        <v>0</v>
      </c>
      <c r="O933" s="786">
        <f t="shared" si="2629"/>
        <v>0</v>
      </c>
      <c r="P933" s="786">
        <f t="shared" si="2629"/>
        <v>0</v>
      </c>
      <c r="Q933" s="786">
        <f t="shared" si="2629"/>
        <v>0</v>
      </c>
      <c r="R933" s="786">
        <f t="shared" si="2629"/>
        <v>0</v>
      </c>
      <c r="S933" s="785"/>
      <c r="T933" s="786">
        <f t="shared" ref="T933:AJ933" si="2630">SUM(T254)</f>
        <v>0</v>
      </c>
      <c r="U933" s="786">
        <f t="shared" si="2630"/>
        <v>0</v>
      </c>
      <c r="V933" s="786">
        <f t="shared" si="2630"/>
        <v>0</v>
      </c>
      <c r="W933" s="786">
        <f t="shared" si="2630"/>
        <v>2200</v>
      </c>
      <c r="X933" s="786">
        <f t="shared" si="2630"/>
        <v>0</v>
      </c>
      <c r="Y933" s="786">
        <f t="shared" si="2630"/>
        <v>0</v>
      </c>
      <c r="Z933" s="786">
        <f t="shared" si="2630"/>
        <v>0</v>
      </c>
      <c r="AA933" s="786">
        <f t="shared" si="2630"/>
        <v>0</v>
      </c>
      <c r="AB933" s="786">
        <f t="shared" si="2630"/>
        <v>0</v>
      </c>
      <c r="AC933" s="786">
        <f t="shared" si="2630"/>
        <v>0</v>
      </c>
      <c r="AD933" s="786">
        <f t="shared" si="2630"/>
        <v>0</v>
      </c>
      <c r="AE933" s="786">
        <f t="shared" si="2630"/>
        <v>0</v>
      </c>
      <c r="AF933" s="786">
        <f t="shared" si="2630"/>
        <v>0</v>
      </c>
      <c r="AG933" s="786">
        <f t="shared" si="2630"/>
        <v>0</v>
      </c>
      <c r="AH933" s="786">
        <f t="shared" si="2630"/>
        <v>0</v>
      </c>
      <c r="AI933" s="786">
        <f t="shared" si="2630"/>
        <v>0</v>
      </c>
      <c r="AJ933" s="786">
        <f t="shared" si="2630"/>
        <v>0</v>
      </c>
      <c r="AK933" s="785"/>
      <c r="AL933" s="786">
        <f t="shared" ref="AL933:BB933" si="2631">SUM(AL254)</f>
        <v>0</v>
      </c>
      <c r="AM933" s="786">
        <f t="shared" si="2631"/>
        <v>0</v>
      </c>
      <c r="AN933" s="786">
        <f t="shared" si="2631"/>
        <v>0</v>
      </c>
      <c r="AO933" s="786">
        <f t="shared" si="2631"/>
        <v>0</v>
      </c>
      <c r="AP933" s="786">
        <f t="shared" si="2631"/>
        <v>0</v>
      </c>
      <c r="AQ933" s="786">
        <f t="shared" si="2631"/>
        <v>0</v>
      </c>
      <c r="AR933" s="786">
        <f t="shared" si="2631"/>
        <v>0</v>
      </c>
      <c r="AS933" s="786">
        <f t="shared" si="2631"/>
        <v>0</v>
      </c>
      <c r="AT933" s="786">
        <f t="shared" si="2631"/>
        <v>0</v>
      </c>
      <c r="AU933" s="786">
        <f t="shared" si="2631"/>
        <v>0</v>
      </c>
      <c r="AV933" s="786">
        <f t="shared" si="2631"/>
        <v>0</v>
      </c>
      <c r="AW933" s="786">
        <f t="shared" si="2631"/>
        <v>0</v>
      </c>
      <c r="AX933" s="786">
        <f t="shared" si="2631"/>
        <v>0</v>
      </c>
      <c r="AY933" s="786">
        <f t="shared" si="2631"/>
        <v>0</v>
      </c>
      <c r="AZ933" s="786">
        <f t="shared" si="2631"/>
        <v>0</v>
      </c>
      <c r="BA933" s="786">
        <f t="shared" si="2631"/>
        <v>0</v>
      </c>
      <c r="BB933" s="786">
        <f t="shared" si="2631"/>
        <v>0</v>
      </c>
      <c r="BC933" s="785"/>
      <c r="BD933" s="786">
        <f t="shared" ref="BD933:BT933" si="2632">SUM(BD254)</f>
        <v>0</v>
      </c>
      <c r="BE933" s="786">
        <f t="shared" si="2632"/>
        <v>0</v>
      </c>
      <c r="BF933" s="786">
        <f t="shared" si="2632"/>
        <v>0</v>
      </c>
      <c r="BG933" s="786">
        <f t="shared" si="2632"/>
        <v>0</v>
      </c>
      <c r="BH933" s="786">
        <f t="shared" si="2632"/>
        <v>0</v>
      </c>
      <c r="BI933" s="786">
        <f t="shared" si="2632"/>
        <v>0</v>
      </c>
      <c r="BJ933" s="786">
        <f t="shared" si="2632"/>
        <v>0</v>
      </c>
      <c r="BK933" s="786">
        <f t="shared" si="2632"/>
        <v>0</v>
      </c>
      <c r="BL933" s="786">
        <f t="shared" si="2632"/>
        <v>0</v>
      </c>
      <c r="BM933" s="786">
        <f t="shared" si="2632"/>
        <v>0</v>
      </c>
      <c r="BN933" s="786">
        <f t="shared" si="2632"/>
        <v>0</v>
      </c>
      <c r="BO933" s="786">
        <f t="shared" si="2632"/>
        <v>0</v>
      </c>
      <c r="BP933" s="786">
        <f t="shared" si="2632"/>
        <v>0</v>
      </c>
      <c r="BQ933" s="786">
        <f t="shared" si="2632"/>
        <v>0</v>
      </c>
      <c r="BR933" s="786">
        <f t="shared" si="2632"/>
        <v>0</v>
      </c>
      <c r="BS933" s="786">
        <f t="shared" si="2632"/>
        <v>0</v>
      </c>
      <c r="BT933" s="786">
        <f t="shared" si="263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3">
        <f t="shared" si="2593"/>
        <v>0</v>
      </c>
      <c r="CA933" s="583">
        <f t="shared" si="2594"/>
        <v>0</v>
      </c>
      <c r="CB933" s="583">
        <f t="shared" si="2595"/>
        <v>0</v>
      </c>
      <c r="CC933" s="583">
        <f t="shared" si="2596"/>
        <v>0</v>
      </c>
      <c r="CD933" s="1324">
        <f t="shared" si="2624"/>
        <v>0</v>
      </c>
      <c r="CE933" s="1325">
        <f t="shared" si="2598"/>
        <v>0</v>
      </c>
      <c r="CF933" s="1326">
        <f t="shared" si="2598"/>
        <v>0</v>
      </c>
      <c r="CG933" s="1326">
        <f t="shared" si="2598"/>
        <v>0</v>
      </c>
      <c r="CH933" s="1326">
        <f t="shared" si="2598"/>
        <v>0</v>
      </c>
      <c r="CI933" s="1326">
        <f t="shared" si="2598"/>
        <v>0</v>
      </c>
      <c r="CJ933" s="1326">
        <f t="shared" si="2598"/>
        <v>0</v>
      </c>
      <c r="CK933" s="1327">
        <f t="shared" si="2598"/>
        <v>0</v>
      </c>
      <c r="CL933" s="1327">
        <f t="shared" si="2598"/>
        <v>0</v>
      </c>
      <c r="CM933" s="1327">
        <f t="shared" si="2598"/>
        <v>0</v>
      </c>
      <c r="CN933" s="1326">
        <f t="shared" si="2598"/>
        <v>0</v>
      </c>
      <c r="CO933" s="1326">
        <f t="shared" si="2598"/>
        <v>0</v>
      </c>
      <c r="CP933" s="1326">
        <f t="shared" si="2598"/>
        <v>0</v>
      </c>
      <c r="CQ933" s="1326">
        <f t="shared" si="2598"/>
        <v>0</v>
      </c>
      <c r="CR933" s="1326">
        <f t="shared" si="2598"/>
        <v>0</v>
      </c>
      <c r="CS933" s="1325">
        <f t="shared" si="2598"/>
        <v>0</v>
      </c>
      <c r="CT933" s="1328">
        <f t="shared" si="2598"/>
        <v>0</v>
      </c>
      <c r="CU933" s="534">
        <f t="shared" si="2599"/>
        <v>0</v>
      </c>
      <c r="CV933" s="535">
        <f t="shared" si="2600"/>
        <v>0</v>
      </c>
      <c r="CW933" s="536">
        <f t="shared" si="2601"/>
        <v>0</v>
      </c>
      <c r="CX933" s="536">
        <f t="shared" si="2602"/>
        <v>0</v>
      </c>
      <c r="CY933" s="536">
        <f t="shared" si="2603"/>
        <v>0</v>
      </c>
      <c r="CZ933" s="536">
        <f t="shared" si="2604"/>
        <v>0</v>
      </c>
      <c r="DA933" s="536">
        <f t="shared" si="2605"/>
        <v>0</v>
      </c>
      <c r="DB933" s="537">
        <f t="shared" si="2606"/>
        <v>0</v>
      </c>
      <c r="DC933" s="537">
        <f t="shared" si="2607"/>
        <v>0</v>
      </c>
      <c r="DD933" s="537">
        <f t="shared" si="2608"/>
        <v>0</v>
      </c>
      <c r="DE933" s="536">
        <f t="shared" si="2609"/>
        <v>0</v>
      </c>
      <c r="DF933" s="536">
        <f t="shared" si="2610"/>
        <v>0</v>
      </c>
      <c r="DG933" s="536">
        <f t="shared" si="2611"/>
        <v>0</v>
      </c>
      <c r="DH933" s="536">
        <f t="shared" si="2612"/>
        <v>0</v>
      </c>
      <c r="DI933" s="536">
        <f t="shared" si="2613"/>
        <v>0</v>
      </c>
      <c r="DJ933" s="535">
        <f t="shared" si="2614"/>
        <v>0</v>
      </c>
      <c r="DK933" s="534">
        <f t="shared" si="2615"/>
        <v>0</v>
      </c>
      <c r="DL933" s="639">
        <f t="shared" si="2616"/>
        <v>17</v>
      </c>
      <c r="DM933" s="106">
        <f t="shared" si="2617"/>
        <v>17</v>
      </c>
      <c r="DN933" s="106">
        <f t="shared" si="2618"/>
        <v>17</v>
      </c>
      <c r="DO933" s="106">
        <f t="shared" si="261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7"/>
      <c r="DY933" s="470"/>
    </row>
    <row r="934" spans="1:129" s="472" customFormat="1" ht="15.75" customHeight="1">
      <c r="A934" s="603" t="str">
        <f>A257</f>
        <v>Impwa: kg produced</v>
      </c>
      <c r="B934" s="786">
        <f t="shared" ref="B934:R934" si="2633">SUM(B261)</f>
        <v>0</v>
      </c>
      <c r="C934" s="786">
        <f t="shared" si="2633"/>
        <v>0</v>
      </c>
      <c r="D934" s="786">
        <f t="shared" si="2633"/>
        <v>0</v>
      </c>
      <c r="E934" s="786">
        <f t="shared" si="2633"/>
        <v>0</v>
      </c>
      <c r="F934" s="786">
        <f t="shared" si="2633"/>
        <v>0</v>
      </c>
      <c r="G934" s="786">
        <f t="shared" si="2633"/>
        <v>0</v>
      </c>
      <c r="H934" s="786">
        <f t="shared" si="2633"/>
        <v>0</v>
      </c>
      <c r="I934" s="786">
        <f t="shared" si="2633"/>
        <v>0</v>
      </c>
      <c r="J934" s="786">
        <f t="shared" si="2633"/>
        <v>0</v>
      </c>
      <c r="K934" s="786">
        <f t="shared" si="2633"/>
        <v>0</v>
      </c>
      <c r="L934" s="786">
        <f t="shared" si="2633"/>
        <v>0</v>
      </c>
      <c r="M934" s="786">
        <f t="shared" si="2633"/>
        <v>0</v>
      </c>
      <c r="N934" s="786">
        <f t="shared" si="2633"/>
        <v>0</v>
      </c>
      <c r="O934" s="786">
        <f t="shared" si="2633"/>
        <v>0</v>
      </c>
      <c r="P934" s="786">
        <f t="shared" si="2633"/>
        <v>0</v>
      </c>
      <c r="Q934" s="786">
        <f t="shared" si="2633"/>
        <v>0</v>
      </c>
      <c r="R934" s="786">
        <f t="shared" si="2633"/>
        <v>0</v>
      </c>
      <c r="S934" s="785"/>
      <c r="T934" s="786">
        <f t="shared" ref="T934:AJ934" si="2634">SUM(T261)</f>
        <v>0</v>
      </c>
      <c r="U934" s="786">
        <f t="shared" si="2634"/>
        <v>0</v>
      </c>
      <c r="V934" s="786">
        <f t="shared" si="2634"/>
        <v>0</v>
      </c>
      <c r="W934" s="786">
        <f t="shared" si="2634"/>
        <v>1400</v>
      </c>
      <c r="X934" s="786">
        <f t="shared" si="2634"/>
        <v>0</v>
      </c>
      <c r="Y934" s="786">
        <f t="shared" si="2634"/>
        <v>0</v>
      </c>
      <c r="Z934" s="786">
        <f t="shared" si="2634"/>
        <v>0</v>
      </c>
      <c r="AA934" s="786">
        <f t="shared" si="2634"/>
        <v>0</v>
      </c>
      <c r="AB934" s="786">
        <f t="shared" si="2634"/>
        <v>0</v>
      </c>
      <c r="AC934" s="786">
        <f t="shared" si="2634"/>
        <v>0</v>
      </c>
      <c r="AD934" s="786">
        <f t="shared" si="2634"/>
        <v>0</v>
      </c>
      <c r="AE934" s="786">
        <f t="shared" si="2634"/>
        <v>0</v>
      </c>
      <c r="AF934" s="786">
        <f t="shared" si="2634"/>
        <v>0</v>
      </c>
      <c r="AG934" s="786">
        <f t="shared" si="2634"/>
        <v>0</v>
      </c>
      <c r="AH934" s="786">
        <f t="shared" si="2634"/>
        <v>0</v>
      </c>
      <c r="AI934" s="786">
        <f t="shared" si="2634"/>
        <v>0</v>
      </c>
      <c r="AJ934" s="786">
        <f t="shared" si="2634"/>
        <v>0</v>
      </c>
      <c r="AK934" s="785"/>
      <c r="AL934" s="786">
        <f t="shared" ref="AL934:BB934" si="2635">SUM(AL261)</f>
        <v>0</v>
      </c>
      <c r="AM934" s="786">
        <f t="shared" si="2635"/>
        <v>0</v>
      </c>
      <c r="AN934" s="786">
        <f t="shared" si="2635"/>
        <v>0</v>
      </c>
      <c r="AO934" s="786">
        <f t="shared" si="2635"/>
        <v>0</v>
      </c>
      <c r="AP934" s="786">
        <f t="shared" si="2635"/>
        <v>0</v>
      </c>
      <c r="AQ934" s="786">
        <f t="shared" si="2635"/>
        <v>0</v>
      </c>
      <c r="AR934" s="786">
        <f t="shared" si="2635"/>
        <v>0</v>
      </c>
      <c r="AS934" s="786">
        <f t="shared" si="2635"/>
        <v>0</v>
      </c>
      <c r="AT934" s="786">
        <f t="shared" si="2635"/>
        <v>0</v>
      </c>
      <c r="AU934" s="786">
        <f t="shared" si="2635"/>
        <v>0</v>
      </c>
      <c r="AV934" s="786">
        <f t="shared" si="2635"/>
        <v>0</v>
      </c>
      <c r="AW934" s="786">
        <f t="shared" si="2635"/>
        <v>0</v>
      </c>
      <c r="AX934" s="786">
        <f t="shared" si="2635"/>
        <v>0</v>
      </c>
      <c r="AY934" s="786">
        <f t="shared" si="2635"/>
        <v>0</v>
      </c>
      <c r="AZ934" s="786">
        <f t="shared" si="2635"/>
        <v>0</v>
      </c>
      <c r="BA934" s="786">
        <f t="shared" si="2635"/>
        <v>0</v>
      </c>
      <c r="BB934" s="786">
        <f t="shared" si="2635"/>
        <v>0</v>
      </c>
      <c r="BC934" s="785"/>
      <c r="BD934" s="786">
        <f t="shared" ref="BD934:BT934" si="2636">SUM(BD261)</f>
        <v>0</v>
      </c>
      <c r="BE934" s="786">
        <f t="shared" si="2636"/>
        <v>0</v>
      </c>
      <c r="BF934" s="786">
        <f t="shared" si="2636"/>
        <v>0</v>
      </c>
      <c r="BG934" s="786">
        <f t="shared" si="2636"/>
        <v>0</v>
      </c>
      <c r="BH934" s="786">
        <f t="shared" si="2636"/>
        <v>0</v>
      </c>
      <c r="BI934" s="786">
        <f t="shared" si="2636"/>
        <v>0</v>
      </c>
      <c r="BJ934" s="786">
        <f t="shared" si="2636"/>
        <v>0</v>
      </c>
      <c r="BK934" s="786">
        <f t="shared" si="2636"/>
        <v>0</v>
      </c>
      <c r="BL934" s="786">
        <f t="shared" si="2636"/>
        <v>0</v>
      </c>
      <c r="BM934" s="786">
        <f t="shared" si="2636"/>
        <v>0</v>
      </c>
      <c r="BN934" s="786">
        <f t="shared" si="2636"/>
        <v>0</v>
      </c>
      <c r="BO934" s="786">
        <f t="shared" si="2636"/>
        <v>0</v>
      </c>
      <c r="BP934" s="786">
        <f t="shared" si="2636"/>
        <v>0</v>
      </c>
      <c r="BQ934" s="786">
        <f t="shared" si="2636"/>
        <v>0</v>
      </c>
      <c r="BR934" s="786">
        <f t="shared" si="2636"/>
        <v>0</v>
      </c>
      <c r="BS934" s="786">
        <f t="shared" si="2636"/>
        <v>0</v>
      </c>
      <c r="BT934" s="786">
        <f t="shared" si="263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3">
        <f t="shared" si="2593"/>
        <v>0</v>
      </c>
      <c r="CA934" s="583">
        <f t="shared" si="2594"/>
        <v>0</v>
      </c>
      <c r="CB934" s="583">
        <f t="shared" si="2595"/>
        <v>0</v>
      </c>
      <c r="CC934" s="583">
        <f t="shared" si="2596"/>
        <v>0</v>
      </c>
      <c r="CD934" s="1324">
        <f t="shared" si="2624"/>
        <v>0</v>
      </c>
      <c r="CE934" s="1325">
        <f t="shared" si="2598"/>
        <v>0</v>
      </c>
      <c r="CF934" s="1326">
        <f t="shared" si="2598"/>
        <v>0</v>
      </c>
      <c r="CG934" s="1326">
        <f t="shared" si="2598"/>
        <v>0</v>
      </c>
      <c r="CH934" s="1326">
        <f t="shared" si="2598"/>
        <v>0</v>
      </c>
      <c r="CI934" s="1326">
        <f t="shared" si="2598"/>
        <v>0</v>
      </c>
      <c r="CJ934" s="1326">
        <f t="shared" si="2598"/>
        <v>0</v>
      </c>
      <c r="CK934" s="1327">
        <f t="shared" si="2598"/>
        <v>0</v>
      </c>
      <c r="CL934" s="1327">
        <f t="shared" si="2598"/>
        <v>0</v>
      </c>
      <c r="CM934" s="1327">
        <f t="shared" si="2598"/>
        <v>0</v>
      </c>
      <c r="CN934" s="1326">
        <f t="shared" si="2598"/>
        <v>0</v>
      </c>
      <c r="CO934" s="1326">
        <f t="shared" si="2598"/>
        <v>0</v>
      </c>
      <c r="CP934" s="1326">
        <f t="shared" si="2598"/>
        <v>0</v>
      </c>
      <c r="CQ934" s="1326">
        <f t="shared" si="2598"/>
        <v>0</v>
      </c>
      <c r="CR934" s="1326">
        <f t="shared" si="2598"/>
        <v>0</v>
      </c>
      <c r="CS934" s="1325">
        <f t="shared" si="2598"/>
        <v>0</v>
      </c>
      <c r="CT934" s="1328">
        <f t="shared" si="2598"/>
        <v>0</v>
      </c>
      <c r="CU934" s="534">
        <f t="shared" si="2599"/>
        <v>0</v>
      </c>
      <c r="CV934" s="535">
        <f t="shared" si="2600"/>
        <v>0</v>
      </c>
      <c r="CW934" s="536">
        <f t="shared" si="2601"/>
        <v>0</v>
      </c>
      <c r="CX934" s="536">
        <f t="shared" si="2602"/>
        <v>0</v>
      </c>
      <c r="CY934" s="536">
        <f t="shared" si="2603"/>
        <v>0</v>
      </c>
      <c r="CZ934" s="536">
        <f t="shared" si="2604"/>
        <v>0</v>
      </c>
      <c r="DA934" s="536">
        <f t="shared" si="2605"/>
        <v>0</v>
      </c>
      <c r="DB934" s="537">
        <f t="shared" si="2606"/>
        <v>0</v>
      </c>
      <c r="DC934" s="537">
        <f t="shared" si="2607"/>
        <v>0</v>
      </c>
      <c r="DD934" s="537">
        <f t="shared" si="2608"/>
        <v>0</v>
      </c>
      <c r="DE934" s="536">
        <f t="shared" si="2609"/>
        <v>0</v>
      </c>
      <c r="DF934" s="536">
        <f t="shared" si="2610"/>
        <v>0</v>
      </c>
      <c r="DG934" s="536">
        <f t="shared" si="2611"/>
        <v>0</v>
      </c>
      <c r="DH934" s="536">
        <f t="shared" si="2612"/>
        <v>0</v>
      </c>
      <c r="DI934" s="536">
        <f t="shared" si="2613"/>
        <v>0</v>
      </c>
      <c r="DJ934" s="535">
        <f t="shared" si="2614"/>
        <v>0</v>
      </c>
      <c r="DK934" s="534">
        <f t="shared" si="2615"/>
        <v>0</v>
      </c>
      <c r="DL934" s="639">
        <f t="shared" si="2616"/>
        <v>17</v>
      </c>
      <c r="DM934" s="106">
        <f t="shared" si="2617"/>
        <v>17</v>
      </c>
      <c r="DN934" s="106">
        <f t="shared" si="2618"/>
        <v>17</v>
      </c>
      <c r="DO934" s="106">
        <f t="shared" si="261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7"/>
      <c r="DY934" s="470"/>
    </row>
    <row r="935" spans="1:129" s="472" customFormat="1" ht="15.75" customHeight="1">
      <c r="A935" s="603" t="str">
        <f>A264</f>
        <v>Cowpeas: kg produced</v>
      </c>
      <c r="B935" s="786">
        <f t="shared" ref="B935:R935" si="2637">SUM(B268)</f>
        <v>0</v>
      </c>
      <c r="C935" s="786">
        <f t="shared" si="2637"/>
        <v>0</v>
      </c>
      <c r="D935" s="786">
        <f t="shared" si="2637"/>
        <v>0</v>
      </c>
      <c r="E935" s="786">
        <f t="shared" si="2637"/>
        <v>0</v>
      </c>
      <c r="F935" s="786">
        <f t="shared" si="2637"/>
        <v>0</v>
      </c>
      <c r="G935" s="786">
        <f t="shared" si="2637"/>
        <v>0</v>
      </c>
      <c r="H935" s="786">
        <f t="shared" si="2637"/>
        <v>0</v>
      </c>
      <c r="I935" s="786">
        <f t="shared" si="2637"/>
        <v>0</v>
      </c>
      <c r="J935" s="786">
        <f t="shared" si="2637"/>
        <v>0</v>
      </c>
      <c r="K935" s="786">
        <f t="shared" si="2637"/>
        <v>0</v>
      </c>
      <c r="L935" s="786">
        <f t="shared" si="2637"/>
        <v>0</v>
      </c>
      <c r="M935" s="786">
        <f t="shared" si="2637"/>
        <v>0</v>
      </c>
      <c r="N935" s="786">
        <f t="shared" si="2637"/>
        <v>0</v>
      </c>
      <c r="O935" s="786">
        <f t="shared" si="2637"/>
        <v>0</v>
      </c>
      <c r="P935" s="786">
        <f t="shared" si="2637"/>
        <v>0</v>
      </c>
      <c r="Q935" s="786">
        <f t="shared" si="2637"/>
        <v>0</v>
      </c>
      <c r="R935" s="786">
        <f t="shared" si="2637"/>
        <v>0</v>
      </c>
      <c r="S935" s="785"/>
      <c r="T935" s="786">
        <f t="shared" ref="T935:AJ935" si="2638">SUM(T268)</f>
        <v>0</v>
      </c>
      <c r="U935" s="786">
        <f t="shared" si="2638"/>
        <v>240</v>
      </c>
      <c r="V935" s="786">
        <f t="shared" si="2638"/>
        <v>0</v>
      </c>
      <c r="W935" s="786">
        <f t="shared" si="2638"/>
        <v>55</v>
      </c>
      <c r="X935" s="786">
        <f t="shared" si="2638"/>
        <v>0</v>
      </c>
      <c r="Y935" s="786">
        <f t="shared" si="2638"/>
        <v>0</v>
      </c>
      <c r="Z935" s="786">
        <f t="shared" si="2638"/>
        <v>0</v>
      </c>
      <c r="AA935" s="786">
        <f t="shared" si="2638"/>
        <v>0</v>
      </c>
      <c r="AB935" s="786">
        <f t="shared" si="2638"/>
        <v>0</v>
      </c>
      <c r="AC935" s="786">
        <f t="shared" si="2638"/>
        <v>0</v>
      </c>
      <c r="AD935" s="786">
        <f t="shared" si="2638"/>
        <v>0</v>
      </c>
      <c r="AE935" s="786">
        <f t="shared" si="2638"/>
        <v>0</v>
      </c>
      <c r="AF935" s="786">
        <f t="shared" si="2638"/>
        <v>0</v>
      </c>
      <c r="AG935" s="786">
        <f t="shared" si="2638"/>
        <v>0</v>
      </c>
      <c r="AH935" s="786">
        <f t="shared" si="2638"/>
        <v>0</v>
      </c>
      <c r="AI935" s="786">
        <f t="shared" si="2638"/>
        <v>0</v>
      </c>
      <c r="AJ935" s="786">
        <f t="shared" si="2638"/>
        <v>0</v>
      </c>
      <c r="AK935" s="785"/>
      <c r="AL935" s="786">
        <f t="shared" ref="AL935:BB935" si="2639">SUM(AL268)</f>
        <v>0</v>
      </c>
      <c r="AM935" s="786">
        <f t="shared" si="2639"/>
        <v>0</v>
      </c>
      <c r="AN935" s="786">
        <f t="shared" si="2639"/>
        <v>0</v>
      </c>
      <c r="AO935" s="786">
        <f t="shared" si="2639"/>
        <v>0</v>
      </c>
      <c r="AP935" s="786">
        <f t="shared" si="2639"/>
        <v>0</v>
      </c>
      <c r="AQ935" s="786">
        <f t="shared" si="2639"/>
        <v>0</v>
      </c>
      <c r="AR935" s="786">
        <f t="shared" si="2639"/>
        <v>0</v>
      </c>
      <c r="AS935" s="786">
        <f t="shared" si="2639"/>
        <v>0</v>
      </c>
      <c r="AT935" s="786">
        <f t="shared" si="2639"/>
        <v>0</v>
      </c>
      <c r="AU935" s="786">
        <f t="shared" si="2639"/>
        <v>0</v>
      </c>
      <c r="AV935" s="786">
        <f t="shared" si="2639"/>
        <v>0</v>
      </c>
      <c r="AW935" s="786">
        <f t="shared" si="2639"/>
        <v>0</v>
      </c>
      <c r="AX935" s="786">
        <f t="shared" si="2639"/>
        <v>0</v>
      </c>
      <c r="AY935" s="786">
        <f t="shared" si="2639"/>
        <v>0</v>
      </c>
      <c r="AZ935" s="786">
        <f t="shared" si="2639"/>
        <v>0</v>
      </c>
      <c r="BA935" s="786">
        <f t="shared" si="2639"/>
        <v>0</v>
      </c>
      <c r="BB935" s="786">
        <f t="shared" si="2639"/>
        <v>0</v>
      </c>
      <c r="BC935" s="785"/>
      <c r="BD935" s="786">
        <f t="shared" ref="BD935:BT935" si="2640">SUM(BD268)</f>
        <v>0</v>
      </c>
      <c r="BE935" s="786">
        <f t="shared" si="2640"/>
        <v>0</v>
      </c>
      <c r="BF935" s="786">
        <f t="shared" si="2640"/>
        <v>0</v>
      </c>
      <c r="BG935" s="786">
        <f t="shared" si="2640"/>
        <v>0</v>
      </c>
      <c r="BH935" s="786">
        <f t="shared" si="2640"/>
        <v>0</v>
      </c>
      <c r="BI935" s="786">
        <f t="shared" si="2640"/>
        <v>0</v>
      </c>
      <c r="BJ935" s="786">
        <f t="shared" si="2640"/>
        <v>0</v>
      </c>
      <c r="BK935" s="786">
        <f t="shared" si="2640"/>
        <v>0</v>
      </c>
      <c r="BL935" s="786">
        <f t="shared" si="2640"/>
        <v>0</v>
      </c>
      <c r="BM935" s="786">
        <f t="shared" si="2640"/>
        <v>0</v>
      </c>
      <c r="BN935" s="786">
        <f t="shared" si="2640"/>
        <v>0</v>
      </c>
      <c r="BO935" s="786">
        <f t="shared" si="2640"/>
        <v>0</v>
      </c>
      <c r="BP935" s="786">
        <f t="shared" si="2640"/>
        <v>0</v>
      </c>
      <c r="BQ935" s="786">
        <f t="shared" si="2640"/>
        <v>0</v>
      </c>
      <c r="BR935" s="786">
        <f t="shared" si="2640"/>
        <v>0</v>
      </c>
      <c r="BS935" s="786">
        <f t="shared" si="2640"/>
        <v>0</v>
      </c>
      <c r="BT935" s="786">
        <f t="shared" si="264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3">
        <f t="shared" si="2593"/>
        <v>0</v>
      </c>
      <c r="CA935" s="583">
        <f t="shared" si="2594"/>
        <v>3.6666666666666665</v>
      </c>
      <c r="CB935" s="583">
        <f t="shared" si="2595"/>
        <v>0</v>
      </c>
      <c r="CC935" s="583">
        <f t="shared" si="2596"/>
        <v>0</v>
      </c>
      <c r="CD935" s="1324">
        <f t="shared" si="2624"/>
        <v>0</v>
      </c>
      <c r="CE935" s="1325">
        <f t="shared" si="2598"/>
        <v>0</v>
      </c>
      <c r="CF935" s="1326">
        <f t="shared" si="2598"/>
        <v>0</v>
      </c>
      <c r="CG935" s="1326">
        <f t="shared" si="2598"/>
        <v>0</v>
      </c>
      <c r="CH935" s="1326">
        <f t="shared" si="2598"/>
        <v>0</v>
      </c>
      <c r="CI935" s="1326">
        <f t="shared" si="2598"/>
        <v>0</v>
      </c>
      <c r="CJ935" s="1326">
        <f t="shared" si="2598"/>
        <v>0</v>
      </c>
      <c r="CK935" s="1327">
        <f t="shared" si="2598"/>
        <v>0</v>
      </c>
      <c r="CL935" s="1327">
        <f t="shared" si="2598"/>
        <v>0</v>
      </c>
      <c r="CM935" s="1327">
        <f t="shared" si="2598"/>
        <v>0</v>
      </c>
      <c r="CN935" s="1326">
        <f t="shared" si="2598"/>
        <v>0</v>
      </c>
      <c r="CO935" s="1326">
        <f t="shared" si="2598"/>
        <v>0</v>
      </c>
      <c r="CP935" s="1326">
        <f t="shared" si="2598"/>
        <v>0</v>
      </c>
      <c r="CQ935" s="1326">
        <f t="shared" si="2598"/>
        <v>0</v>
      </c>
      <c r="CR935" s="1326">
        <f t="shared" si="2598"/>
        <v>0</v>
      </c>
      <c r="CS935" s="1325">
        <f t="shared" si="2598"/>
        <v>0</v>
      </c>
      <c r="CT935" s="1328">
        <f t="shared" si="2598"/>
        <v>0</v>
      </c>
      <c r="CU935" s="534">
        <f t="shared" si="2599"/>
        <v>0</v>
      </c>
      <c r="CV935" s="535">
        <f t="shared" si="2600"/>
        <v>0</v>
      </c>
      <c r="CW935" s="536">
        <f t="shared" si="2601"/>
        <v>0</v>
      </c>
      <c r="CX935" s="536">
        <f t="shared" si="2602"/>
        <v>0</v>
      </c>
      <c r="CY935" s="536">
        <f t="shared" si="2603"/>
        <v>0</v>
      </c>
      <c r="CZ935" s="536">
        <f t="shared" si="2604"/>
        <v>0</v>
      </c>
      <c r="DA935" s="536">
        <f t="shared" si="2605"/>
        <v>0</v>
      </c>
      <c r="DB935" s="537">
        <f t="shared" si="2606"/>
        <v>0</v>
      </c>
      <c r="DC935" s="537">
        <f t="shared" si="2607"/>
        <v>0</v>
      </c>
      <c r="DD935" s="537">
        <f t="shared" si="2608"/>
        <v>0</v>
      </c>
      <c r="DE935" s="536">
        <f t="shared" si="2609"/>
        <v>0</v>
      </c>
      <c r="DF935" s="536">
        <f t="shared" si="2610"/>
        <v>0</v>
      </c>
      <c r="DG935" s="536">
        <f t="shared" si="2611"/>
        <v>0</v>
      </c>
      <c r="DH935" s="536">
        <f t="shared" si="2612"/>
        <v>0</v>
      </c>
      <c r="DI935" s="536">
        <f t="shared" si="2613"/>
        <v>0</v>
      </c>
      <c r="DJ935" s="535">
        <f t="shared" si="2614"/>
        <v>0</v>
      </c>
      <c r="DK935" s="534">
        <f t="shared" si="2615"/>
        <v>0</v>
      </c>
      <c r="DL935" s="639">
        <f t="shared" si="2616"/>
        <v>17</v>
      </c>
      <c r="DM935" s="106">
        <f t="shared" si="2617"/>
        <v>17</v>
      </c>
      <c r="DN935" s="106">
        <f t="shared" si="2618"/>
        <v>17</v>
      </c>
      <c r="DO935" s="106">
        <f t="shared" si="261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7"/>
      <c r="DY935" s="470"/>
    </row>
    <row r="936" spans="1:129" s="472" customFormat="1" ht="15.75" customHeight="1">
      <c r="A936" s="603" t="str">
        <f>A271</f>
        <v>Beans: kg produced</v>
      </c>
      <c r="B936" s="786">
        <f t="shared" ref="B936:R936" si="2641">SUM(B275)</f>
        <v>0</v>
      </c>
      <c r="C936" s="786">
        <f t="shared" si="2641"/>
        <v>0</v>
      </c>
      <c r="D936" s="786">
        <f t="shared" si="2641"/>
        <v>0</v>
      </c>
      <c r="E936" s="786">
        <f t="shared" si="2641"/>
        <v>0</v>
      </c>
      <c r="F936" s="786">
        <f t="shared" si="2641"/>
        <v>0</v>
      </c>
      <c r="G936" s="786">
        <f t="shared" si="2641"/>
        <v>0</v>
      </c>
      <c r="H936" s="786">
        <f t="shared" si="2641"/>
        <v>0</v>
      </c>
      <c r="I936" s="786">
        <f t="shared" si="2641"/>
        <v>0</v>
      </c>
      <c r="J936" s="786">
        <f t="shared" si="2641"/>
        <v>0</v>
      </c>
      <c r="K936" s="786">
        <f t="shared" si="2641"/>
        <v>0</v>
      </c>
      <c r="L936" s="786">
        <f t="shared" si="2641"/>
        <v>0</v>
      </c>
      <c r="M936" s="786">
        <f t="shared" si="2641"/>
        <v>0</v>
      </c>
      <c r="N936" s="786">
        <f t="shared" si="2641"/>
        <v>0</v>
      </c>
      <c r="O936" s="786">
        <f t="shared" si="2641"/>
        <v>0</v>
      </c>
      <c r="P936" s="786">
        <f t="shared" si="2641"/>
        <v>0</v>
      </c>
      <c r="Q936" s="786">
        <f t="shared" si="2641"/>
        <v>0</v>
      </c>
      <c r="R936" s="786">
        <f t="shared" si="2641"/>
        <v>0</v>
      </c>
      <c r="S936" s="785"/>
      <c r="T936" s="786">
        <f t="shared" ref="T936:AJ936" si="2642">SUM(T275)</f>
        <v>0</v>
      </c>
      <c r="U936" s="786">
        <f t="shared" si="2642"/>
        <v>0</v>
      </c>
      <c r="V936" s="786">
        <f t="shared" si="2642"/>
        <v>0</v>
      </c>
      <c r="W936" s="786">
        <f t="shared" si="2642"/>
        <v>0</v>
      </c>
      <c r="X936" s="786">
        <f t="shared" si="2642"/>
        <v>0</v>
      </c>
      <c r="Y936" s="786">
        <f t="shared" si="2642"/>
        <v>0</v>
      </c>
      <c r="Z936" s="786">
        <f t="shared" si="2642"/>
        <v>0</v>
      </c>
      <c r="AA936" s="786">
        <f t="shared" si="2642"/>
        <v>0</v>
      </c>
      <c r="AB936" s="786">
        <f t="shared" si="2642"/>
        <v>0</v>
      </c>
      <c r="AC936" s="786">
        <f t="shared" si="2642"/>
        <v>0</v>
      </c>
      <c r="AD936" s="786">
        <f t="shared" si="2642"/>
        <v>0</v>
      </c>
      <c r="AE936" s="786">
        <f t="shared" si="2642"/>
        <v>0</v>
      </c>
      <c r="AF936" s="786">
        <f t="shared" si="2642"/>
        <v>0</v>
      </c>
      <c r="AG936" s="786">
        <f t="shared" si="2642"/>
        <v>0</v>
      </c>
      <c r="AH936" s="786">
        <f t="shared" si="2642"/>
        <v>0</v>
      </c>
      <c r="AI936" s="786">
        <f t="shared" si="2642"/>
        <v>0</v>
      </c>
      <c r="AJ936" s="786">
        <f t="shared" si="2642"/>
        <v>0</v>
      </c>
      <c r="AK936" s="785"/>
      <c r="AL936" s="786">
        <f t="shared" ref="AL936:BB936" si="2643">SUM(AL275)</f>
        <v>0</v>
      </c>
      <c r="AM936" s="786">
        <f t="shared" si="2643"/>
        <v>0</v>
      </c>
      <c r="AN936" s="786">
        <f t="shared" si="2643"/>
        <v>0</v>
      </c>
      <c r="AO936" s="786">
        <f t="shared" si="2643"/>
        <v>0</v>
      </c>
      <c r="AP936" s="786">
        <f t="shared" si="2643"/>
        <v>0</v>
      </c>
      <c r="AQ936" s="786">
        <f t="shared" si="2643"/>
        <v>0</v>
      </c>
      <c r="AR936" s="786">
        <f t="shared" si="2643"/>
        <v>0</v>
      </c>
      <c r="AS936" s="786">
        <f t="shared" si="2643"/>
        <v>0</v>
      </c>
      <c r="AT936" s="786">
        <f t="shared" si="2643"/>
        <v>0</v>
      </c>
      <c r="AU936" s="786">
        <f t="shared" si="2643"/>
        <v>0</v>
      </c>
      <c r="AV936" s="786">
        <f t="shared" si="2643"/>
        <v>0</v>
      </c>
      <c r="AW936" s="786">
        <f t="shared" si="2643"/>
        <v>0</v>
      </c>
      <c r="AX936" s="786">
        <f t="shared" si="2643"/>
        <v>0</v>
      </c>
      <c r="AY936" s="786">
        <f t="shared" si="2643"/>
        <v>0</v>
      </c>
      <c r="AZ936" s="786">
        <f t="shared" si="2643"/>
        <v>0</v>
      </c>
      <c r="BA936" s="786">
        <f t="shared" si="2643"/>
        <v>0</v>
      </c>
      <c r="BB936" s="786">
        <f t="shared" si="2643"/>
        <v>0</v>
      </c>
      <c r="BC936" s="785"/>
      <c r="BD936" s="786">
        <f t="shared" ref="BD936:BT936" si="2644">SUM(BD275)</f>
        <v>0</v>
      </c>
      <c r="BE936" s="786">
        <f t="shared" si="2644"/>
        <v>0</v>
      </c>
      <c r="BF936" s="786">
        <f t="shared" si="2644"/>
        <v>0</v>
      </c>
      <c r="BG936" s="786">
        <f t="shared" si="2644"/>
        <v>0</v>
      </c>
      <c r="BH936" s="786">
        <f t="shared" si="2644"/>
        <v>0</v>
      </c>
      <c r="BI936" s="786">
        <f t="shared" si="2644"/>
        <v>0</v>
      </c>
      <c r="BJ936" s="786">
        <f t="shared" si="2644"/>
        <v>0</v>
      </c>
      <c r="BK936" s="786">
        <f t="shared" si="2644"/>
        <v>0</v>
      </c>
      <c r="BL936" s="786">
        <f t="shared" si="2644"/>
        <v>0</v>
      </c>
      <c r="BM936" s="786">
        <f t="shared" si="2644"/>
        <v>0</v>
      </c>
      <c r="BN936" s="786">
        <f t="shared" si="2644"/>
        <v>0</v>
      </c>
      <c r="BO936" s="786">
        <f t="shared" si="2644"/>
        <v>0</v>
      </c>
      <c r="BP936" s="786">
        <f t="shared" si="2644"/>
        <v>0</v>
      </c>
      <c r="BQ936" s="786">
        <f t="shared" si="2644"/>
        <v>0</v>
      </c>
      <c r="BR936" s="786">
        <f t="shared" si="2644"/>
        <v>0</v>
      </c>
      <c r="BS936" s="786">
        <f t="shared" si="2644"/>
        <v>0</v>
      </c>
      <c r="BT936" s="786">
        <f t="shared" si="264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0</v>
      </c>
      <c r="BY936" s="786">
        <f>SUM(BY275)</f>
        <v>0</v>
      </c>
      <c r="BZ936" s="583">
        <f t="shared" si="2593"/>
        <v>0</v>
      </c>
      <c r="CA936" s="583">
        <f t="shared" si="2594"/>
        <v>0</v>
      </c>
      <c r="CB936" s="583">
        <f t="shared" si="2595"/>
        <v>0</v>
      </c>
      <c r="CC936" s="583">
        <f t="shared" si="2596"/>
        <v>0</v>
      </c>
      <c r="CD936" s="1324">
        <f t="shared" si="2624"/>
        <v>0</v>
      </c>
      <c r="CE936" s="1325">
        <f t="shared" si="2598"/>
        <v>0</v>
      </c>
      <c r="CF936" s="1326">
        <f t="shared" si="2598"/>
        <v>0</v>
      </c>
      <c r="CG936" s="1326">
        <f t="shared" si="2598"/>
        <v>0</v>
      </c>
      <c r="CH936" s="1326">
        <f t="shared" si="2598"/>
        <v>0</v>
      </c>
      <c r="CI936" s="1326">
        <f t="shared" si="2598"/>
        <v>0</v>
      </c>
      <c r="CJ936" s="1326">
        <f t="shared" si="2598"/>
        <v>0</v>
      </c>
      <c r="CK936" s="1327">
        <f t="shared" si="2598"/>
        <v>0</v>
      </c>
      <c r="CL936" s="1327">
        <f t="shared" si="2598"/>
        <v>0</v>
      </c>
      <c r="CM936" s="1327">
        <f t="shared" si="2598"/>
        <v>0</v>
      </c>
      <c r="CN936" s="1326">
        <f t="shared" si="2598"/>
        <v>0</v>
      </c>
      <c r="CO936" s="1326">
        <f t="shared" si="2598"/>
        <v>0</v>
      </c>
      <c r="CP936" s="1326">
        <f t="shared" si="2598"/>
        <v>0</v>
      </c>
      <c r="CQ936" s="1326">
        <f t="shared" si="2598"/>
        <v>0</v>
      </c>
      <c r="CR936" s="1326">
        <f t="shared" si="2598"/>
        <v>0</v>
      </c>
      <c r="CS936" s="1325">
        <f t="shared" si="2598"/>
        <v>0</v>
      </c>
      <c r="CT936" s="1328">
        <f t="shared" si="2598"/>
        <v>0</v>
      </c>
      <c r="CU936" s="534">
        <f t="shared" si="2599"/>
        <v>0</v>
      </c>
      <c r="CV936" s="535">
        <f t="shared" si="2600"/>
        <v>0</v>
      </c>
      <c r="CW936" s="536">
        <f t="shared" si="2601"/>
        <v>0</v>
      </c>
      <c r="CX936" s="536">
        <f t="shared" si="2602"/>
        <v>0</v>
      </c>
      <c r="CY936" s="536">
        <f t="shared" si="2603"/>
        <v>0</v>
      </c>
      <c r="CZ936" s="536">
        <f t="shared" si="2604"/>
        <v>0</v>
      </c>
      <c r="DA936" s="536">
        <f t="shared" si="2605"/>
        <v>0</v>
      </c>
      <c r="DB936" s="537">
        <f t="shared" si="2606"/>
        <v>0</v>
      </c>
      <c r="DC936" s="537">
        <f t="shared" si="2607"/>
        <v>0</v>
      </c>
      <c r="DD936" s="537">
        <f t="shared" si="2608"/>
        <v>0</v>
      </c>
      <c r="DE936" s="536">
        <f t="shared" si="2609"/>
        <v>0</v>
      </c>
      <c r="DF936" s="536">
        <f t="shared" si="2610"/>
        <v>0</v>
      </c>
      <c r="DG936" s="536">
        <f t="shared" si="2611"/>
        <v>0</v>
      </c>
      <c r="DH936" s="536">
        <f t="shared" si="2612"/>
        <v>0</v>
      </c>
      <c r="DI936" s="536">
        <f t="shared" si="2613"/>
        <v>0</v>
      </c>
      <c r="DJ936" s="535">
        <f t="shared" si="2614"/>
        <v>0</v>
      </c>
      <c r="DK936" s="534">
        <f t="shared" si="2615"/>
        <v>0</v>
      </c>
      <c r="DL936" s="639">
        <f t="shared" si="2616"/>
        <v>17</v>
      </c>
      <c r="DM936" s="106">
        <f t="shared" si="2617"/>
        <v>17</v>
      </c>
      <c r="DN936" s="106">
        <f t="shared" si="2618"/>
        <v>17</v>
      </c>
      <c r="DO936" s="106">
        <f t="shared" si="261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7"/>
      <c r="DY936" s="470"/>
    </row>
    <row r="937" spans="1:129" s="472" customFormat="1" ht="15.75" customHeight="1">
      <c r="A937" s="603" t="str">
        <f>A278</f>
        <v>Millet: kg produced</v>
      </c>
      <c r="B937" s="786">
        <f t="shared" ref="B937:R937" si="2645">SUM(B282)</f>
        <v>0</v>
      </c>
      <c r="C937" s="786">
        <f t="shared" si="2645"/>
        <v>0</v>
      </c>
      <c r="D937" s="786">
        <f t="shared" si="2645"/>
        <v>0</v>
      </c>
      <c r="E937" s="786">
        <f t="shared" si="2645"/>
        <v>0</v>
      </c>
      <c r="F937" s="786">
        <f t="shared" si="2645"/>
        <v>0</v>
      </c>
      <c r="G937" s="786">
        <f t="shared" si="2645"/>
        <v>0</v>
      </c>
      <c r="H937" s="786">
        <f t="shared" si="2645"/>
        <v>0</v>
      </c>
      <c r="I937" s="786">
        <f t="shared" si="2645"/>
        <v>0</v>
      </c>
      <c r="J937" s="786">
        <f t="shared" si="2645"/>
        <v>0</v>
      </c>
      <c r="K937" s="786">
        <f t="shared" si="2645"/>
        <v>0</v>
      </c>
      <c r="L937" s="786">
        <f t="shared" si="2645"/>
        <v>0</v>
      </c>
      <c r="M937" s="786">
        <f t="shared" si="2645"/>
        <v>0</v>
      </c>
      <c r="N937" s="786">
        <f t="shared" si="2645"/>
        <v>0</v>
      </c>
      <c r="O937" s="786">
        <f t="shared" si="2645"/>
        <v>0</v>
      </c>
      <c r="P937" s="786">
        <f t="shared" si="2645"/>
        <v>0</v>
      </c>
      <c r="Q937" s="786">
        <f t="shared" si="2645"/>
        <v>0</v>
      </c>
      <c r="R937" s="786">
        <f t="shared" si="2645"/>
        <v>0</v>
      </c>
      <c r="S937" s="785"/>
      <c r="T937" s="786">
        <f t="shared" ref="T937:AJ937" si="2646">SUM(T282)</f>
        <v>0</v>
      </c>
      <c r="U937" s="786">
        <f t="shared" si="2646"/>
        <v>0</v>
      </c>
      <c r="V937" s="786">
        <f t="shared" si="2646"/>
        <v>0</v>
      </c>
      <c r="W937" s="786">
        <f t="shared" si="2646"/>
        <v>0</v>
      </c>
      <c r="X937" s="786">
        <f t="shared" si="2646"/>
        <v>0</v>
      </c>
      <c r="Y937" s="786">
        <f t="shared" si="2646"/>
        <v>0</v>
      </c>
      <c r="Z937" s="786">
        <f t="shared" si="2646"/>
        <v>0</v>
      </c>
      <c r="AA937" s="786">
        <f t="shared" si="2646"/>
        <v>0</v>
      </c>
      <c r="AB937" s="786">
        <f t="shared" si="2646"/>
        <v>0</v>
      </c>
      <c r="AC937" s="786">
        <f t="shared" si="2646"/>
        <v>0</v>
      </c>
      <c r="AD937" s="786">
        <f t="shared" si="2646"/>
        <v>0</v>
      </c>
      <c r="AE937" s="786">
        <f t="shared" si="2646"/>
        <v>0</v>
      </c>
      <c r="AF937" s="786">
        <f t="shared" si="2646"/>
        <v>0</v>
      </c>
      <c r="AG937" s="786">
        <f t="shared" si="2646"/>
        <v>0</v>
      </c>
      <c r="AH937" s="786">
        <f t="shared" si="2646"/>
        <v>0</v>
      </c>
      <c r="AI937" s="786">
        <f t="shared" si="2646"/>
        <v>0</v>
      </c>
      <c r="AJ937" s="786">
        <f t="shared" si="2646"/>
        <v>0</v>
      </c>
      <c r="AK937" s="785"/>
      <c r="AL937" s="786">
        <f t="shared" ref="AL937:BB937" si="2647">SUM(AL282)</f>
        <v>0</v>
      </c>
      <c r="AM937" s="786">
        <f t="shared" si="2647"/>
        <v>0</v>
      </c>
      <c r="AN937" s="786">
        <f t="shared" si="2647"/>
        <v>0</v>
      </c>
      <c r="AO937" s="786">
        <f t="shared" si="2647"/>
        <v>0</v>
      </c>
      <c r="AP937" s="786">
        <f t="shared" si="2647"/>
        <v>0</v>
      </c>
      <c r="AQ937" s="786">
        <f t="shared" si="2647"/>
        <v>0</v>
      </c>
      <c r="AR937" s="786">
        <f t="shared" si="2647"/>
        <v>0</v>
      </c>
      <c r="AS937" s="786">
        <f t="shared" si="2647"/>
        <v>0</v>
      </c>
      <c r="AT937" s="786">
        <f t="shared" si="2647"/>
        <v>0</v>
      </c>
      <c r="AU937" s="786">
        <f t="shared" si="2647"/>
        <v>0</v>
      </c>
      <c r="AV937" s="786">
        <f t="shared" si="2647"/>
        <v>0</v>
      </c>
      <c r="AW937" s="786">
        <f t="shared" si="2647"/>
        <v>0</v>
      </c>
      <c r="AX937" s="786">
        <f t="shared" si="2647"/>
        <v>0</v>
      </c>
      <c r="AY937" s="786">
        <f t="shared" si="2647"/>
        <v>0</v>
      </c>
      <c r="AZ937" s="786">
        <f t="shared" si="2647"/>
        <v>0</v>
      </c>
      <c r="BA937" s="786">
        <f t="shared" si="2647"/>
        <v>0</v>
      </c>
      <c r="BB937" s="786">
        <f t="shared" si="2647"/>
        <v>0</v>
      </c>
      <c r="BC937" s="785"/>
      <c r="BD937" s="786">
        <f t="shared" ref="BD937:BT937" si="2648">SUM(BD282)</f>
        <v>0</v>
      </c>
      <c r="BE937" s="786">
        <f t="shared" si="2648"/>
        <v>0</v>
      </c>
      <c r="BF937" s="786">
        <f t="shared" si="2648"/>
        <v>0</v>
      </c>
      <c r="BG937" s="786">
        <f t="shared" si="2648"/>
        <v>0</v>
      </c>
      <c r="BH937" s="786">
        <f t="shared" si="2648"/>
        <v>0</v>
      </c>
      <c r="BI937" s="786">
        <f t="shared" si="2648"/>
        <v>0</v>
      </c>
      <c r="BJ937" s="786">
        <f t="shared" si="2648"/>
        <v>0</v>
      </c>
      <c r="BK937" s="786">
        <f t="shared" si="2648"/>
        <v>0</v>
      </c>
      <c r="BL937" s="786">
        <f t="shared" si="2648"/>
        <v>0</v>
      </c>
      <c r="BM937" s="786">
        <f t="shared" si="2648"/>
        <v>0</v>
      </c>
      <c r="BN937" s="786">
        <f t="shared" si="2648"/>
        <v>0</v>
      </c>
      <c r="BO937" s="786">
        <f t="shared" si="2648"/>
        <v>0</v>
      </c>
      <c r="BP937" s="786">
        <f t="shared" si="2648"/>
        <v>0</v>
      </c>
      <c r="BQ937" s="786">
        <f t="shared" si="2648"/>
        <v>0</v>
      </c>
      <c r="BR937" s="786">
        <f t="shared" si="2648"/>
        <v>0</v>
      </c>
      <c r="BS937" s="786">
        <f t="shared" si="2648"/>
        <v>0</v>
      </c>
      <c r="BT937" s="786">
        <f t="shared" si="264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3">
        <f t="shared" si="2593"/>
        <v>0</v>
      </c>
      <c r="CA937" s="583">
        <f t="shared" si="2594"/>
        <v>0</v>
      </c>
      <c r="CB937" s="583">
        <f t="shared" si="2595"/>
        <v>0</v>
      </c>
      <c r="CC937" s="583">
        <f t="shared" si="2596"/>
        <v>0</v>
      </c>
      <c r="CD937" s="1324">
        <f t="shared" si="2624"/>
        <v>0</v>
      </c>
      <c r="CE937" s="1325">
        <f t="shared" si="2598"/>
        <v>0</v>
      </c>
      <c r="CF937" s="1326">
        <f t="shared" si="2598"/>
        <v>0</v>
      </c>
      <c r="CG937" s="1326">
        <f t="shared" si="2598"/>
        <v>0</v>
      </c>
      <c r="CH937" s="1326">
        <f t="shared" si="2598"/>
        <v>0</v>
      </c>
      <c r="CI937" s="1326">
        <f t="shared" si="2598"/>
        <v>0</v>
      </c>
      <c r="CJ937" s="1326">
        <f t="shared" si="2598"/>
        <v>0</v>
      </c>
      <c r="CK937" s="1327">
        <f t="shared" si="2598"/>
        <v>0</v>
      </c>
      <c r="CL937" s="1327">
        <f t="shared" si="2598"/>
        <v>0</v>
      </c>
      <c r="CM937" s="1327">
        <f t="shared" si="2598"/>
        <v>0</v>
      </c>
      <c r="CN937" s="1326">
        <f t="shared" si="2598"/>
        <v>0</v>
      </c>
      <c r="CO937" s="1326">
        <f t="shared" si="2598"/>
        <v>0</v>
      </c>
      <c r="CP937" s="1326">
        <f t="shared" si="2598"/>
        <v>0</v>
      </c>
      <c r="CQ937" s="1326">
        <f t="shared" si="2598"/>
        <v>0</v>
      </c>
      <c r="CR937" s="1326">
        <f t="shared" si="2598"/>
        <v>0</v>
      </c>
      <c r="CS937" s="1325">
        <f t="shared" si="2598"/>
        <v>0</v>
      </c>
      <c r="CT937" s="1328">
        <f t="shared" si="2598"/>
        <v>0</v>
      </c>
      <c r="CU937" s="534">
        <f t="shared" si="2599"/>
        <v>0</v>
      </c>
      <c r="CV937" s="535">
        <f t="shared" si="2600"/>
        <v>0</v>
      </c>
      <c r="CW937" s="536">
        <f t="shared" si="2601"/>
        <v>0</v>
      </c>
      <c r="CX937" s="536">
        <f t="shared" si="2602"/>
        <v>0</v>
      </c>
      <c r="CY937" s="536">
        <f t="shared" si="2603"/>
        <v>0</v>
      </c>
      <c r="CZ937" s="536">
        <f t="shared" si="2604"/>
        <v>0</v>
      </c>
      <c r="DA937" s="536">
        <f t="shared" si="2605"/>
        <v>0</v>
      </c>
      <c r="DB937" s="537">
        <f t="shared" si="2606"/>
        <v>0</v>
      </c>
      <c r="DC937" s="537">
        <f t="shared" si="2607"/>
        <v>0</v>
      </c>
      <c r="DD937" s="537">
        <f t="shared" si="2608"/>
        <v>0</v>
      </c>
      <c r="DE937" s="536">
        <f t="shared" si="2609"/>
        <v>0</v>
      </c>
      <c r="DF937" s="536">
        <f t="shared" si="2610"/>
        <v>0</v>
      </c>
      <c r="DG937" s="536">
        <f t="shared" si="2611"/>
        <v>0</v>
      </c>
      <c r="DH937" s="536">
        <f t="shared" si="2612"/>
        <v>0</v>
      </c>
      <c r="DI937" s="536">
        <f t="shared" si="2613"/>
        <v>0</v>
      </c>
      <c r="DJ937" s="535">
        <f t="shared" si="2614"/>
        <v>0</v>
      </c>
      <c r="DK937" s="534">
        <f t="shared" si="2615"/>
        <v>0</v>
      </c>
      <c r="DL937" s="639">
        <f t="shared" si="2616"/>
        <v>17</v>
      </c>
      <c r="DM937" s="106">
        <f t="shared" si="2617"/>
        <v>17</v>
      </c>
      <c r="DN937" s="106">
        <f t="shared" si="2618"/>
        <v>17</v>
      </c>
      <c r="DO937" s="106">
        <f t="shared" si="261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7"/>
      <c r="DY937" s="470"/>
    </row>
    <row r="938" spans="1:129" s="472" customFormat="1" ht="15.75" customHeight="1">
      <c r="A938" s="603" t="str">
        <f>A285</f>
        <v>Finger millet: kg produced</v>
      </c>
      <c r="B938" s="786">
        <f t="shared" ref="B938:R938" si="2649">SUM(B289)</f>
        <v>0</v>
      </c>
      <c r="C938" s="786">
        <f t="shared" si="2649"/>
        <v>0</v>
      </c>
      <c r="D938" s="786">
        <f t="shared" si="2649"/>
        <v>0</v>
      </c>
      <c r="E938" s="786">
        <f t="shared" si="2649"/>
        <v>0</v>
      </c>
      <c r="F938" s="786">
        <f t="shared" si="2649"/>
        <v>0</v>
      </c>
      <c r="G938" s="786">
        <f t="shared" si="2649"/>
        <v>0</v>
      </c>
      <c r="H938" s="786">
        <f t="shared" si="2649"/>
        <v>0</v>
      </c>
      <c r="I938" s="786">
        <f t="shared" si="2649"/>
        <v>0</v>
      </c>
      <c r="J938" s="786">
        <f t="shared" si="2649"/>
        <v>0</v>
      </c>
      <c r="K938" s="786">
        <f t="shared" si="2649"/>
        <v>0</v>
      </c>
      <c r="L938" s="786">
        <f t="shared" si="2649"/>
        <v>0</v>
      </c>
      <c r="M938" s="786">
        <f t="shared" si="2649"/>
        <v>0</v>
      </c>
      <c r="N938" s="786">
        <f t="shared" si="2649"/>
        <v>0</v>
      </c>
      <c r="O938" s="786">
        <f t="shared" si="2649"/>
        <v>0</v>
      </c>
      <c r="P938" s="786">
        <f t="shared" si="2649"/>
        <v>0</v>
      </c>
      <c r="Q938" s="786">
        <f t="shared" si="2649"/>
        <v>0</v>
      </c>
      <c r="R938" s="786">
        <f t="shared" si="2649"/>
        <v>0</v>
      </c>
      <c r="S938" s="785"/>
      <c r="T938" s="786">
        <f t="shared" ref="T938:AJ938" si="2650">SUM(T289)</f>
        <v>0</v>
      </c>
      <c r="U938" s="786">
        <f t="shared" si="2650"/>
        <v>0</v>
      </c>
      <c r="V938" s="786">
        <f t="shared" si="2650"/>
        <v>0</v>
      </c>
      <c r="W938" s="786">
        <f t="shared" si="2650"/>
        <v>0</v>
      </c>
      <c r="X938" s="786">
        <f t="shared" si="2650"/>
        <v>0</v>
      </c>
      <c r="Y938" s="786">
        <f t="shared" si="2650"/>
        <v>0</v>
      </c>
      <c r="Z938" s="786">
        <f t="shared" si="2650"/>
        <v>0</v>
      </c>
      <c r="AA938" s="786">
        <f t="shared" si="2650"/>
        <v>0</v>
      </c>
      <c r="AB938" s="786">
        <f t="shared" si="2650"/>
        <v>0</v>
      </c>
      <c r="AC938" s="786">
        <f t="shared" si="2650"/>
        <v>0</v>
      </c>
      <c r="AD938" s="786">
        <f t="shared" si="2650"/>
        <v>0</v>
      </c>
      <c r="AE938" s="786">
        <f t="shared" si="2650"/>
        <v>0</v>
      </c>
      <c r="AF938" s="786">
        <f t="shared" si="2650"/>
        <v>0</v>
      </c>
      <c r="AG938" s="786">
        <f t="shared" si="2650"/>
        <v>0</v>
      </c>
      <c r="AH938" s="786">
        <f t="shared" si="2650"/>
        <v>0</v>
      </c>
      <c r="AI938" s="786">
        <f t="shared" si="2650"/>
        <v>0</v>
      </c>
      <c r="AJ938" s="786">
        <f t="shared" si="2650"/>
        <v>0</v>
      </c>
      <c r="AK938" s="785"/>
      <c r="AL938" s="786">
        <f t="shared" ref="AL938:BB938" si="2651">SUM(AL289)</f>
        <v>0</v>
      </c>
      <c r="AM938" s="786">
        <f t="shared" si="2651"/>
        <v>0</v>
      </c>
      <c r="AN938" s="786">
        <f t="shared" si="2651"/>
        <v>0</v>
      </c>
      <c r="AO938" s="786">
        <f t="shared" si="2651"/>
        <v>0</v>
      </c>
      <c r="AP938" s="786">
        <f t="shared" si="2651"/>
        <v>0</v>
      </c>
      <c r="AQ938" s="786">
        <f t="shared" si="2651"/>
        <v>0</v>
      </c>
      <c r="AR938" s="786">
        <f t="shared" si="2651"/>
        <v>0</v>
      </c>
      <c r="AS938" s="786">
        <f t="shared" si="2651"/>
        <v>0</v>
      </c>
      <c r="AT938" s="786">
        <f t="shared" si="2651"/>
        <v>0</v>
      </c>
      <c r="AU938" s="786">
        <f t="shared" si="2651"/>
        <v>0</v>
      </c>
      <c r="AV938" s="786">
        <f t="shared" si="2651"/>
        <v>0</v>
      </c>
      <c r="AW938" s="786">
        <f t="shared" si="2651"/>
        <v>0</v>
      </c>
      <c r="AX938" s="786">
        <f t="shared" si="2651"/>
        <v>0</v>
      </c>
      <c r="AY938" s="786">
        <f t="shared" si="2651"/>
        <v>0</v>
      </c>
      <c r="AZ938" s="786">
        <f t="shared" si="2651"/>
        <v>0</v>
      </c>
      <c r="BA938" s="786">
        <f t="shared" si="2651"/>
        <v>0</v>
      </c>
      <c r="BB938" s="786">
        <f t="shared" si="2651"/>
        <v>0</v>
      </c>
      <c r="BC938" s="785"/>
      <c r="BD938" s="786">
        <f t="shared" ref="BD938:BT938" si="2652">SUM(BD289)</f>
        <v>0</v>
      </c>
      <c r="BE938" s="786">
        <f t="shared" si="2652"/>
        <v>0</v>
      </c>
      <c r="BF938" s="786">
        <f t="shared" si="2652"/>
        <v>0</v>
      </c>
      <c r="BG938" s="786">
        <f t="shared" si="2652"/>
        <v>0</v>
      </c>
      <c r="BH938" s="786">
        <f t="shared" si="2652"/>
        <v>0</v>
      </c>
      <c r="BI938" s="786">
        <f t="shared" si="2652"/>
        <v>0</v>
      </c>
      <c r="BJ938" s="786">
        <f t="shared" si="2652"/>
        <v>0</v>
      </c>
      <c r="BK938" s="786">
        <f t="shared" si="2652"/>
        <v>0</v>
      </c>
      <c r="BL938" s="786">
        <f t="shared" si="2652"/>
        <v>0</v>
      </c>
      <c r="BM938" s="786">
        <f t="shared" si="2652"/>
        <v>0</v>
      </c>
      <c r="BN938" s="786">
        <f t="shared" si="2652"/>
        <v>0</v>
      </c>
      <c r="BO938" s="786">
        <f t="shared" si="2652"/>
        <v>0</v>
      </c>
      <c r="BP938" s="786">
        <f t="shared" si="2652"/>
        <v>0</v>
      </c>
      <c r="BQ938" s="786">
        <f t="shared" si="2652"/>
        <v>0</v>
      </c>
      <c r="BR938" s="786">
        <f t="shared" si="2652"/>
        <v>0</v>
      </c>
      <c r="BS938" s="786">
        <f t="shared" si="2652"/>
        <v>0</v>
      </c>
      <c r="BT938" s="786">
        <f t="shared" si="265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3">
        <f t="shared" si="2593"/>
        <v>0</v>
      </c>
      <c r="CA938" s="583">
        <f t="shared" si="2594"/>
        <v>0</v>
      </c>
      <c r="CB938" s="583">
        <f t="shared" si="2595"/>
        <v>0</v>
      </c>
      <c r="CC938" s="583">
        <f t="shared" si="2596"/>
        <v>0</v>
      </c>
      <c r="CD938" s="1324">
        <f t="shared" si="2624"/>
        <v>0</v>
      </c>
      <c r="CE938" s="1325">
        <f t="shared" si="2598"/>
        <v>0</v>
      </c>
      <c r="CF938" s="1326">
        <f t="shared" si="2598"/>
        <v>0</v>
      </c>
      <c r="CG938" s="1326">
        <f t="shared" si="2598"/>
        <v>0</v>
      </c>
      <c r="CH938" s="1326">
        <f t="shared" si="2598"/>
        <v>0</v>
      </c>
      <c r="CI938" s="1326">
        <f t="shared" si="2598"/>
        <v>0</v>
      </c>
      <c r="CJ938" s="1326">
        <f t="shared" si="2598"/>
        <v>0</v>
      </c>
      <c r="CK938" s="1327">
        <f t="shared" si="2598"/>
        <v>0</v>
      </c>
      <c r="CL938" s="1327">
        <f t="shared" si="2598"/>
        <v>0</v>
      </c>
      <c r="CM938" s="1327">
        <f t="shared" si="2598"/>
        <v>0</v>
      </c>
      <c r="CN938" s="1326">
        <f t="shared" si="2598"/>
        <v>0</v>
      </c>
      <c r="CO938" s="1326">
        <f t="shared" si="2598"/>
        <v>0</v>
      </c>
      <c r="CP938" s="1326">
        <f t="shared" si="2598"/>
        <v>0</v>
      </c>
      <c r="CQ938" s="1326">
        <f t="shared" si="2598"/>
        <v>0</v>
      </c>
      <c r="CR938" s="1326">
        <f t="shared" si="2598"/>
        <v>0</v>
      </c>
      <c r="CS938" s="1325">
        <f t="shared" si="2598"/>
        <v>0</v>
      </c>
      <c r="CT938" s="1328">
        <f t="shared" si="2598"/>
        <v>0</v>
      </c>
      <c r="CU938" s="534">
        <f t="shared" si="2599"/>
        <v>0</v>
      </c>
      <c r="CV938" s="535">
        <f t="shared" si="2600"/>
        <v>0</v>
      </c>
      <c r="CW938" s="536">
        <f t="shared" si="2601"/>
        <v>0</v>
      </c>
      <c r="CX938" s="536">
        <f t="shared" si="2602"/>
        <v>0</v>
      </c>
      <c r="CY938" s="536">
        <f t="shared" si="2603"/>
        <v>0</v>
      </c>
      <c r="CZ938" s="536">
        <f t="shared" si="2604"/>
        <v>0</v>
      </c>
      <c r="DA938" s="536">
        <f t="shared" si="2605"/>
        <v>0</v>
      </c>
      <c r="DB938" s="537">
        <f t="shared" si="2606"/>
        <v>0</v>
      </c>
      <c r="DC938" s="537">
        <f t="shared" si="2607"/>
        <v>0</v>
      </c>
      <c r="DD938" s="537">
        <f t="shared" si="2608"/>
        <v>0</v>
      </c>
      <c r="DE938" s="536">
        <f t="shared" si="2609"/>
        <v>0</v>
      </c>
      <c r="DF938" s="536">
        <f t="shared" si="2610"/>
        <v>0</v>
      </c>
      <c r="DG938" s="536">
        <f t="shared" si="2611"/>
        <v>0</v>
      </c>
      <c r="DH938" s="536">
        <f t="shared" si="2612"/>
        <v>0</v>
      </c>
      <c r="DI938" s="536">
        <f t="shared" si="2613"/>
        <v>0</v>
      </c>
      <c r="DJ938" s="535">
        <f t="shared" si="2614"/>
        <v>0</v>
      </c>
      <c r="DK938" s="534">
        <f t="shared" si="2615"/>
        <v>0</v>
      </c>
      <c r="DL938" s="639">
        <f t="shared" si="2616"/>
        <v>17</v>
      </c>
      <c r="DM938" s="106">
        <f t="shared" si="2617"/>
        <v>17</v>
      </c>
      <c r="DN938" s="106">
        <f t="shared" si="2618"/>
        <v>17</v>
      </c>
      <c r="DO938" s="106">
        <f t="shared" si="261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7"/>
      <c r="DY938" s="470"/>
    </row>
    <row r="939" spans="1:129" s="472" customFormat="1" ht="15.75" customHeight="1">
      <c r="A939" s="603" t="str">
        <f>A292</f>
        <v>Wheat: kg produced</v>
      </c>
      <c r="B939" s="786">
        <f t="shared" ref="B939:R939" si="2653">SUM(B296)</f>
        <v>0</v>
      </c>
      <c r="C939" s="786">
        <f t="shared" si="2653"/>
        <v>0</v>
      </c>
      <c r="D939" s="786">
        <f t="shared" si="2653"/>
        <v>0</v>
      </c>
      <c r="E939" s="786">
        <f t="shared" si="2653"/>
        <v>0</v>
      </c>
      <c r="F939" s="786">
        <f t="shared" si="2653"/>
        <v>0</v>
      </c>
      <c r="G939" s="786">
        <f t="shared" si="2653"/>
        <v>0</v>
      </c>
      <c r="H939" s="786">
        <f t="shared" si="2653"/>
        <v>0</v>
      </c>
      <c r="I939" s="786">
        <f t="shared" si="2653"/>
        <v>0</v>
      </c>
      <c r="J939" s="786">
        <f t="shared" si="2653"/>
        <v>0</v>
      </c>
      <c r="K939" s="786">
        <f t="shared" si="2653"/>
        <v>0</v>
      </c>
      <c r="L939" s="786">
        <f t="shared" si="2653"/>
        <v>0</v>
      </c>
      <c r="M939" s="786">
        <f t="shared" si="2653"/>
        <v>0</v>
      </c>
      <c r="N939" s="786">
        <f t="shared" si="2653"/>
        <v>0</v>
      </c>
      <c r="O939" s="786">
        <f t="shared" si="2653"/>
        <v>0</v>
      </c>
      <c r="P939" s="786">
        <f t="shared" si="2653"/>
        <v>0</v>
      </c>
      <c r="Q939" s="786">
        <f t="shared" si="2653"/>
        <v>0</v>
      </c>
      <c r="R939" s="786">
        <f t="shared" si="2653"/>
        <v>0</v>
      </c>
      <c r="S939" s="785"/>
      <c r="T939" s="786">
        <f t="shared" ref="T939:AJ939" si="2654">SUM(T296)</f>
        <v>0</v>
      </c>
      <c r="U939" s="786">
        <f t="shared" si="2654"/>
        <v>0</v>
      </c>
      <c r="V939" s="786">
        <f t="shared" si="2654"/>
        <v>0</v>
      </c>
      <c r="W939" s="786">
        <f t="shared" si="2654"/>
        <v>0</v>
      </c>
      <c r="X939" s="786">
        <f t="shared" si="2654"/>
        <v>0</v>
      </c>
      <c r="Y939" s="786">
        <f t="shared" si="2654"/>
        <v>0</v>
      </c>
      <c r="Z939" s="786">
        <f t="shared" si="2654"/>
        <v>0</v>
      </c>
      <c r="AA939" s="786">
        <f t="shared" si="2654"/>
        <v>0</v>
      </c>
      <c r="AB939" s="786">
        <f t="shared" si="2654"/>
        <v>0</v>
      </c>
      <c r="AC939" s="786">
        <f t="shared" si="2654"/>
        <v>0</v>
      </c>
      <c r="AD939" s="786">
        <f t="shared" si="2654"/>
        <v>0</v>
      </c>
      <c r="AE939" s="786">
        <f t="shared" si="2654"/>
        <v>0</v>
      </c>
      <c r="AF939" s="786">
        <f t="shared" si="2654"/>
        <v>0</v>
      </c>
      <c r="AG939" s="786">
        <f t="shared" si="2654"/>
        <v>0</v>
      </c>
      <c r="AH939" s="786">
        <f t="shared" si="2654"/>
        <v>0</v>
      </c>
      <c r="AI939" s="786">
        <f t="shared" si="2654"/>
        <v>0</v>
      </c>
      <c r="AJ939" s="786">
        <f t="shared" si="2654"/>
        <v>0</v>
      </c>
      <c r="AK939" s="785"/>
      <c r="AL939" s="786">
        <f t="shared" ref="AL939:BB939" si="2655">SUM(AL296)</f>
        <v>0</v>
      </c>
      <c r="AM939" s="786">
        <f t="shared" si="2655"/>
        <v>0</v>
      </c>
      <c r="AN939" s="786">
        <f t="shared" si="2655"/>
        <v>0</v>
      </c>
      <c r="AO939" s="786">
        <f t="shared" si="2655"/>
        <v>0</v>
      </c>
      <c r="AP939" s="786">
        <f t="shared" si="2655"/>
        <v>0</v>
      </c>
      <c r="AQ939" s="786">
        <f t="shared" si="2655"/>
        <v>0</v>
      </c>
      <c r="AR939" s="786">
        <f t="shared" si="2655"/>
        <v>0</v>
      </c>
      <c r="AS939" s="786">
        <f t="shared" si="2655"/>
        <v>0</v>
      </c>
      <c r="AT939" s="786">
        <f t="shared" si="2655"/>
        <v>0</v>
      </c>
      <c r="AU939" s="786">
        <f t="shared" si="2655"/>
        <v>0</v>
      </c>
      <c r="AV939" s="786">
        <f t="shared" si="2655"/>
        <v>0</v>
      </c>
      <c r="AW939" s="786">
        <f t="shared" si="2655"/>
        <v>0</v>
      </c>
      <c r="AX939" s="786">
        <f t="shared" si="2655"/>
        <v>0</v>
      </c>
      <c r="AY939" s="786">
        <f t="shared" si="2655"/>
        <v>0</v>
      </c>
      <c r="AZ939" s="786">
        <f t="shared" si="2655"/>
        <v>0</v>
      </c>
      <c r="BA939" s="786">
        <f t="shared" si="2655"/>
        <v>0</v>
      </c>
      <c r="BB939" s="786">
        <f t="shared" si="2655"/>
        <v>0</v>
      </c>
      <c r="BC939" s="785"/>
      <c r="BD939" s="786">
        <f t="shared" ref="BD939:BT939" si="2656">SUM(BD296)</f>
        <v>0</v>
      </c>
      <c r="BE939" s="786">
        <f t="shared" si="2656"/>
        <v>0</v>
      </c>
      <c r="BF939" s="786">
        <f t="shared" si="2656"/>
        <v>0</v>
      </c>
      <c r="BG939" s="786">
        <f t="shared" si="2656"/>
        <v>0</v>
      </c>
      <c r="BH939" s="786">
        <f t="shared" si="2656"/>
        <v>0</v>
      </c>
      <c r="BI939" s="786">
        <f t="shared" si="2656"/>
        <v>0</v>
      </c>
      <c r="BJ939" s="786">
        <f t="shared" si="2656"/>
        <v>0</v>
      </c>
      <c r="BK939" s="786">
        <f t="shared" si="2656"/>
        <v>0</v>
      </c>
      <c r="BL939" s="786">
        <f t="shared" si="2656"/>
        <v>0</v>
      </c>
      <c r="BM939" s="786">
        <f t="shared" si="2656"/>
        <v>0</v>
      </c>
      <c r="BN939" s="786">
        <f t="shared" si="2656"/>
        <v>0</v>
      </c>
      <c r="BO939" s="786">
        <f t="shared" si="2656"/>
        <v>0</v>
      </c>
      <c r="BP939" s="786">
        <f t="shared" si="2656"/>
        <v>0</v>
      </c>
      <c r="BQ939" s="786">
        <f t="shared" si="2656"/>
        <v>0</v>
      </c>
      <c r="BR939" s="786">
        <f t="shared" si="2656"/>
        <v>0</v>
      </c>
      <c r="BS939" s="786">
        <f t="shared" si="2656"/>
        <v>0</v>
      </c>
      <c r="BT939" s="786">
        <f t="shared" si="265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3">
        <f t="shared" si="2593"/>
        <v>0</v>
      </c>
      <c r="CA939" s="583">
        <f t="shared" si="2594"/>
        <v>0</v>
      </c>
      <c r="CB939" s="583">
        <f t="shared" si="2595"/>
        <v>0</v>
      </c>
      <c r="CC939" s="583">
        <f t="shared" si="2596"/>
        <v>0</v>
      </c>
      <c r="CD939" s="1324">
        <f t="shared" si="2624"/>
        <v>0</v>
      </c>
      <c r="CE939" s="1325">
        <f t="shared" si="2598"/>
        <v>0</v>
      </c>
      <c r="CF939" s="1326">
        <f t="shared" si="2598"/>
        <v>0</v>
      </c>
      <c r="CG939" s="1326">
        <f t="shared" si="2598"/>
        <v>0</v>
      </c>
      <c r="CH939" s="1326">
        <f t="shared" si="2598"/>
        <v>0</v>
      </c>
      <c r="CI939" s="1326">
        <f t="shared" si="2598"/>
        <v>0</v>
      </c>
      <c r="CJ939" s="1326">
        <f t="shared" si="2598"/>
        <v>0</v>
      </c>
      <c r="CK939" s="1327">
        <f t="shared" si="2598"/>
        <v>0</v>
      </c>
      <c r="CL939" s="1327">
        <f t="shared" si="2598"/>
        <v>0</v>
      </c>
      <c r="CM939" s="1327">
        <f t="shared" si="2598"/>
        <v>0</v>
      </c>
      <c r="CN939" s="1326">
        <f t="shared" si="2598"/>
        <v>0</v>
      </c>
      <c r="CO939" s="1326">
        <f t="shared" si="2598"/>
        <v>0</v>
      </c>
      <c r="CP939" s="1326">
        <f t="shared" si="2598"/>
        <v>0</v>
      </c>
      <c r="CQ939" s="1326">
        <f t="shared" si="2598"/>
        <v>0</v>
      </c>
      <c r="CR939" s="1326">
        <f t="shared" si="2598"/>
        <v>0</v>
      </c>
      <c r="CS939" s="1325">
        <f t="shared" si="2598"/>
        <v>0</v>
      </c>
      <c r="CT939" s="1328">
        <f t="shared" si="2598"/>
        <v>0</v>
      </c>
      <c r="CU939" s="534">
        <f t="shared" si="2599"/>
        <v>0</v>
      </c>
      <c r="CV939" s="535">
        <f t="shared" si="2600"/>
        <v>0</v>
      </c>
      <c r="CW939" s="536">
        <f t="shared" si="2601"/>
        <v>0</v>
      </c>
      <c r="CX939" s="536">
        <f t="shared" si="2602"/>
        <v>0</v>
      </c>
      <c r="CY939" s="536">
        <f t="shared" si="2603"/>
        <v>0</v>
      </c>
      <c r="CZ939" s="536">
        <f t="shared" si="2604"/>
        <v>0</v>
      </c>
      <c r="DA939" s="536">
        <f t="shared" si="2605"/>
        <v>0</v>
      </c>
      <c r="DB939" s="537">
        <f t="shared" si="2606"/>
        <v>0</v>
      </c>
      <c r="DC939" s="537">
        <f t="shared" si="2607"/>
        <v>0</v>
      </c>
      <c r="DD939" s="537">
        <f t="shared" si="2608"/>
        <v>0</v>
      </c>
      <c r="DE939" s="536">
        <f t="shared" si="2609"/>
        <v>0</v>
      </c>
      <c r="DF939" s="536">
        <f t="shared" si="2610"/>
        <v>0</v>
      </c>
      <c r="DG939" s="536">
        <f t="shared" si="2611"/>
        <v>0</v>
      </c>
      <c r="DH939" s="536">
        <f t="shared" si="2612"/>
        <v>0</v>
      </c>
      <c r="DI939" s="536">
        <f t="shared" si="2613"/>
        <v>0</v>
      </c>
      <c r="DJ939" s="535">
        <f t="shared" si="2614"/>
        <v>0</v>
      </c>
      <c r="DK939" s="534">
        <f t="shared" si="2615"/>
        <v>0</v>
      </c>
      <c r="DL939" s="639">
        <f t="shared" si="2616"/>
        <v>17</v>
      </c>
      <c r="DM939" s="106">
        <f t="shared" si="2617"/>
        <v>17</v>
      </c>
      <c r="DN939" s="106">
        <f t="shared" si="2618"/>
        <v>17</v>
      </c>
      <c r="DO939" s="106">
        <f t="shared" si="261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7"/>
      <c r="DY939" s="470"/>
    </row>
    <row r="940" spans="1:129" s="472" customFormat="1" ht="15.75" customHeight="1">
      <c r="A940" s="795" t="str">
        <f>A299</f>
        <v>Cassava: no. local meas.</v>
      </c>
      <c r="B940" s="786">
        <f t="shared" ref="B940:R940" si="2657">SUM(B306)</f>
        <v>0</v>
      </c>
      <c r="C940" s="786">
        <f t="shared" si="2657"/>
        <v>0</v>
      </c>
      <c r="D940" s="786">
        <f t="shared" si="2657"/>
        <v>0</v>
      </c>
      <c r="E940" s="786">
        <f t="shared" si="2657"/>
        <v>0</v>
      </c>
      <c r="F940" s="786">
        <f t="shared" si="2657"/>
        <v>0</v>
      </c>
      <c r="G940" s="786">
        <f t="shared" si="2657"/>
        <v>0</v>
      </c>
      <c r="H940" s="786">
        <f t="shared" si="2657"/>
        <v>0</v>
      </c>
      <c r="I940" s="786">
        <f t="shared" si="2657"/>
        <v>0</v>
      </c>
      <c r="J940" s="786">
        <f t="shared" si="2657"/>
        <v>0</v>
      </c>
      <c r="K940" s="786">
        <f t="shared" si="2657"/>
        <v>0</v>
      </c>
      <c r="L940" s="786">
        <f t="shared" si="2657"/>
        <v>0</v>
      </c>
      <c r="M940" s="786">
        <f t="shared" si="2657"/>
        <v>0</v>
      </c>
      <c r="N940" s="786">
        <f t="shared" si="2657"/>
        <v>0</v>
      </c>
      <c r="O940" s="786">
        <f t="shared" si="2657"/>
        <v>0</v>
      </c>
      <c r="P940" s="786">
        <f t="shared" si="2657"/>
        <v>0</v>
      </c>
      <c r="Q940" s="786">
        <f t="shared" si="2657"/>
        <v>0</v>
      </c>
      <c r="R940" s="786">
        <f t="shared" si="2657"/>
        <v>0</v>
      </c>
      <c r="S940" s="785"/>
      <c r="T940" s="786">
        <f t="shared" ref="T940:AJ940" si="2658">SUM(T306)</f>
        <v>0</v>
      </c>
      <c r="U940" s="786">
        <f t="shared" si="2658"/>
        <v>0</v>
      </c>
      <c r="V940" s="786">
        <f t="shared" si="2658"/>
        <v>0</v>
      </c>
      <c r="W940" s="786">
        <f t="shared" si="2658"/>
        <v>0</v>
      </c>
      <c r="X940" s="786">
        <f t="shared" si="2658"/>
        <v>0</v>
      </c>
      <c r="Y940" s="786">
        <f t="shared" si="2658"/>
        <v>0</v>
      </c>
      <c r="Z940" s="786">
        <f t="shared" si="2658"/>
        <v>0</v>
      </c>
      <c r="AA940" s="786">
        <f t="shared" si="2658"/>
        <v>0</v>
      </c>
      <c r="AB940" s="786">
        <f t="shared" si="2658"/>
        <v>0</v>
      </c>
      <c r="AC940" s="786">
        <f t="shared" si="2658"/>
        <v>0</v>
      </c>
      <c r="AD940" s="786">
        <f t="shared" si="2658"/>
        <v>0</v>
      </c>
      <c r="AE940" s="786">
        <f t="shared" si="2658"/>
        <v>0</v>
      </c>
      <c r="AF940" s="786">
        <f t="shared" si="2658"/>
        <v>0</v>
      </c>
      <c r="AG940" s="786">
        <f t="shared" si="2658"/>
        <v>0</v>
      </c>
      <c r="AH940" s="786">
        <f t="shared" si="2658"/>
        <v>0</v>
      </c>
      <c r="AI940" s="786">
        <f t="shared" si="2658"/>
        <v>0</v>
      </c>
      <c r="AJ940" s="786">
        <f t="shared" si="2658"/>
        <v>0</v>
      </c>
      <c r="AK940" s="785"/>
      <c r="AL940" s="786">
        <f t="shared" ref="AL940:BB940" si="2659">SUM(AL306)</f>
        <v>0</v>
      </c>
      <c r="AM940" s="786">
        <f t="shared" si="2659"/>
        <v>0</v>
      </c>
      <c r="AN940" s="786">
        <f t="shared" si="2659"/>
        <v>0</v>
      </c>
      <c r="AO940" s="786">
        <f t="shared" si="2659"/>
        <v>0</v>
      </c>
      <c r="AP940" s="786">
        <f t="shared" si="2659"/>
        <v>0</v>
      </c>
      <c r="AQ940" s="786">
        <f t="shared" si="2659"/>
        <v>0</v>
      </c>
      <c r="AR940" s="786">
        <f t="shared" si="2659"/>
        <v>0</v>
      </c>
      <c r="AS940" s="786">
        <f t="shared" si="2659"/>
        <v>0</v>
      </c>
      <c r="AT940" s="786">
        <f t="shared" si="2659"/>
        <v>0</v>
      </c>
      <c r="AU940" s="786">
        <f t="shared" si="2659"/>
        <v>0</v>
      </c>
      <c r="AV940" s="786">
        <f t="shared" si="2659"/>
        <v>0</v>
      </c>
      <c r="AW940" s="786">
        <f t="shared" si="2659"/>
        <v>0</v>
      </c>
      <c r="AX940" s="786">
        <f t="shared" si="2659"/>
        <v>0</v>
      </c>
      <c r="AY940" s="786">
        <f t="shared" si="2659"/>
        <v>0</v>
      </c>
      <c r="AZ940" s="786">
        <f t="shared" si="2659"/>
        <v>0</v>
      </c>
      <c r="BA940" s="786">
        <f t="shared" si="2659"/>
        <v>0</v>
      </c>
      <c r="BB940" s="786">
        <f t="shared" si="2659"/>
        <v>0</v>
      </c>
      <c r="BC940" s="785"/>
      <c r="BD940" s="786">
        <f t="shared" ref="BD940:BT940" si="2660">SUM(BD306)</f>
        <v>0</v>
      </c>
      <c r="BE940" s="786">
        <f t="shared" si="2660"/>
        <v>0</v>
      </c>
      <c r="BF940" s="786">
        <f t="shared" si="2660"/>
        <v>0</v>
      </c>
      <c r="BG940" s="786">
        <f t="shared" si="2660"/>
        <v>0</v>
      </c>
      <c r="BH940" s="786">
        <f t="shared" si="2660"/>
        <v>0</v>
      </c>
      <c r="BI940" s="786">
        <f t="shared" si="2660"/>
        <v>0</v>
      </c>
      <c r="BJ940" s="786">
        <f t="shared" si="2660"/>
        <v>0</v>
      </c>
      <c r="BK940" s="786">
        <f t="shared" si="2660"/>
        <v>0</v>
      </c>
      <c r="BL940" s="786">
        <f t="shared" si="2660"/>
        <v>0</v>
      </c>
      <c r="BM940" s="786">
        <f t="shared" si="2660"/>
        <v>0</v>
      </c>
      <c r="BN940" s="786">
        <f t="shared" si="2660"/>
        <v>0</v>
      </c>
      <c r="BO940" s="786">
        <f t="shared" si="2660"/>
        <v>0</v>
      </c>
      <c r="BP940" s="786">
        <f t="shared" si="2660"/>
        <v>0</v>
      </c>
      <c r="BQ940" s="786">
        <f t="shared" si="2660"/>
        <v>0</v>
      </c>
      <c r="BR940" s="786">
        <f t="shared" si="2660"/>
        <v>0</v>
      </c>
      <c r="BS940" s="786">
        <f t="shared" si="2660"/>
        <v>0</v>
      </c>
      <c r="BT940" s="786">
        <f t="shared" si="266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3">
        <f t="shared" si="2593"/>
        <v>0</v>
      </c>
      <c r="CA940" s="583">
        <f t="shared" si="2594"/>
        <v>0</v>
      </c>
      <c r="CB940" s="583">
        <f t="shared" si="2595"/>
        <v>0</v>
      </c>
      <c r="CC940" s="583">
        <f t="shared" si="2596"/>
        <v>0</v>
      </c>
      <c r="CD940" s="1324">
        <f t="shared" si="2624"/>
        <v>0</v>
      </c>
      <c r="CE940" s="1325">
        <f t="shared" si="2598"/>
        <v>0</v>
      </c>
      <c r="CF940" s="1326">
        <f t="shared" si="2598"/>
        <v>0</v>
      </c>
      <c r="CG940" s="1326">
        <f t="shared" si="2598"/>
        <v>0</v>
      </c>
      <c r="CH940" s="1326">
        <f t="shared" si="2598"/>
        <v>0</v>
      </c>
      <c r="CI940" s="1326">
        <f t="shared" si="2598"/>
        <v>0</v>
      </c>
      <c r="CJ940" s="1326">
        <f t="shared" si="2598"/>
        <v>0</v>
      </c>
      <c r="CK940" s="1327">
        <f t="shared" si="2598"/>
        <v>0</v>
      </c>
      <c r="CL940" s="1327">
        <f t="shared" si="2598"/>
        <v>0</v>
      </c>
      <c r="CM940" s="1327">
        <f t="shared" si="2598"/>
        <v>0</v>
      </c>
      <c r="CN940" s="1326">
        <f t="shared" si="2598"/>
        <v>0</v>
      </c>
      <c r="CO940" s="1326">
        <f t="shared" si="2598"/>
        <v>0</v>
      </c>
      <c r="CP940" s="1326">
        <f t="shared" si="2598"/>
        <v>0</v>
      </c>
      <c r="CQ940" s="1326">
        <f t="shared" si="2598"/>
        <v>0</v>
      </c>
      <c r="CR940" s="1326">
        <f t="shared" si="2598"/>
        <v>0</v>
      </c>
      <c r="CS940" s="1325">
        <f t="shared" si="2598"/>
        <v>0</v>
      </c>
      <c r="CT940" s="1328">
        <f t="shared" si="2598"/>
        <v>0</v>
      </c>
      <c r="CU940" s="534">
        <f t="shared" si="2599"/>
        <v>0</v>
      </c>
      <c r="CV940" s="535">
        <f t="shared" si="2600"/>
        <v>0</v>
      </c>
      <c r="CW940" s="536">
        <f t="shared" si="2601"/>
        <v>0</v>
      </c>
      <c r="CX940" s="536">
        <f t="shared" si="2602"/>
        <v>0</v>
      </c>
      <c r="CY940" s="536">
        <f t="shared" si="2603"/>
        <v>0</v>
      </c>
      <c r="CZ940" s="536">
        <f t="shared" si="2604"/>
        <v>0</v>
      </c>
      <c r="DA940" s="536">
        <f t="shared" si="2605"/>
        <v>0</v>
      </c>
      <c r="DB940" s="537">
        <f t="shared" si="2606"/>
        <v>0</v>
      </c>
      <c r="DC940" s="537">
        <f t="shared" si="2607"/>
        <v>0</v>
      </c>
      <c r="DD940" s="537">
        <f t="shared" si="2608"/>
        <v>0</v>
      </c>
      <c r="DE940" s="536">
        <f t="shared" si="2609"/>
        <v>0</v>
      </c>
      <c r="DF940" s="536">
        <f t="shared" si="2610"/>
        <v>0</v>
      </c>
      <c r="DG940" s="536">
        <f t="shared" si="2611"/>
        <v>0</v>
      </c>
      <c r="DH940" s="536">
        <f t="shared" si="2612"/>
        <v>0</v>
      </c>
      <c r="DI940" s="536">
        <f t="shared" si="2613"/>
        <v>0</v>
      </c>
      <c r="DJ940" s="535">
        <f t="shared" si="2614"/>
        <v>0</v>
      </c>
      <c r="DK940" s="534">
        <f t="shared" si="2615"/>
        <v>0</v>
      </c>
      <c r="DL940" s="639">
        <f t="shared" si="2616"/>
        <v>17</v>
      </c>
      <c r="DM940" s="106">
        <f t="shared" si="2617"/>
        <v>17</v>
      </c>
      <c r="DN940" s="106">
        <f t="shared" si="2618"/>
        <v>17</v>
      </c>
      <c r="DO940" s="106">
        <f t="shared" si="261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7"/>
      <c r="DY940" s="470"/>
    </row>
    <row r="941" spans="1:129" s="472" customFormat="1" ht="15.75" customHeight="1">
      <c r="A941" s="603" t="str">
        <f>A309</f>
        <v>Water melon: no. local meas</v>
      </c>
      <c r="B941" s="786">
        <f t="shared" ref="B941:R941" si="2661">SUM(B316)</f>
        <v>0</v>
      </c>
      <c r="C941" s="786">
        <f t="shared" si="2661"/>
        <v>0</v>
      </c>
      <c r="D941" s="786">
        <f t="shared" si="2661"/>
        <v>0</v>
      </c>
      <c r="E941" s="786">
        <f t="shared" si="2661"/>
        <v>0</v>
      </c>
      <c r="F941" s="786">
        <f t="shared" si="2661"/>
        <v>0</v>
      </c>
      <c r="G941" s="786">
        <f t="shared" si="2661"/>
        <v>0</v>
      </c>
      <c r="H941" s="786">
        <f t="shared" si="2661"/>
        <v>0</v>
      </c>
      <c r="I941" s="786">
        <f t="shared" si="2661"/>
        <v>0</v>
      </c>
      <c r="J941" s="786">
        <f t="shared" si="2661"/>
        <v>0</v>
      </c>
      <c r="K941" s="786">
        <f t="shared" si="2661"/>
        <v>0</v>
      </c>
      <c r="L941" s="786">
        <f t="shared" si="2661"/>
        <v>0</v>
      </c>
      <c r="M941" s="786">
        <f t="shared" si="2661"/>
        <v>0</v>
      </c>
      <c r="N941" s="786">
        <f t="shared" si="2661"/>
        <v>0</v>
      </c>
      <c r="O941" s="786">
        <f t="shared" si="2661"/>
        <v>0</v>
      </c>
      <c r="P941" s="786">
        <f t="shared" si="2661"/>
        <v>0</v>
      </c>
      <c r="Q941" s="786">
        <f t="shared" si="2661"/>
        <v>0</v>
      </c>
      <c r="R941" s="786">
        <f t="shared" si="2661"/>
        <v>0</v>
      </c>
      <c r="S941" s="785"/>
      <c r="T941" s="786">
        <f t="shared" ref="T941:AJ941" si="2662">SUM(T316)</f>
        <v>2500</v>
      </c>
      <c r="U941" s="786">
        <f t="shared" si="2662"/>
        <v>2500</v>
      </c>
      <c r="V941" s="786">
        <f t="shared" si="2662"/>
        <v>2500</v>
      </c>
      <c r="W941" s="786">
        <f t="shared" si="2662"/>
        <v>5000</v>
      </c>
      <c r="X941" s="786">
        <f t="shared" si="2662"/>
        <v>3000</v>
      </c>
      <c r="Y941" s="786">
        <f t="shared" si="2662"/>
        <v>0</v>
      </c>
      <c r="Z941" s="786">
        <f t="shared" si="2662"/>
        <v>1002</v>
      </c>
      <c r="AA941" s="786">
        <f t="shared" si="2662"/>
        <v>0</v>
      </c>
      <c r="AB941" s="786">
        <f t="shared" si="2662"/>
        <v>0</v>
      </c>
      <c r="AC941" s="786">
        <f t="shared" si="2662"/>
        <v>0</v>
      </c>
      <c r="AD941" s="786">
        <f t="shared" si="2662"/>
        <v>0</v>
      </c>
      <c r="AE941" s="786">
        <f t="shared" si="2662"/>
        <v>0</v>
      </c>
      <c r="AF941" s="786">
        <f t="shared" si="2662"/>
        <v>0</v>
      </c>
      <c r="AG941" s="786">
        <f t="shared" si="2662"/>
        <v>0</v>
      </c>
      <c r="AH941" s="786">
        <f t="shared" si="2662"/>
        <v>0</v>
      </c>
      <c r="AI941" s="786">
        <f t="shared" si="2662"/>
        <v>0</v>
      </c>
      <c r="AJ941" s="786">
        <f t="shared" si="2662"/>
        <v>0</v>
      </c>
      <c r="AK941" s="785"/>
      <c r="AL941" s="786">
        <f t="shared" ref="AL941:BB941" si="2663">SUM(AL316)</f>
        <v>0</v>
      </c>
      <c r="AM941" s="786">
        <f t="shared" si="2663"/>
        <v>0</v>
      </c>
      <c r="AN941" s="786">
        <f t="shared" si="2663"/>
        <v>0</v>
      </c>
      <c r="AO941" s="786">
        <f t="shared" si="2663"/>
        <v>0</v>
      </c>
      <c r="AP941" s="786">
        <f t="shared" si="2663"/>
        <v>0</v>
      </c>
      <c r="AQ941" s="786">
        <f t="shared" si="2663"/>
        <v>0</v>
      </c>
      <c r="AR941" s="786">
        <f t="shared" si="2663"/>
        <v>0</v>
      </c>
      <c r="AS941" s="786">
        <f t="shared" si="2663"/>
        <v>0</v>
      </c>
      <c r="AT941" s="786">
        <f t="shared" si="2663"/>
        <v>0</v>
      </c>
      <c r="AU941" s="786">
        <f t="shared" si="2663"/>
        <v>0</v>
      </c>
      <c r="AV941" s="786">
        <f t="shared" si="2663"/>
        <v>0</v>
      </c>
      <c r="AW941" s="786">
        <f t="shared" si="2663"/>
        <v>0</v>
      </c>
      <c r="AX941" s="786">
        <f t="shared" si="2663"/>
        <v>0</v>
      </c>
      <c r="AY941" s="786">
        <f t="shared" si="2663"/>
        <v>0</v>
      </c>
      <c r="AZ941" s="786">
        <f t="shared" si="2663"/>
        <v>0</v>
      </c>
      <c r="BA941" s="786">
        <f t="shared" si="2663"/>
        <v>0</v>
      </c>
      <c r="BB941" s="786">
        <f t="shared" si="2663"/>
        <v>0</v>
      </c>
      <c r="BC941" s="785"/>
      <c r="BD941" s="786">
        <f t="shared" ref="BD941:BT941" si="2664">SUM(BD316)</f>
        <v>0</v>
      </c>
      <c r="BE941" s="786">
        <f t="shared" si="2664"/>
        <v>0</v>
      </c>
      <c r="BF941" s="786">
        <f t="shared" si="2664"/>
        <v>0</v>
      </c>
      <c r="BG941" s="786">
        <f t="shared" si="2664"/>
        <v>0</v>
      </c>
      <c r="BH941" s="786">
        <f t="shared" si="2664"/>
        <v>0</v>
      </c>
      <c r="BI941" s="786">
        <f t="shared" si="2664"/>
        <v>0</v>
      </c>
      <c r="BJ941" s="786">
        <f t="shared" si="2664"/>
        <v>0</v>
      </c>
      <c r="BK941" s="786">
        <f t="shared" si="2664"/>
        <v>0</v>
      </c>
      <c r="BL941" s="786">
        <f t="shared" si="2664"/>
        <v>0</v>
      </c>
      <c r="BM941" s="786">
        <f t="shared" si="2664"/>
        <v>0</v>
      </c>
      <c r="BN941" s="786">
        <f t="shared" si="2664"/>
        <v>0</v>
      </c>
      <c r="BO941" s="786">
        <f t="shared" si="2664"/>
        <v>0</v>
      </c>
      <c r="BP941" s="786">
        <f t="shared" si="2664"/>
        <v>0</v>
      </c>
      <c r="BQ941" s="786">
        <f t="shared" si="2664"/>
        <v>0</v>
      </c>
      <c r="BR941" s="786">
        <f t="shared" si="2664"/>
        <v>0</v>
      </c>
      <c r="BS941" s="786">
        <f t="shared" si="2664"/>
        <v>0</v>
      </c>
      <c r="BT941" s="786">
        <f t="shared" si="2664"/>
        <v>0</v>
      </c>
      <c r="BU941" s="785"/>
      <c r="BV941" s="786">
        <f>SUM(BV316)</f>
        <v>0</v>
      </c>
      <c r="BW941" s="786">
        <f>SUM(BW316)</f>
        <v>2500</v>
      </c>
      <c r="BX941" s="786">
        <f>SUM(BX316)</f>
        <v>0</v>
      </c>
      <c r="BY941" s="786">
        <f>SUM(BY316)</f>
        <v>0</v>
      </c>
      <c r="BZ941" s="583">
        <f t="shared" si="2593"/>
        <v>0</v>
      </c>
      <c r="CA941" s="583">
        <f t="shared" si="2594"/>
        <v>766.8</v>
      </c>
      <c r="CB941" s="583">
        <f t="shared" si="2595"/>
        <v>0</v>
      </c>
      <c r="CC941" s="583">
        <f t="shared" si="2596"/>
        <v>0</v>
      </c>
      <c r="CD941" s="1324">
        <f t="shared" si="2624"/>
        <v>0</v>
      </c>
      <c r="CE941" s="1325">
        <f t="shared" si="2598"/>
        <v>0</v>
      </c>
      <c r="CF941" s="1326">
        <f t="shared" si="2598"/>
        <v>0</v>
      </c>
      <c r="CG941" s="1326">
        <f t="shared" si="2598"/>
        <v>0</v>
      </c>
      <c r="CH941" s="1326">
        <f t="shared" si="2598"/>
        <v>0</v>
      </c>
      <c r="CI941" s="1326">
        <f t="shared" si="2598"/>
        <v>0</v>
      </c>
      <c r="CJ941" s="1326">
        <f t="shared" si="2598"/>
        <v>0</v>
      </c>
      <c r="CK941" s="1327">
        <f t="shared" si="2598"/>
        <v>0</v>
      </c>
      <c r="CL941" s="1327">
        <f t="shared" si="2598"/>
        <v>0</v>
      </c>
      <c r="CM941" s="1327">
        <f t="shared" si="2598"/>
        <v>0</v>
      </c>
      <c r="CN941" s="1326">
        <f t="shared" si="2598"/>
        <v>0</v>
      </c>
      <c r="CO941" s="1326">
        <f t="shared" si="2598"/>
        <v>0</v>
      </c>
      <c r="CP941" s="1326">
        <f t="shared" si="2598"/>
        <v>0</v>
      </c>
      <c r="CQ941" s="1326">
        <f t="shared" si="2598"/>
        <v>0</v>
      </c>
      <c r="CR941" s="1326">
        <f t="shared" si="2598"/>
        <v>0</v>
      </c>
      <c r="CS941" s="1325">
        <f t="shared" si="2598"/>
        <v>0</v>
      </c>
      <c r="CT941" s="1328">
        <f t="shared" si="2598"/>
        <v>0</v>
      </c>
      <c r="CU941" s="534">
        <f t="shared" si="2599"/>
        <v>0</v>
      </c>
      <c r="CV941" s="535">
        <f t="shared" si="2600"/>
        <v>0</v>
      </c>
      <c r="CW941" s="536">
        <f t="shared" si="2601"/>
        <v>0</v>
      </c>
      <c r="CX941" s="536">
        <f t="shared" si="2602"/>
        <v>0</v>
      </c>
      <c r="CY941" s="536">
        <f t="shared" si="2603"/>
        <v>0</v>
      </c>
      <c r="CZ941" s="536">
        <f t="shared" si="2604"/>
        <v>0</v>
      </c>
      <c r="DA941" s="536">
        <f t="shared" si="2605"/>
        <v>0</v>
      </c>
      <c r="DB941" s="537">
        <f t="shared" si="2606"/>
        <v>0</v>
      </c>
      <c r="DC941" s="537">
        <f t="shared" si="2607"/>
        <v>0</v>
      </c>
      <c r="DD941" s="537">
        <f t="shared" si="2608"/>
        <v>0</v>
      </c>
      <c r="DE941" s="536">
        <f t="shared" si="2609"/>
        <v>0</v>
      </c>
      <c r="DF941" s="536">
        <f t="shared" si="2610"/>
        <v>0</v>
      </c>
      <c r="DG941" s="536">
        <f t="shared" si="2611"/>
        <v>0</v>
      </c>
      <c r="DH941" s="536">
        <f t="shared" si="2612"/>
        <v>0</v>
      </c>
      <c r="DI941" s="536">
        <f t="shared" si="2613"/>
        <v>0</v>
      </c>
      <c r="DJ941" s="535">
        <f t="shared" si="2614"/>
        <v>0</v>
      </c>
      <c r="DK941" s="534">
        <f t="shared" si="2615"/>
        <v>0</v>
      </c>
      <c r="DL941" s="639">
        <f t="shared" si="2616"/>
        <v>17</v>
      </c>
      <c r="DM941" s="106">
        <f t="shared" si="2617"/>
        <v>17</v>
      </c>
      <c r="DN941" s="106">
        <f t="shared" si="2618"/>
        <v>17</v>
      </c>
      <c r="DO941" s="106">
        <f t="shared" si="261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7"/>
      <c r="DY941" s="470"/>
    </row>
    <row r="942" spans="1:129" s="472" customFormat="1" ht="15.75" customHeight="1">
      <c r="A942" s="603" t="str">
        <f>A319</f>
        <v>Other melons: no. local meas</v>
      </c>
      <c r="B942" s="786">
        <f t="shared" ref="B942:R942" si="2665">SUM(B326)</f>
        <v>0</v>
      </c>
      <c r="C942" s="786">
        <f t="shared" si="2665"/>
        <v>0</v>
      </c>
      <c r="D942" s="786">
        <f t="shared" si="2665"/>
        <v>0</v>
      </c>
      <c r="E942" s="786">
        <f t="shared" si="2665"/>
        <v>0</v>
      </c>
      <c r="F942" s="786">
        <f t="shared" si="2665"/>
        <v>0</v>
      </c>
      <c r="G942" s="786">
        <f t="shared" si="2665"/>
        <v>0</v>
      </c>
      <c r="H942" s="786">
        <f t="shared" si="2665"/>
        <v>0</v>
      </c>
      <c r="I942" s="786">
        <f t="shared" si="2665"/>
        <v>0</v>
      </c>
      <c r="J942" s="786">
        <f t="shared" si="2665"/>
        <v>0</v>
      </c>
      <c r="K942" s="786">
        <f t="shared" si="2665"/>
        <v>0</v>
      </c>
      <c r="L942" s="786">
        <f t="shared" si="2665"/>
        <v>0</v>
      </c>
      <c r="M942" s="786">
        <f t="shared" si="2665"/>
        <v>0</v>
      </c>
      <c r="N942" s="786">
        <f t="shared" si="2665"/>
        <v>0</v>
      </c>
      <c r="O942" s="786">
        <f t="shared" si="2665"/>
        <v>0</v>
      </c>
      <c r="P942" s="786">
        <f t="shared" si="2665"/>
        <v>0</v>
      </c>
      <c r="Q942" s="786">
        <f t="shared" si="2665"/>
        <v>0</v>
      </c>
      <c r="R942" s="786">
        <f t="shared" si="2665"/>
        <v>0</v>
      </c>
      <c r="S942" s="785"/>
      <c r="T942" s="786">
        <f t="shared" ref="T942:AJ942" si="2666">SUM(T326)</f>
        <v>0</v>
      </c>
      <c r="U942" s="786">
        <f t="shared" si="2666"/>
        <v>0</v>
      </c>
      <c r="V942" s="786">
        <f t="shared" si="2666"/>
        <v>0</v>
      </c>
      <c r="W942" s="786">
        <f t="shared" si="2666"/>
        <v>0</v>
      </c>
      <c r="X942" s="786">
        <f t="shared" si="2666"/>
        <v>0</v>
      </c>
      <c r="Y942" s="786">
        <f t="shared" si="2666"/>
        <v>0</v>
      </c>
      <c r="Z942" s="786">
        <f t="shared" si="2666"/>
        <v>0</v>
      </c>
      <c r="AA942" s="786">
        <f t="shared" si="2666"/>
        <v>0</v>
      </c>
      <c r="AB942" s="786">
        <f t="shared" si="2666"/>
        <v>0</v>
      </c>
      <c r="AC942" s="786">
        <f t="shared" si="2666"/>
        <v>0</v>
      </c>
      <c r="AD942" s="786">
        <f t="shared" si="2666"/>
        <v>0</v>
      </c>
      <c r="AE942" s="786">
        <f t="shared" si="2666"/>
        <v>0</v>
      </c>
      <c r="AF942" s="786">
        <f t="shared" si="2666"/>
        <v>0</v>
      </c>
      <c r="AG942" s="786">
        <f t="shared" si="2666"/>
        <v>0</v>
      </c>
      <c r="AH942" s="786">
        <f t="shared" si="2666"/>
        <v>0</v>
      </c>
      <c r="AI942" s="786">
        <f t="shared" si="2666"/>
        <v>0</v>
      </c>
      <c r="AJ942" s="786">
        <f t="shared" si="2666"/>
        <v>0</v>
      </c>
      <c r="AK942" s="785"/>
      <c r="AL942" s="786">
        <f t="shared" ref="AL942:BB942" si="2667">SUM(AL326)</f>
        <v>0</v>
      </c>
      <c r="AM942" s="786">
        <f t="shared" si="2667"/>
        <v>0</v>
      </c>
      <c r="AN942" s="786">
        <f t="shared" si="2667"/>
        <v>0</v>
      </c>
      <c r="AO942" s="786">
        <f t="shared" si="2667"/>
        <v>0</v>
      </c>
      <c r="AP942" s="786">
        <f t="shared" si="2667"/>
        <v>0</v>
      </c>
      <c r="AQ942" s="786">
        <f t="shared" si="2667"/>
        <v>0</v>
      </c>
      <c r="AR942" s="786">
        <f t="shared" si="2667"/>
        <v>0</v>
      </c>
      <c r="AS942" s="786">
        <f t="shared" si="2667"/>
        <v>0</v>
      </c>
      <c r="AT942" s="786">
        <f t="shared" si="2667"/>
        <v>0</v>
      </c>
      <c r="AU942" s="786">
        <f t="shared" si="2667"/>
        <v>0</v>
      </c>
      <c r="AV942" s="786">
        <f t="shared" si="2667"/>
        <v>0</v>
      </c>
      <c r="AW942" s="786">
        <f t="shared" si="2667"/>
        <v>0</v>
      </c>
      <c r="AX942" s="786">
        <f t="shared" si="2667"/>
        <v>0</v>
      </c>
      <c r="AY942" s="786">
        <f t="shared" si="2667"/>
        <v>0</v>
      </c>
      <c r="AZ942" s="786">
        <f t="shared" si="2667"/>
        <v>0</v>
      </c>
      <c r="BA942" s="786">
        <f t="shared" si="2667"/>
        <v>0</v>
      </c>
      <c r="BB942" s="786">
        <f t="shared" si="2667"/>
        <v>0</v>
      </c>
      <c r="BC942" s="785"/>
      <c r="BD942" s="786">
        <f t="shared" ref="BD942:BT942" si="2668">SUM(BD326)</f>
        <v>0</v>
      </c>
      <c r="BE942" s="786">
        <f t="shared" si="2668"/>
        <v>0</v>
      </c>
      <c r="BF942" s="786">
        <f t="shared" si="2668"/>
        <v>0</v>
      </c>
      <c r="BG942" s="786">
        <f t="shared" si="2668"/>
        <v>0</v>
      </c>
      <c r="BH942" s="786">
        <f t="shared" si="2668"/>
        <v>0</v>
      </c>
      <c r="BI942" s="786">
        <f t="shared" si="2668"/>
        <v>0</v>
      </c>
      <c r="BJ942" s="786">
        <f t="shared" si="2668"/>
        <v>0</v>
      </c>
      <c r="BK942" s="786">
        <f t="shared" si="2668"/>
        <v>0</v>
      </c>
      <c r="BL942" s="786">
        <f t="shared" si="2668"/>
        <v>0</v>
      </c>
      <c r="BM942" s="786">
        <f t="shared" si="2668"/>
        <v>0</v>
      </c>
      <c r="BN942" s="786">
        <f t="shared" si="2668"/>
        <v>0</v>
      </c>
      <c r="BO942" s="786">
        <f t="shared" si="2668"/>
        <v>0</v>
      </c>
      <c r="BP942" s="786">
        <f t="shared" si="2668"/>
        <v>0</v>
      </c>
      <c r="BQ942" s="786">
        <f t="shared" si="2668"/>
        <v>0</v>
      </c>
      <c r="BR942" s="786">
        <f t="shared" si="2668"/>
        <v>0</v>
      </c>
      <c r="BS942" s="786">
        <f t="shared" si="2668"/>
        <v>0</v>
      </c>
      <c r="BT942" s="786">
        <f t="shared" si="266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3">
        <f t="shared" si="2593"/>
        <v>0</v>
      </c>
      <c r="CA942" s="583">
        <f t="shared" si="2594"/>
        <v>0</v>
      </c>
      <c r="CB942" s="583">
        <f t="shared" si="2595"/>
        <v>0</v>
      </c>
      <c r="CC942" s="583">
        <f t="shared" si="2596"/>
        <v>0</v>
      </c>
      <c r="CD942" s="1324">
        <f t="shared" si="2624"/>
        <v>0</v>
      </c>
      <c r="CE942" s="1325">
        <f t="shared" si="2598"/>
        <v>0</v>
      </c>
      <c r="CF942" s="1326">
        <f t="shared" si="2598"/>
        <v>0</v>
      </c>
      <c r="CG942" s="1326">
        <f t="shared" si="2598"/>
        <v>0</v>
      </c>
      <c r="CH942" s="1326">
        <f t="shared" si="2598"/>
        <v>0</v>
      </c>
      <c r="CI942" s="1326">
        <f t="shared" si="2598"/>
        <v>0</v>
      </c>
      <c r="CJ942" s="1326">
        <f t="shared" si="2598"/>
        <v>0</v>
      </c>
      <c r="CK942" s="1327">
        <f t="shared" si="2598"/>
        <v>0</v>
      </c>
      <c r="CL942" s="1327">
        <f t="shared" si="2598"/>
        <v>0</v>
      </c>
      <c r="CM942" s="1327">
        <f t="shared" si="2598"/>
        <v>0</v>
      </c>
      <c r="CN942" s="1326">
        <f t="shared" si="2598"/>
        <v>0</v>
      </c>
      <c r="CO942" s="1326">
        <f t="shared" si="2598"/>
        <v>0</v>
      </c>
      <c r="CP942" s="1326">
        <f t="shared" si="2598"/>
        <v>0</v>
      </c>
      <c r="CQ942" s="1326">
        <f t="shared" si="2598"/>
        <v>0</v>
      </c>
      <c r="CR942" s="1326">
        <f t="shared" si="2598"/>
        <v>0</v>
      </c>
      <c r="CS942" s="1325">
        <f t="shared" si="2598"/>
        <v>0</v>
      </c>
      <c r="CT942" s="1328">
        <f t="shared" si="2598"/>
        <v>0</v>
      </c>
      <c r="CU942" s="534">
        <f t="shared" si="2599"/>
        <v>0</v>
      </c>
      <c r="CV942" s="535">
        <f t="shared" si="2600"/>
        <v>0</v>
      </c>
      <c r="CW942" s="536">
        <f t="shared" si="2601"/>
        <v>0</v>
      </c>
      <c r="CX942" s="536">
        <f t="shared" si="2602"/>
        <v>0</v>
      </c>
      <c r="CY942" s="536">
        <f t="shared" si="2603"/>
        <v>0</v>
      </c>
      <c r="CZ942" s="536">
        <f t="shared" si="2604"/>
        <v>0</v>
      </c>
      <c r="DA942" s="536">
        <f t="shared" si="2605"/>
        <v>0</v>
      </c>
      <c r="DB942" s="537">
        <f t="shared" si="2606"/>
        <v>0</v>
      </c>
      <c r="DC942" s="537">
        <f t="shared" si="2607"/>
        <v>0</v>
      </c>
      <c r="DD942" s="537">
        <f t="shared" si="2608"/>
        <v>0</v>
      </c>
      <c r="DE942" s="536">
        <f t="shared" si="2609"/>
        <v>0</v>
      </c>
      <c r="DF942" s="536">
        <f t="shared" si="2610"/>
        <v>0</v>
      </c>
      <c r="DG942" s="536">
        <f t="shared" si="2611"/>
        <v>0</v>
      </c>
      <c r="DH942" s="536">
        <f t="shared" si="2612"/>
        <v>0</v>
      </c>
      <c r="DI942" s="536">
        <f t="shared" si="2613"/>
        <v>0</v>
      </c>
      <c r="DJ942" s="535">
        <f t="shared" si="2614"/>
        <v>0</v>
      </c>
      <c r="DK942" s="534">
        <f t="shared" si="2615"/>
        <v>0</v>
      </c>
      <c r="DL942" s="639">
        <f t="shared" si="2616"/>
        <v>17</v>
      </c>
      <c r="DM942" s="106">
        <f t="shared" si="2617"/>
        <v>17</v>
      </c>
      <c r="DN942" s="106">
        <f t="shared" si="2618"/>
        <v>17</v>
      </c>
      <c r="DO942" s="106">
        <f t="shared" si="261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7"/>
      <c r="DY942" s="470"/>
    </row>
    <row r="943" spans="1:129" s="472" customFormat="1" ht="15.75" customHeight="1">
      <c r="A943" s="603" t="str">
        <f>A329</f>
        <v>Sweet Potatoes:  no. local meas</v>
      </c>
      <c r="B943" s="786">
        <f t="shared" ref="B943:R943" si="2669">SUM(B336)</f>
        <v>0</v>
      </c>
      <c r="C943" s="786">
        <f t="shared" si="2669"/>
        <v>0</v>
      </c>
      <c r="D943" s="786">
        <f t="shared" si="2669"/>
        <v>0</v>
      </c>
      <c r="E943" s="786">
        <f t="shared" si="2669"/>
        <v>0</v>
      </c>
      <c r="F943" s="786">
        <f t="shared" si="2669"/>
        <v>0</v>
      </c>
      <c r="G943" s="786">
        <f t="shared" si="2669"/>
        <v>0</v>
      </c>
      <c r="H943" s="786">
        <f t="shared" si="2669"/>
        <v>0</v>
      </c>
      <c r="I943" s="786">
        <f t="shared" si="2669"/>
        <v>0</v>
      </c>
      <c r="J943" s="786">
        <f t="shared" si="2669"/>
        <v>0</v>
      </c>
      <c r="K943" s="786">
        <f t="shared" si="2669"/>
        <v>0</v>
      </c>
      <c r="L943" s="786">
        <f t="shared" si="2669"/>
        <v>0</v>
      </c>
      <c r="M943" s="786">
        <f t="shared" si="2669"/>
        <v>0</v>
      </c>
      <c r="N943" s="786">
        <f t="shared" si="2669"/>
        <v>0</v>
      </c>
      <c r="O943" s="786">
        <f t="shared" si="2669"/>
        <v>0</v>
      </c>
      <c r="P943" s="786">
        <f t="shared" si="2669"/>
        <v>0</v>
      </c>
      <c r="Q943" s="786">
        <f t="shared" si="2669"/>
        <v>0</v>
      </c>
      <c r="R943" s="786">
        <f t="shared" si="2669"/>
        <v>0</v>
      </c>
      <c r="S943" s="785"/>
      <c r="T943" s="786">
        <f t="shared" ref="T943:AJ943" si="2670">SUM(T336)</f>
        <v>45</v>
      </c>
      <c r="U943" s="786">
        <f t="shared" si="2670"/>
        <v>350</v>
      </c>
      <c r="V943" s="786">
        <f t="shared" si="2670"/>
        <v>0</v>
      </c>
      <c r="W943" s="786">
        <f t="shared" si="2670"/>
        <v>300</v>
      </c>
      <c r="X943" s="786">
        <f t="shared" si="2670"/>
        <v>0</v>
      </c>
      <c r="Y943" s="786">
        <f t="shared" si="2670"/>
        <v>0</v>
      </c>
      <c r="Z943" s="786">
        <f t="shared" si="2670"/>
        <v>180</v>
      </c>
      <c r="AA943" s="786">
        <f t="shared" si="2670"/>
        <v>0</v>
      </c>
      <c r="AB943" s="786">
        <f t="shared" si="2670"/>
        <v>0</v>
      </c>
      <c r="AC943" s="786">
        <f t="shared" si="2670"/>
        <v>0</v>
      </c>
      <c r="AD943" s="786">
        <f t="shared" si="2670"/>
        <v>0</v>
      </c>
      <c r="AE943" s="786">
        <f t="shared" si="2670"/>
        <v>0</v>
      </c>
      <c r="AF943" s="786">
        <f t="shared" si="2670"/>
        <v>0</v>
      </c>
      <c r="AG943" s="786">
        <f t="shared" si="2670"/>
        <v>0</v>
      </c>
      <c r="AH943" s="786">
        <f t="shared" si="2670"/>
        <v>0</v>
      </c>
      <c r="AI943" s="786">
        <f t="shared" si="2670"/>
        <v>0</v>
      </c>
      <c r="AJ943" s="786">
        <f t="shared" si="2670"/>
        <v>0</v>
      </c>
      <c r="AK943" s="785"/>
      <c r="AL943" s="786">
        <f t="shared" ref="AL943:BB943" si="2671">SUM(AL336)</f>
        <v>0</v>
      </c>
      <c r="AM943" s="786">
        <f t="shared" si="2671"/>
        <v>0</v>
      </c>
      <c r="AN943" s="786">
        <f t="shared" si="2671"/>
        <v>0</v>
      </c>
      <c r="AO943" s="786">
        <f t="shared" si="2671"/>
        <v>0</v>
      </c>
      <c r="AP943" s="786">
        <f t="shared" si="2671"/>
        <v>0</v>
      </c>
      <c r="AQ943" s="786">
        <f t="shared" si="2671"/>
        <v>0</v>
      </c>
      <c r="AR943" s="786">
        <f t="shared" si="2671"/>
        <v>0</v>
      </c>
      <c r="AS943" s="786">
        <f t="shared" si="2671"/>
        <v>0</v>
      </c>
      <c r="AT943" s="786">
        <f t="shared" si="2671"/>
        <v>0</v>
      </c>
      <c r="AU943" s="786">
        <f t="shared" si="2671"/>
        <v>0</v>
      </c>
      <c r="AV943" s="786">
        <f t="shared" si="2671"/>
        <v>0</v>
      </c>
      <c r="AW943" s="786">
        <f t="shared" si="2671"/>
        <v>0</v>
      </c>
      <c r="AX943" s="786">
        <f t="shared" si="2671"/>
        <v>0</v>
      </c>
      <c r="AY943" s="786">
        <f t="shared" si="2671"/>
        <v>0</v>
      </c>
      <c r="AZ943" s="786">
        <f t="shared" si="2671"/>
        <v>0</v>
      </c>
      <c r="BA943" s="786">
        <f t="shared" si="2671"/>
        <v>0</v>
      </c>
      <c r="BB943" s="786">
        <f t="shared" si="2671"/>
        <v>0</v>
      </c>
      <c r="BC943" s="785"/>
      <c r="BD943" s="786">
        <f t="shared" ref="BD943:BT943" si="2672">SUM(BD336)</f>
        <v>0</v>
      </c>
      <c r="BE943" s="786">
        <f t="shared" si="2672"/>
        <v>0</v>
      </c>
      <c r="BF943" s="786">
        <f t="shared" si="2672"/>
        <v>0</v>
      </c>
      <c r="BG943" s="786">
        <f t="shared" si="2672"/>
        <v>0</v>
      </c>
      <c r="BH943" s="786">
        <f t="shared" si="2672"/>
        <v>0</v>
      </c>
      <c r="BI943" s="786">
        <f t="shared" si="2672"/>
        <v>0</v>
      </c>
      <c r="BJ943" s="786">
        <f t="shared" si="2672"/>
        <v>0</v>
      </c>
      <c r="BK943" s="786">
        <f t="shared" si="2672"/>
        <v>0</v>
      </c>
      <c r="BL943" s="786">
        <f t="shared" si="2672"/>
        <v>0</v>
      </c>
      <c r="BM943" s="786">
        <f t="shared" si="2672"/>
        <v>0</v>
      </c>
      <c r="BN943" s="786">
        <f t="shared" si="2672"/>
        <v>0</v>
      </c>
      <c r="BO943" s="786">
        <f t="shared" si="2672"/>
        <v>0</v>
      </c>
      <c r="BP943" s="786">
        <f t="shared" si="2672"/>
        <v>0</v>
      </c>
      <c r="BQ943" s="786">
        <f t="shared" si="2672"/>
        <v>0</v>
      </c>
      <c r="BR943" s="786">
        <f t="shared" si="2672"/>
        <v>0</v>
      </c>
      <c r="BS943" s="786">
        <f t="shared" si="2672"/>
        <v>0</v>
      </c>
      <c r="BT943" s="786">
        <f t="shared" si="2672"/>
        <v>0</v>
      </c>
      <c r="BU943" s="785"/>
      <c r="BV943" s="786">
        <f>SUM(BV336)</f>
        <v>0</v>
      </c>
      <c r="BW943" s="786">
        <f>SUM(BW336)</f>
        <v>350</v>
      </c>
      <c r="BX943" s="786">
        <f>SUM(BX336)</f>
        <v>0</v>
      </c>
      <c r="BY943" s="786">
        <f>SUM(BY336)</f>
        <v>0</v>
      </c>
      <c r="BZ943" s="583">
        <f t="shared" si="2593"/>
        <v>0</v>
      </c>
      <c r="CA943" s="583">
        <f t="shared" si="2594"/>
        <v>35</v>
      </c>
      <c r="CB943" s="583">
        <f t="shared" si="2595"/>
        <v>0</v>
      </c>
      <c r="CC943" s="583">
        <f t="shared" si="2596"/>
        <v>0</v>
      </c>
      <c r="CD943" s="1324">
        <f t="shared" si="2624"/>
        <v>0</v>
      </c>
      <c r="CE943" s="1325">
        <f t="shared" si="2598"/>
        <v>0</v>
      </c>
      <c r="CF943" s="1326">
        <f t="shared" si="2598"/>
        <v>0</v>
      </c>
      <c r="CG943" s="1326">
        <f t="shared" si="2598"/>
        <v>0</v>
      </c>
      <c r="CH943" s="1326">
        <f t="shared" si="2598"/>
        <v>0</v>
      </c>
      <c r="CI943" s="1326">
        <f t="shared" si="2598"/>
        <v>0</v>
      </c>
      <c r="CJ943" s="1326">
        <f t="shared" si="2598"/>
        <v>0</v>
      </c>
      <c r="CK943" s="1327">
        <f t="shared" si="2598"/>
        <v>0</v>
      </c>
      <c r="CL943" s="1327">
        <f t="shared" si="2598"/>
        <v>0</v>
      </c>
      <c r="CM943" s="1327">
        <f t="shared" si="2598"/>
        <v>0</v>
      </c>
      <c r="CN943" s="1326">
        <f t="shared" si="2598"/>
        <v>0</v>
      </c>
      <c r="CO943" s="1326">
        <f t="shared" si="2598"/>
        <v>0</v>
      </c>
      <c r="CP943" s="1326">
        <f t="shared" si="2598"/>
        <v>0</v>
      </c>
      <c r="CQ943" s="1326">
        <f t="shared" si="2598"/>
        <v>0</v>
      </c>
      <c r="CR943" s="1326">
        <f t="shared" si="2598"/>
        <v>0</v>
      </c>
      <c r="CS943" s="1325">
        <f t="shared" si="2598"/>
        <v>0</v>
      </c>
      <c r="CT943" s="1328">
        <f t="shared" si="2598"/>
        <v>0</v>
      </c>
      <c r="CU943" s="534">
        <f t="shared" si="2599"/>
        <v>0</v>
      </c>
      <c r="CV943" s="535">
        <f t="shared" si="2600"/>
        <v>0</v>
      </c>
      <c r="CW943" s="536">
        <f t="shared" si="2601"/>
        <v>0</v>
      </c>
      <c r="CX943" s="536">
        <f t="shared" si="2602"/>
        <v>0</v>
      </c>
      <c r="CY943" s="536">
        <f t="shared" si="2603"/>
        <v>0</v>
      </c>
      <c r="CZ943" s="536">
        <f t="shared" si="2604"/>
        <v>0</v>
      </c>
      <c r="DA943" s="536">
        <f t="shared" si="2605"/>
        <v>0</v>
      </c>
      <c r="DB943" s="537">
        <f t="shared" si="2606"/>
        <v>0</v>
      </c>
      <c r="DC943" s="537">
        <f t="shared" si="2607"/>
        <v>0</v>
      </c>
      <c r="DD943" s="537">
        <f t="shared" si="2608"/>
        <v>0</v>
      </c>
      <c r="DE943" s="536">
        <f t="shared" si="2609"/>
        <v>0</v>
      </c>
      <c r="DF943" s="536">
        <f t="shared" si="2610"/>
        <v>0</v>
      </c>
      <c r="DG943" s="536">
        <f t="shared" si="2611"/>
        <v>0</v>
      </c>
      <c r="DH943" s="536">
        <f t="shared" si="2612"/>
        <v>0</v>
      </c>
      <c r="DI943" s="536">
        <f t="shared" si="2613"/>
        <v>0</v>
      </c>
      <c r="DJ943" s="535">
        <f t="shared" si="2614"/>
        <v>0</v>
      </c>
      <c r="DK943" s="534">
        <f t="shared" si="2615"/>
        <v>0</v>
      </c>
      <c r="DL943" s="639">
        <f t="shared" si="2616"/>
        <v>17</v>
      </c>
      <c r="DM943" s="106">
        <f t="shared" si="2617"/>
        <v>17</v>
      </c>
      <c r="DN943" s="106">
        <f t="shared" si="2618"/>
        <v>17</v>
      </c>
      <c r="DO943" s="106">
        <f t="shared" si="261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7"/>
      <c r="DY943" s="470"/>
    </row>
    <row r="944" spans="1:129" s="472" customFormat="1" ht="15.75" customHeight="1">
      <c r="A944" s="603" t="str">
        <f>A339</f>
        <v>Groundnuts (dry): no. local meas</v>
      </c>
      <c r="B944" s="786">
        <f t="shared" ref="B944:R944" si="2673">SUM(B346)</f>
        <v>0</v>
      </c>
      <c r="C944" s="786">
        <f t="shared" si="2673"/>
        <v>0</v>
      </c>
      <c r="D944" s="786">
        <f t="shared" si="2673"/>
        <v>0</v>
      </c>
      <c r="E944" s="786">
        <f t="shared" si="2673"/>
        <v>0</v>
      </c>
      <c r="F944" s="786">
        <f t="shared" si="2673"/>
        <v>0</v>
      </c>
      <c r="G944" s="786">
        <f t="shared" si="2673"/>
        <v>0</v>
      </c>
      <c r="H944" s="786">
        <f t="shared" si="2673"/>
        <v>0</v>
      </c>
      <c r="I944" s="786">
        <f t="shared" si="2673"/>
        <v>0</v>
      </c>
      <c r="J944" s="786">
        <f t="shared" si="2673"/>
        <v>0</v>
      </c>
      <c r="K944" s="786">
        <f t="shared" si="2673"/>
        <v>0</v>
      </c>
      <c r="L944" s="786">
        <f t="shared" si="2673"/>
        <v>0</v>
      </c>
      <c r="M944" s="786">
        <f t="shared" si="2673"/>
        <v>0</v>
      </c>
      <c r="N944" s="786">
        <f t="shared" si="2673"/>
        <v>0</v>
      </c>
      <c r="O944" s="786">
        <f t="shared" si="2673"/>
        <v>0</v>
      </c>
      <c r="P944" s="786">
        <f t="shared" si="2673"/>
        <v>0</v>
      </c>
      <c r="Q944" s="786">
        <f t="shared" si="2673"/>
        <v>0</v>
      </c>
      <c r="R944" s="786">
        <f t="shared" si="2673"/>
        <v>0</v>
      </c>
      <c r="S944" s="785"/>
      <c r="T944" s="786">
        <f t="shared" ref="T944:AJ944" si="2674">SUM(T346)</f>
        <v>480</v>
      </c>
      <c r="U944" s="786">
        <f t="shared" si="2674"/>
        <v>225</v>
      </c>
      <c r="V944" s="786">
        <f t="shared" si="2674"/>
        <v>340</v>
      </c>
      <c r="W944" s="786">
        <f t="shared" si="2674"/>
        <v>5616</v>
      </c>
      <c r="X944" s="786">
        <f t="shared" si="2674"/>
        <v>120</v>
      </c>
      <c r="Y944" s="786">
        <f t="shared" si="2674"/>
        <v>0</v>
      </c>
      <c r="Z944" s="786">
        <f t="shared" si="2674"/>
        <v>195</v>
      </c>
      <c r="AA944" s="786">
        <f t="shared" si="2674"/>
        <v>100</v>
      </c>
      <c r="AB944" s="786">
        <f t="shared" si="2674"/>
        <v>0</v>
      </c>
      <c r="AC944" s="786">
        <f t="shared" si="2674"/>
        <v>0</v>
      </c>
      <c r="AD944" s="786">
        <f t="shared" si="2674"/>
        <v>0</v>
      </c>
      <c r="AE944" s="786">
        <f t="shared" si="2674"/>
        <v>0</v>
      </c>
      <c r="AF944" s="786">
        <f t="shared" si="2674"/>
        <v>0</v>
      </c>
      <c r="AG944" s="786">
        <f t="shared" si="2674"/>
        <v>0</v>
      </c>
      <c r="AH944" s="786">
        <f t="shared" si="2674"/>
        <v>0</v>
      </c>
      <c r="AI944" s="786">
        <f t="shared" si="2674"/>
        <v>0</v>
      </c>
      <c r="AJ944" s="786">
        <f t="shared" si="2674"/>
        <v>0</v>
      </c>
      <c r="AK944" s="785"/>
      <c r="AL944" s="786">
        <f t="shared" ref="AL944:BB944" si="2675">SUM(AL346)</f>
        <v>0</v>
      </c>
      <c r="AM944" s="786">
        <f t="shared" si="2675"/>
        <v>0</v>
      </c>
      <c r="AN944" s="786">
        <f t="shared" si="2675"/>
        <v>0</v>
      </c>
      <c r="AO944" s="786">
        <f t="shared" si="2675"/>
        <v>0</v>
      </c>
      <c r="AP944" s="786">
        <f t="shared" si="2675"/>
        <v>0</v>
      </c>
      <c r="AQ944" s="786">
        <f t="shared" si="2675"/>
        <v>0</v>
      </c>
      <c r="AR944" s="786">
        <f t="shared" si="2675"/>
        <v>0</v>
      </c>
      <c r="AS944" s="786">
        <f t="shared" si="2675"/>
        <v>0</v>
      </c>
      <c r="AT944" s="786">
        <f t="shared" si="2675"/>
        <v>0</v>
      </c>
      <c r="AU944" s="786">
        <f t="shared" si="2675"/>
        <v>0</v>
      </c>
      <c r="AV944" s="786">
        <f t="shared" si="2675"/>
        <v>0</v>
      </c>
      <c r="AW944" s="786">
        <f t="shared" si="2675"/>
        <v>0</v>
      </c>
      <c r="AX944" s="786">
        <f t="shared" si="2675"/>
        <v>0</v>
      </c>
      <c r="AY944" s="786">
        <f t="shared" si="2675"/>
        <v>0</v>
      </c>
      <c r="AZ944" s="786">
        <f t="shared" si="2675"/>
        <v>0</v>
      </c>
      <c r="BA944" s="786">
        <f t="shared" si="2675"/>
        <v>0</v>
      </c>
      <c r="BB944" s="786">
        <f t="shared" si="2675"/>
        <v>0</v>
      </c>
      <c r="BC944" s="785"/>
      <c r="BD944" s="786">
        <f t="shared" ref="BD944:BT944" si="2676">SUM(BD346)</f>
        <v>0</v>
      </c>
      <c r="BE944" s="786">
        <f t="shared" si="2676"/>
        <v>0</v>
      </c>
      <c r="BF944" s="786">
        <f t="shared" si="2676"/>
        <v>0</v>
      </c>
      <c r="BG944" s="786">
        <f t="shared" si="2676"/>
        <v>0</v>
      </c>
      <c r="BH944" s="786">
        <f t="shared" si="2676"/>
        <v>0</v>
      </c>
      <c r="BI944" s="786">
        <f t="shared" si="2676"/>
        <v>0</v>
      </c>
      <c r="BJ944" s="786">
        <f t="shared" si="2676"/>
        <v>0</v>
      </c>
      <c r="BK944" s="786">
        <f t="shared" si="2676"/>
        <v>0</v>
      </c>
      <c r="BL944" s="786">
        <f t="shared" si="2676"/>
        <v>0</v>
      </c>
      <c r="BM944" s="786">
        <f t="shared" si="2676"/>
        <v>0</v>
      </c>
      <c r="BN944" s="786">
        <f t="shared" si="2676"/>
        <v>0</v>
      </c>
      <c r="BO944" s="786">
        <f t="shared" si="2676"/>
        <v>0</v>
      </c>
      <c r="BP944" s="786">
        <f t="shared" si="2676"/>
        <v>0</v>
      </c>
      <c r="BQ944" s="786">
        <f t="shared" si="2676"/>
        <v>0</v>
      </c>
      <c r="BR944" s="786">
        <f t="shared" si="2676"/>
        <v>0</v>
      </c>
      <c r="BS944" s="786">
        <f t="shared" si="2676"/>
        <v>0</v>
      </c>
      <c r="BT944" s="786">
        <f t="shared" si="2676"/>
        <v>0</v>
      </c>
      <c r="BU944" s="785"/>
      <c r="BV944" s="786">
        <f>SUM(BV346)</f>
        <v>0</v>
      </c>
      <c r="BW944" s="786">
        <f>SUM(BW346)</f>
        <v>195</v>
      </c>
      <c r="BX944" s="786">
        <f>SUM(BX346)</f>
        <v>0</v>
      </c>
      <c r="BY944" s="786">
        <f>SUM(BY346)</f>
        <v>0</v>
      </c>
      <c r="BZ944" s="583">
        <f t="shared" si="2593"/>
        <v>0</v>
      </c>
      <c r="CA944" s="583">
        <f t="shared" si="2594"/>
        <v>97.333333333333329</v>
      </c>
      <c r="CB944" s="583">
        <f t="shared" si="2595"/>
        <v>0</v>
      </c>
      <c r="CC944" s="583">
        <f t="shared" si="2596"/>
        <v>0</v>
      </c>
      <c r="CD944" s="1324">
        <f t="shared" si="2624"/>
        <v>0</v>
      </c>
      <c r="CE944" s="1325">
        <f t="shared" si="2598"/>
        <v>0</v>
      </c>
      <c r="CF944" s="1326">
        <f t="shared" si="2598"/>
        <v>0</v>
      </c>
      <c r="CG944" s="1326">
        <f t="shared" si="2598"/>
        <v>0</v>
      </c>
      <c r="CH944" s="1326">
        <f t="shared" si="2598"/>
        <v>0</v>
      </c>
      <c r="CI944" s="1326">
        <f t="shared" si="2598"/>
        <v>0</v>
      </c>
      <c r="CJ944" s="1326">
        <f t="shared" si="2598"/>
        <v>0</v>
      </c>
      <c r="CK944" s="1327">
        <f t="shared" si="2598"/>
        <v>0</v>
      </c>
      <c r="CL944" s="1327">
        <f t="shared" si="2598"/>
        <v>0</v>
      </c>
      <c r="CM944" s="1327">
        <f t="shared" si="2598"/>
        <v>0</v>
      </c>
      <c r="CN944" s="1326">
        <f t="shared" si="2598"/>
        <v>0</v>
      </c>
      <c r="CO944" s="1326">
        <f t="shared" si="2598"/>
        <v>0</v>
      </c>
      <c r="CP944" s="1326">
        <f t="shared" si="2598"/>
        <v>0</v>
      </c>
      <c r="CQ944" s="1326">
        <f t="shared" si="2598"/>
        <v>0</v>
      </c>
      <c r="CR944" s="1326">
        <f t="shared" si="2598"/>
        <v>0</v>
      </c>
      <c r="CS944" s="1325">
        <f t="shared" si="2598"/>
        <v>0</v>
      </c>
      <c r="CT944" s="1328">
        <f t="shared" si="2598"/>
        <v>0</v>
      </c>
      <c r="CU944" s="534">
        <f t="shared" si="2599"/>
        <v>0</v>
      </c>
      <c r="CV944" s="535">
        <f t="shared" si="2600"/>
        <v>0</v>
      </c>
      <c r="CW944" s="536">
        <f t="shared" si="2601"/>
        <v>0</v>
      </c>
      <c r="CX944" s="536">
        <f t="shared" si="2602"/>
        <v>0</v>
      </c>
      <c r="CY944" s="536">
        <f t="shared" si="2603"/>
        <v>0</v>
      </c>
      <c r="CZ944" s="536">
        <f t="shared" si="2604"/>
        <v>0</v>
      </c>
      <c r="DA944" s="536">
        <f t="shared" si="2605"/>
        <v>0</v>
      </c>
      <c r="DB944" s="537">
        <f t="shared" si="2606"/>
        <v>0</v>
      </c>
      <c r="DC944" s="537">
        <f t="shared" si="2607"/>
        <v>0</v>
      </c>
      <c r="DD944" s="537">
        <f t="shared" si="2608"/>
        <v>0</v>
      </c>
      <c r="DE944" s="536">
        <f t="shared" si="2609"/>
        <v>0</v>
      </c>
      <c r="DF944" s="536">
        <f t="shared" si="2610"/>
        <v>0</v>
      </c>
      <c r="DG944" s="536">
        <f t="shared" si="2611"/>
        <v>0</v>
      </c>
      <c r="DH944" s="536">
        <f t="shared" si="2612"/>
        <v>0</v>
      </c>
      <c r="DI944" s="536">
        <f t="shared" si="2613"/>
        <v>0</v>
      </c>
      <c r="DJ944" s="535">
        <f t="shared" si="2614"/>
        <v>0</v>
      </c>
      <c r="DK944" s="534">
        <f t="shared" si="2615"/>
        <v>0</v>
      </c>
      <c r="DL944" s="639">
        <f t="shared" si="2616"/>
        <v>17</v>
      </c>
      <c r="DM944" s="106">
        <f t="shared" si="2617"/>
        <v>17</v>
      </c>
      <c r="DN944" s="106">
        <f t="shared" si="2618"/>
        <v>17</v>
      </c>
      <c r="DO944" s="106">
        <f t="shared" si="261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7"/>
      <c r="DY944" s="470"/>
    </row>
    <row r="945" spans="1:129" s="472" customFormat="1" ht="15.75" customHeight="1">
      <c r="A945" s="603" t="str">
        <f>A349</f>
        <v>Roundnuts (bambara): no. local meas</v>
      </c>
      <c r="B945" s="786">
        <f t="shared" ref="B945:R945" si="2677">SUM(B356)</f>
        <v>0</v>
      </c>
      <c r="C945" s="786">
        <f t="shared" si="2677"/>
        <v>0</v>
      </c>
      <c r="D945" s="786">
        <f t="shared" si="2677"/>
        <v>0</v>
      </c>
      <c r="E945" s="786">
        <f t="shared" si="2677"/>
        <v>0</v>
      </c>
      <c r="F945" s="786">
        <f t="shared" si="2677"/>
        <v>0</v>
      </c>
      <c r="G945" s="786">
        <f t="shared" si="2677"/>
        <v>0</v>
      </c>
      <c r="H945" s="786">
        <f t="shared" si="2677"/>
        <v>0</v>
      </c>
      <c r="I945" s="786">
        <f t="shared" si="2677"/>
        <v>0</v>
      </c>
      <c r="J945" s="786">
        <f t="shared" si="2677"/>
        <v>0</v>
      </c>
      <c r="K945" s="786">
        <f t="shared" si="2677"/>
        <v>0</v>
      </c>
      <c r="L945" s="786">
        <f t="shared" si="2677"/>
        <v>0</v>
      </c>
      <c r="M945" s="786">
        <f t="shared" si="2677"/>
        <v>0</v>
      </c>
      <c r="N945" s="786">
        <f t="shared" si="2677"/>
        <v>0</v>
      </c>
      <c r="O945" s="786">
        <f t="shared" si="2677"/>
        <v>0</v>
      </c>
      <c r="P945" s="786">
        <f t="shared" si="2677"/>
        <v>0</v>
      </c>
      <c r="Q945" s="786">
        <f t="shared" si="2677"/>
        <v>0</v>
      </c>
      <c r="R945" s="786">
        <f t="shared" si="2677"/>
        <v>0</v>
      </c>
      <c r="S945" s="785"/>
      <c r="T945" s="786">
        <f t="shared" ref="T945:AJ945" si="2678">SUM(T356)</f>
        <v>0</v>
      </c>
      <c r="U945" s="786">
        <f t="shared" si="2678"/>
        <v>0</v>
      </c>
      <c r="V945" s="786">
        <f t="shared" si="2678"/>
        <v>0</v>
      </c>
      <c r="W945" s="786">
        <f t="shared" si="2678"/>
        <v>0</v>
      </c>
      <c r="X945" s="786">
        <f t="shared" si="2678"/>
        <v>0</v>
      </c>
      <c r="Y945" s="786">
        <f t="shared" si="2678"/>
        <v>0</v>
      </c>
      <c r="Z945" s="786">
        <f t="shared" si="2678"/>
        <v>0</v>
      </c>
      <c r="AA945" s="786">
        <f t="shared" si="2678"/>
        <v>0</v>
      </c>
      <c r="AB945" s="786">
        <f t="shared" si="2678"/>
        <v>0</v>
      </c>
      <c r="AC945" s="786">
        <f t="shared" si="2678"/>
        <v>0</v>
      </c>
      <c r="AD945" s="786">
        <f t="shared" si="2678"/>
        <v>0</v>
      </c>
      <c r="AE945" s="786">
        <f t="shared" si="2678"/>
        <v>0</v>
      </c>
      <c r="AF945" s="786">
        <f t="shared" si="2678"/>
        <v>0</v>
      </c>
      <c r="AG945" s="786">
        <f t="shared" si="2678"/>
        <v>0</v>
      </c>
      <c r="AH945" s="786">
        <f t="shared" si="2678"/>
        <v>0</v>
      </c>
      <c r="AI945" s="786">
        <f t="shared" si="2678"/>
        <v>0</v>
      </c>
      <c r="AJ945" s="786">
        <f t="shared" si="2678"/>
        <v>0</v>
      </c>
      <c r="AK945" s="785"/>
      <c r="AL945" s="786">
        <f t="shared" ref="AL945:BB945" si="2679">SUM(AL356)</f>
        <v>0</v>
      </c>
      <c r="AM945" s="786">
        <f t="shared" si="2679"/>
        <v>0</v>
      </c>
      <c r="AN945" s="786">
        <f t="shared" si="2679"/>
        <v>0</v>
      </c>
      <c r="AO945" s="786">
        <f t="shared" si="2679"/>
        <v>0</v>
      </c>
      <c r="AP945" s="786">
        <f t="shared" si="2679"/>
        <v>0</v>
      </c>
      <c r="AQ945" s="786">
        <f t="shared" si="2679"/>
        <v>0</v>
      </c>
      <c r="AR945" s="786">
        <f t="shared" si="2679"/>
        <v>0</v>
      </c>
      <c r="AS945" s="786">
        <f t="shared" si="2679"/>
        <v>0</v>
      </c>
      <c r="AT945" s="786">
        <f t="shared" si="2679"/>
        <v>0</v>
      </c>
      <c r="AU945" s="786">
        <f t="shared" si="2679"/>
        <v>0</v>
      </c>
      <c r="AV945" s="786">
        <f t="shared" si="2679"/>
        <v>0</v>
      </c>
      <c r="AW945" s="786">
        <f t="shared" si="2679"/>
        <v>0</v>
      </c>
      <c r="AX945" s="786">
        <f t="shared" si="2679"/>
        <v>0</v>
      </c>
      <c r="AY945" s="786">
        <f t="shared" si="2679"/>
        <v>0</v>
      </c>
      <c r="AZ945" s="786">
        <f t="shared" si="2679"/>
        <v>0</v>
      </c>
      <c r="BA945" s="786">
        <f t="shared" si="2679"/>
        <v>0</v>
      </c>
      <c r="BB945" s="786">
        <f t="shared" si="2679"/>
        <v>0</v>
      </c>
      <c r="BC945" s="785"/>
      <c r="BD945" s="786">
        <f t="shared" ref="BD945:BT945" si="2680">SUM(BD356)</f>
        <v>0</v>
      </c>
      <c r="BE945" s="786">
        <f t="shared" si="2680"/>
        <v>0</v>
      </c>
      <c r="BF945" s="786">
        <f t="shared" si="2680"/>
        <v>0</v>
      </c>
      <c r="BG945" s="786">
        <f t="shared" si="2680"/>
        <v>0</v>
      </c>
      <c r="BH945" s="786">
        <f t="shared" si="2680"/>
        <v>0</v>
      </c>
      <c r="BI945" s="786">
        <f t="shared" si="2680"/>
        <v>0</v>
      </c>
      <c r="BJ945" s="786">
        <f t="shared" si="2680"/>
        <v>0</v>
      </c>
      <c r="BK945" s="786">
        <f t="shared" si="2680"/>
        <v>0</v>
      </c>
      <c r="BL945" s="786">
        <f t="shared" si="2680"/>
        <v>0</v>
      </c>
      <c r="BM945" s="786">
        <f t="shared" si="2680"/>
        <v>0</v>
      </c>
      <c r="BN945" s="786">
        <f t="shared" si="2680"/>
        <v>0</v>
      </c>
      <c r="BO945" s="786">
        <f t="shared" si="2680"/>
        <v>0</v>
      </c>
      <c r="BP945" s="786">
        <f t="shared" si="2680"/>
        <v>0</v>
      </c>
      <c r="BQ945" s="786">
        <f t="shared" si="2680"/>
        <v>0</v>
      </c>
      <c r="BR945" s="786">
        <f t="shared" si="2680"/>
        <v>0</v>
      </c>
      <c r="BS945" s="786">
        <f t="shared" si="2680"/>
        <v>0</v>
      </c>
      <c r="BT945" s="786">
        <f t="shared" si="268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3">
        <f t="shared" si="2593"/>
        <v>0</v>
      </c>
      <c r="CA945" s="583">
        <f t="shared" si="2594"/>
        <v>0</v>
      </c>
      <c r="CB945" s="583">
        <f t="shared" si="2595"/>
        <v>0</v>
      </c>
      <c r="CC945" s="583">
        <f t="shared" si="2596"/>
        <v>0</v>
      </c>
      <c r="CD945" s="1324">
        <f t="shared" si="2624"/>
        <v>0</v>
      </c>
      <c r="CE945" s="1325">
        <f t="shared" si="2598"/>
        <v>0</v>
      </c>
      <c r="CF945" s="1326">
        <f t="shared" si="2598"/>
        <v>0</v>
      </c>
      <c r="CG945" s="1326">
        <f t="shared" si="2598"/>
        <v>0</v>
      </c>
      <c r="CH945" s="1326">
        <f t="shared" si="2598"/>
        <v>0</v>
      </c>
      <c r="CI945" s="1326">
        <f t="shared" si="2598"/>
        <v>0</v>
      </c>
      <c r="CJ945" s="1326">
        <f t="shared" si="2598"/>
        <v>0</v>
      </c>
      <c r="CK945" s="1327">
        <f t="shared" si="2598"/>
        <v>0</v>
      </c>
      <c r="CL945" s="1327">
        <f t="shared" si="2598"/>
        <v>0</v>
      </c>
      <c r="CM945" s="1327">
        <f t="shared" si="2598"/>
        <v>0</v>
      </c>
      <c r="CN945" s="1326">
        <f t="shared" si="2598"/>
        <v>0</v>
      </c>
      <c r="CO945" s="1326">
        <f t="shared" si="2598"/>
        <v>0</v>
      </c>
      <c r="CP945" s="1326">
        <f t="shared" si="2598"/>
        <v>0</v>
      </c>
      <c r="CQ945" s="1326">
        <f t="shared" si="2598"/>
        <v>0</v>
      </c>
      <c r="CR945" s="1326">
        <f t="shared" si="2598"/>
        <v>0</v>
      </c>
      <c r="CS945" s="1325">
        <f t="shared" si="2598"/>
        <v>0</v>
      </c>
      <c r="CT945" s="1328">
        <f t="shared" si="2598"/>
        <v>0</v>
      </c>
      <c r="CU945" s="534">
        <f t="shared" si="2599"/>
        <v>0</v>
      </c>
      <c r="CV945" s="535">
        <f t="shared" si="2600"/>
        <v>0</v>
      </c>
      <c r="CW945" s="536">
        <f t="shared" si="2601"/>
        <v>0</v>
      </c>
      <c r="CX945" s="536">
        <f t="shared" si="2602"/>
        <v>0</v>
      </c>
      <c r="CY945" s="536">
        <f t="shared" si="2603"/>
        <v>0</v>
      </c>
      <c r="CZ945" s="536">
        <f t="shared" si="2604"/>
        <v>0</v>
      </c>
      <c r="DA945" s="536">
        <f t="shared" si="2605"/>
        <v>0</v>
      </c>
      <c r="DB945" s="537">
        <f t="shared" si="2606"/>
        <v>0</v>
      </c>
      <c r="DC945" s="537">
        <f t="shared" si="2607"/>
        <v>0</v>
      </c>
      <c r="DD945" s="537">
        <f t="shared" si="2608"/>
        <v>0</v>
      </c>
      <c r="DE945" s="536">
        <f t="shared" si="2609"/>
        <v>0</v>
      </c>
      <c r="DF945" s="536">
        <f t="shared" si="2610"/>
        <v>0</v>
      </c>
      <c r="DG945" s="536">
        <f t="shared" si="2611"/>
        <v>0</v>
      </c>
      <c r="DH945" s="536">
        <f t="shared" si="2612"/>
        <v>0</v>
      </c>
      <c r="DI945" s="536">
        <f t="shared" si="2613"/>
        <v>0</v>
      </c>
      <c r="DJ945" s="535">
        <f t="shared" si="2614"/>
        <v>0</v>
      </c>
      <c r="DK945" s="534">
        <f t="shared" si="2615"/>
        <v>0</v>
      </c>
      <c r="DL945" s="639">
        <f t="shared" si="2616"/>
        <v>17</v>
      </c>
      <c r="DM945" s="106">
        <f t="shared" si="2617"/>
        <v>17</v>
      </c>
      <c r="DN945" s="106">
        <f t="shared" si="2618"/>
        <v>17</v>
      </c>
      <c r="DO945" s="106">
        <f t="shared" si="261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7"/>
      <c r="DY945" s="470"/>
    </row>
    <row r="946" spans="1:129" s="472" customFormat="1" ht="15.75" customHeight="1">
      <c r="A946" s="603" t="str">
        <f>A359</f>
        <v>Other crop: Soyabeans</v>
      </c>
      <c r="B946" s="786">
        <f t="shared" ref="B946:R946" si="2681">SUM(B367)</f>
        <v>0</v>
      </c>
      <c r="C946" s="786">
        <f t="shared" si="2681"/>
        <v>0</v>
      </c>
      <c r="D946" s="786">
        <f t="shared" si="2681"/>
        <v>0</v>
      </c>
      <c r="E946" s="786">
        <f t="shared" si="2681"/>
        <v>0</v>
      </c>
      <c r="F946" s="786">
        <f t="shared" si="2681"/>
        <v>0</v>
      </c>
      <c r="G946" s="786">
        <f t="shared" si="2681"/>
        <v>0</v>
      </c>
      <c r="H946" s="786">
        <f t="shared" si="2681"/>
        <v>0</v>
      </c>
      <c r="I946" s="786">
        <f t="shared" si="2681"/>
        <v>0</v>
      </c>
      <c r="J946" s="786">
        <f t="shared" si="2681"/>
        <v>0</v>
      </c>
      <c r="K946" s="786">
        <f t="shared" si="2681"/>
        <v>0</v>
      </c>
      <c r="L946" s="786">
        <f t="shared" si="2681"/>
        <v>0</v>
      </c>
      <c r="M946" s="786">
        <f t="shared" si="2681"/>
        <v>0</v>
      </c>
      <c r="N946" s="786">
        <f t="shared" si="2681"/>
        <v>0</v>
      </c>
      <c r="O946" s="786">
        <f t="shared" si="2681"/>
        <v>0</v>
      </c>
      <c r="P946" s="786">
        <f t="shared" si="2681"/>
        <v>0</v>
      </c>
      <c r="Q946" s="786">
        <f t="shared" si="2681"/>
        <v>0</v>
      </c>
      <c r="R946" s="786">
        <f t="shared" si="2681"/>
        <v>0</v>
      </c>
      <c r="S946" s="785"/>
      <c r="T946" s="786">
        <f t="shared" ref="T946:AJ946" si="2682">SUM(T367)</f>
        <v>1840</v>
      </c>
      <c r="U946" s="786">
        <f t="shared" si="2682"/>
        <v>1200</v>
      </c>
      <c r="V946" s="786">
        <f t="shared" si="2682"/>
        <v>0</v>
      </c>
      <c r="W946" s="786">
        <f t="shared" si="2682"/>
        <v>2100</v>
      </c>
      <c r="X946" s="786">
        <f t="shared" si="2682"/>
        <v>0</v>
      </c>
      <c r="Y946" s="786">
        <f t="shared" si="2682"/>
        <v>0</v>
      </c>
      <c r="Z946" s="786">
        <f t="shared" si="2682"/>
        <v>0</v>
      </c>
      <c r="AA946" s="786">
        <f t="shared" si="2682"/>
        <v>0</v>
      </c>
      <c r="AB946" s="786">
        <f t="shared" si="2682"/>
        <v>0</v>
      </c>
      <c r="AC946" s="786">
        <f t="shared" si="2682"/>
        <v>0</v>
      </c>
      <c r="AD946" s="786">
        <f t="shared" si="2682"/>
        <v>0</v>
      </c>
      <c r="AE946" s="786">
        <f t="shared" si="2682"/>
        <v>0</v>
      </c>
      <c r="AF946" s="786">
        <f t="shared" si="2682"/>
        <v>0</v>
      </c>
      <c r="AG946" s="786">
        <f t="shared" si="2682"/>
        <v>0</v>
      </c>
      <c r="AH946" s="786">
        <f t="shared" si="2682"/>
        <v>0</v>
      </c>
      <c r="AI946" s="786">
        <f t="shared" si="2682"/>
        <v>0</v>
      </c>
      <c r="AJ946" s="786">
        <f t="shared" si="2682"/>
        <v>0</v>
      </c>
      <c r="AK946" s="785"/>
      <c r="AL946" s="786">
        <f t="shared" ref="AL946:BB946" si="2683">SUM(AL367)</f>
        <v>0</v>
      </c>
      <c r="AM946" s="786">
        <f t="shared" si="2683"/>
        <v>0</v>
      </c>
      <c r="AN946" s="786">
        <f t="shared" si="2683"/>
        <v>0</v>
      </c>
      <c r="AO946" s="786">
        <f t="shared" si="2683"/>
        <v>0</v>
      </c>
      <c r="AP946" s="786">
        <f t="shared" si="2683"/>
        <v>0</v>
      </c>
      <c r="AQ946" s="786">
        <f t="shared" si="2683"/>
        <v>0</v>
      </c>
      <c r="AR946" s="786">
        <f t="shared" si="2683"/>
        <v>0</v>
      </c>
      <c r="AS946" s="786">
        <f t="shared" si="2683"/>
        <v>0</v>
      </c>
      <c r="AT946" s="786">
        <f t="shared" si="2683"/>
        <v>0</v>
      </c>
      <c r="AU946" s="786">
        <f t="shared" si="2683"/>
        <v>0</v>
      </c>
      <c r="AV946" s="786">
        <f t="shared" si="2683"/>
        <v>0</v>
      </c>
      <c r="AW946" s="786">
        <f t="shared" si="2683"/>
        <v>0</v>
      </c>
      <c r="AX946" s="786">
        <f t="shared" si="2683"/>
        <v>0</v>
      </c>
      <c r="AY946" s="786">
        <f t="shared" si="2683"/>
        <v>0</v>
      </c>
      <c r="AZ946" s="786">
        <f t="shared" si="2683"/>
        <v>0</v>
      </c>
      <c r="BA946" s="786">
        <f t="shared" si="2683"/>
        <v>0</v>
      </c>
      <c r="BB946" s="786">
        <f t="shared" si="2683"/>
        <v>0</v>
      </c>
      <c r="BC946" s="785"/>
      <c r="BD946" s="786">
        <f t="shared" ref="BD946:BT946" si="2684">SUM(BD367)</f>
        <v>0</v>
      </c>
      <c r="BE946" s="786">
        <f t="shared" si="2684"/>
        <v>0</v>
      </c>
      <c r="BF946" s="786">
        <f t="shared" si="2684"/>
        <v>0</v>
      </c>
      <c r="BG946" s="786">
        <f t="shared" si="2684"/>
        <v>0</v>
      </c>
      <c r="BH946" s="786">
        <f t="shared" si="2684"/>
        <v>0</v>
      </c>
      <c r="BI946" s="786">
        <f t="shared" si="2684"/>
        <v>0</v>
      </c>
      <c r="BJ946" s="786">
        <f t="shared" si="2684"/>
        <v>0</v>
      </c>
      <c r="BK946" s="786">
        <f t="shared" si="2684"/>
        <v>0</v>
      </c>
      <c r="BL946" s="786">
        <f t="shared" si="2684"/>
        <v>0</v>
      </c>
      <c r="BM946" s="786">
        <f t="shared" si="2684"/>
        <v>0</v>
      </c>
      <c r="BN946" s="786">
        <f t="shared" si="2684"/>
        <v>0</v>
      </c>
      <c r="BO946" s="786">
        <f t="shared" si="2684"/>
        <v>0</v>
      </c>
      <c r="BP946" s="786">
        <f t="shared" si="2684"/>
        <v>0</v>
      </c>
      <c r="BQ946" s="786">
        <f t="shared" si="2684"/>
        <v>0</v>
      </c>
      <c r="BR946" s="786">
        <f t="shared" si="2684"/>
        <v>0</v>
      </c>
      <c r="BS946" s="786">
        <f t="shared" si="2684"/>
        <v>0</v>
      </c>
      <c r="BT946" s="786">
        <f t="shared" si="2684"/>
        <v>0</v>
      </c>
      <c r="BU946" s="785"/>
      <c r="BV946" s="786">
        <f>SUM(BV367)</f>
        <v>0</v>
      </c>
      <c r="BW946" s="786">
        <f>SUM(BW367)</f>
        <v>2100</v>
      </c>
      <c r="BX946" s="786">
        <f>SUM(BX367)</f>
        <v>0</v>
      </c>
      <c r="BY946" s="786">
        <f>SUM(BY367)</f>
        <v>0</v>
      </c>
      <c r="BZ946" s="583">
        <f t="shared" si="2593"/>
        <v>0</v>
      </c>
      <c r="CA946" s="583">
        <f t="shared" si="2594"/>
        <v>202.66666666666666</v>
      </c>
      <c r="CB946" s="583">
        <f t="shared" si="2595"/>
        <v>0</v>
      </c>
      <c r="CC946" s="583">
        <f t="shared" si="2596"/>
        <v>0</v>
      </c>
      <c r="CD946" s="1324">
        <f t="shared" si="2624"/>
        <v>0</v>
      </c>
      <c r="CE946" s="1325">
        <f t="shared" si="2598"/>
        <v>0</v>
      </c>
      <c r="CF946" s="1326">
        <f t="shared" si="2598"/>
        <v>0</v>
      </c>
      <c r="CG946" s="1326">
        <f t="shared" si="2598"/>
        <v>0</v>
      </c>
      <c r="CH946" s="1326">
        <f t="shared" si="2598"/>
        <v>0</v>
      </c>
      <c r="CI946" s="1326">
        <f t="shared" si="2598"/>
        <v>0</v>
      </c>
      <c r="CJ946" s="1326">
        <f t="shared" si="2598"/>
        <v>0</v>
      </c>
      <c r="CK946" s="1327">
        <f t="shared" si="2598"/>
        <v>0</v>
      </c>
      <c r="CL946" s="1327">
        <f t="shared" si="2598"/>
        <v>0</v>
      </c>
      <c r="CM946" s="1327">
        <f t="shared" si="2598"/>
        <v>0</v>
      </c>
      <c r="CN946" s="1326">
        <f t="shared" si="2598"/>
        <v>0</v>
      </c>
      <c r="CO946" s="1326">
        <f t="shared" si="2598"/>
        <v>0</v>
      </c>
      <c r="CP946" s="1326">
        <f t="shared" si="2598"/>
        <v>0</v>
      </c>
      <c r="CQ946" s="1326">
        <f t="shared" si="2598"/>
        <v>0</v>
      </c>
      <c r="CR946" s="1326">
        <f t="shared" si="2598"/>
        <v>0</v>
      </c>
      <c r="CS946" s="1325">
        <f t="shared" ref="CE946:CT959" si="268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685"/>
        <v>0</v>
      </c>
      <c r="CU946" s="534">
        <f t="shared" si="2599"/>
        <v>0</v>
      </c>
      <c r="CV946" s="535">
        <f t="shared" si="2600"/>
        <v>0</v>
      </c>
      <c r="CW946" s="536">
        <f t="shared" si="2601"/>
        <v>0</v>
      </c>
      <c r="CX946" s="536">
        <f t="shared" si="2602"/>
        <v>0</v>
      </c>
      <c r="CY946" s="536">
        <f t="shared" si="2603"/>
        <v>0</v>
      </c>
      <c r="CZ946" s="536">
        <f t="shared" si="2604"/>
        <v>0</v>
      </c>
      <c r="DA946" s="536">
        <f t="shared" si="2605"/>
        <v>0</v>
      </c>
      <c r="DB946" s="537">
        <f t="shared" si="2606"/>
        <v>0</v>
      </c>
      <c r="DC946" s="537">
        <f t="shared" si="2607"/>
        <v>0</v>
      </c>
      <c r="DD946" s="537">
        <f t="shared" si="2608"/>
        <v>0</v>
      </c>
      <c r="DE946" s="536">
        <f t="shared" si="2609"/>
        <v>0</v>
      </c>
      <c r="DF946" s="536">
        <f t="shared" si="2610"/>
        <v>0</v>
      </c>
      <c r="DG946" s="536">
        <f t="shared" si="2611"/>
        <v>0</v>
      </c>
      <c r="DH946" s="536">
        <f t="shared" si="2612"/>
        <v>0</v>
      </c>
      <c r="DI946" s="536">
        <f t="shared" si="2613"/>
        <v>0</v>
      </c>
      <c r="DJ946" s="535">
        <f t="shared" si="2614"/>
        <v>0</v>
      </c>
      <c r="DK946" s="534">
        <f t="shared" si="2615"/>
        <v>0</v>
      </c>
      <c r="DL946" s="639">
        <f t="shared" si="2616"/>
        <v>17</v>
      </c>
      <c r="DM946" s="106">
        <f t="shared" si="2617"/>
        <v>17</v>
      </c>
      <c r="DN946" s="106">
        <f t="shared" si="2618"/>
        <v>17</v>
      </c>
      <c r="DO946" s="106">
        <f t="shared" si="261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7"/>
      <c r="DY946" s="470"/>
    </row>
    <row r="947" spans="1:129" s="472" customFormat="1" ht="15.75" customHeight="1">
      <c r="A947" s="603" t="str">
        <f>A370</f>
        <v>Pumpkin/Butternut:</v>
      </c>
      <c r="B947" s="786">
        <f t="shared" ref="B947:R947" si="2686">SUM(B378)</f>
        <v>0</v>
      </c>
      <c r="C947" s="786">
        <f t="shared" si="2686"/>
        <v>0</v>
      </c>
      <c r="D947" s="786">
        <f t="shared" si="2686"/>
        <v>0</v>
      </c>
      <c r="E947" s="786">
        <f t="shared" si="2686"/>
        <v>0</v>
      </c>
      <c r="F947" s="786">
        <f t="shared" si="2686"/>
        <v>0</v>
      </c>
      <c r="G947" s="786">
        <f t="shared" si="2686"/>
        <v>0</v>
      </c>
      <c r="H947" s="786">
        <f t="shared" si="2686"/>
        <v>0</v>
      </c>
      <c r="I947" s="786">
        <f t="shared" si="2686"/>
        <v>0</v>
      </c>
      <c r="J947" s="786">
        <f t="shared" si="2686"/>
        <v>0</v>
      </c>
      <c r="K947" s="786">
        <f t="shared" si="2686"/>
        <v>0</v>
      </c>
      <c r="L947" s="786">
        <f t="shared" si="2686"/>
        <v>0</v>
      </c>
      <c r="M947" s="786">
        <f t="shared" si="2686"/>
        <v>0</v>
      </c>
      <c r="N947" s="786">
        <f t="shared" si="2686"/>
        <v>0</v>
      </c>
      <c r="O947" s="786">
        <f t="shared" si="2686"/>
        <v>0</v>
      </c>
      <c r="P947" s="786">
        <f t="shared" si="2686"/>
        <v>0</v>
      </c>
      <c r="Q947" s="786">
        <f t="shared" si="2686"/>
        <v>0</v>
      </c>
      <c r="R947" s="786">
        <f t="shared" si="2686"/>
        <v>0</v>
      </c>
      <c r="S947" s="785"/>
      <c r="T947" s="786">
        <f t="shared" ref="T947:AJ947" si="2687">SUM(T378)</f>
        <v>0</v>
      </c>
      <c r="U947" s="786">
        <f t="shared" si="2687"/>
        <v>0</v>
      </c>
      <c r="V947" s="786">
        <f t="shared" si="2687"/>
        <v>0</v>
      </c>
      <c r="W947" s="786">
        <f t="shared" si="2687"/>
        <v>350</v>
      </c>
      <c r="X947" s="786">
        <f t="shared" si="2687"/>
        <v>540</v>
      </c>
      <c r="Y947" s="786">
        <f t="shared" si="2687"/>
        <v>0</v>
      </c>
      <c r="Z947" s="786">
        <f t="shared" si="2687"/>
        <v>0</v>
      </c>
      <c r="AA947" s="786">
        <f t="shared" si="2687"/>
        <v>0</v>
      </c>
      <c r="AB947" s="786">
        <f t="shared" si="2687"/>
        <v>0</v>
      </c>
      <c r="AC947" s="786">
        <f t="shared" si="2687"/>
        <v>0</v>
      </c>
      <c r="AD947" s="786">
        <f t="shared" si="2687"/>
        <v>0</v>
      </c>
      <c r="AE947" s="786">
        <f t="shared" si="2687"/>
        <v>0</v>
      </c>
      <c r="AF947" s="786">
        <f t="shared" si="2687"/>
        <v>0</v>
      </c>
      <c r="AG947" s="786">
        <f t="shared" si="2687"/>
        <v>0</v>
      </c>
      <c r="AH947" s="786">
        <f t="shared" si="2687"/>
        <v>0</v>
      </c>
      <c r="AI947" s="786">
        <f t="shared" si="2687"/>
        <v>0</v>
      </c>
      <c r="AJ947" s="786">
        <f t="shared" si="2687"/>
        <v>0</v>
      </c>
      <c r="AK947" s="785"/>
      <c r="AL947" s="786">
        <f t="shared" ref="AL947:BB947" si="2688">SUM(AL378)</f>
        <v>0</v>
      </c>
      <c r="AM947" s="786">
        <f t="shared" si="2688"/>
        <v>0</v>
      </c>
      <c r="AN947" s="786">
        <f t="shared" si="2688"/>
        <v>0</v>
      </c>
      <c r="AO947" s="786">
        <f t="shared" si="2688"/>
        <v>0</v>
      </c>
      <c r="AP947" s="786">
        <f t="shared" si="2688"/>
        <v>0</v>
      </c>
      <c r="AQ947" s="786">
        <f t="shared" si="2688"/>
        <v>0</v>
      </c>
      <c r="AR947" s="786">
        <f t="shared" si="2688"/>
        <v>0</v>
      </c>
      <c r="AS947" s="786">
        <f t="shared" si="2688"/>
        <v>0</v>
      </c>
      <c r="AT947" s="786">
        <f t="shared" si="2688"/>
        <v>0</v>
      </c>
      <c r="AU947" s="786">
        <f t="shared" si="2688"/>
        <v>0</v>
      </c>
      <c r="AV947" s="786">
        <f t="shared" si="2688"/>
        <v>0</v>
      </c>
      <c r="AW947" s="786">
        <f t="shared" si="2688"/>
        <v>0</v>
      </c>
      <c r="AX947" s="786">
        <f t="shared" si="2688"/>
        <v>0</v>
      </c>
      <c r="AY947" s="786">
        <f t="shared" si="2688"/>
        <v>0</v>
      </c>
      <c r="AZ947" s="786">
        <f t="shared" si="2688"/>
        <v>0</v>
      </c>
      <c r="BA947" s="786">
        <f t="shared" si="2688"/>
        <v>0</v>
      </c>
      <c r="BB947" s="786">
        <f t="shared" si="2688"/>
        <v>0</v>
      </c>
      <c r="BC947" s="785"/>
      <c r="BD947" s="786">
        <f t="shared" ref="BD947:BT947" si="2689">SUM(BD378)</f>
        <v>0</v>
      </c>
      <c r="BE947" s="786">
        <f t="shared" si="2689"/>
        <v>0</v>
      </c>
      <c r="BF947" s="786">
        <f t="shared" si="2689"/>
        <v>0</v>
      </c>
      <c r="BG947" s="786">
        <f t="shared" si="2689"/>
        <v>0</v>
      </c>
      <c r="BH947" s="786">
        <f t="shared" si="2689"/>
        <v>0</v>
      </c>
      <c r="BI947" s="786">
        <f t="shared" si="2689"/>
        <v>0</v>
      </c>
      <c r="BJ947" s="786">
        <f t="shared" si="2689"/>
        <v>0</v>
      </c>
      <c r="BK947" s="786">
        <f t="shared" si="2689"/>
        <v>0</v>
      </c>
      <c r="BL947" s="786">
        <f t="shared" si="2689"/>
        <v>0</v>
      </c>
      <c r="BM947" s="786">
        <f t="shared" si="2689"/>
        <v>0</v>
      </c>
      <c r="BN947" s="786">
        <f t="shared" si="2689"/>
        <v>0</v>
      </c>
      <c r="BO947" s="786">
        <f t="shared" si="2689"/>
        <v>0</v>
      </c>
      <c r="BP947" s="786">
        <f t="shared" si="2689"/>
        <v>0</v>
      </c>
      <c r="BQ947" s="786">
        <f t="shared" si="2689"/>
        <v>0</v>
      </c>
      <c r="BR947" s="786">
        <f t="shared" si="2689"/>
        <v>0</v>
      </c>
      <c r="BS947" s="786">
        <f t="shared" si="2689"/>
        <v>0</v>
      </c>
      <c r="BT947" s="786">
        <f t="shared" si="2689"/>
        <v>0</v>
      </c>
      <c r="BU947" s="785"/>
      <c r="BV947" s="786">
        <f>SUM(BV378)</f>
        <v>0</v>
      </c>
      <c r="BW947" s="786">
        <f>SUM(BW378)</f>
        <v>540</v>
      </c>
      <c r="BX947" s="786">
        <f>SUM(BX378)</f>
        <v>0</v>
      </c>
      <c r="BY947" s="786">
        <f>SUM(BY378)</f>
        <v>0</v>
      </c>
      <c r="BZ947" s="583">
        <f t="shared" si="2593"/>
        <v>0</v>
      </c>
      <c r="CA947" s="583">
        <f t="shared" si="2594"/>
        <v>23.333333333333332</v>
      </c>
      <c r="CB947" s="583">
        <f t="shared" si="2595"/>
        <v>0</v>
      </c>
      <c r="CC947" s="583">
        <f t="shared" si="2596"/>
        <v>0</v>
      </c>
      <c r="CD947" s="1324">
        <f t="shared" si="2624"/>
        <v>0</v>
      </c>
      <c r="CE947" s="1325">
        <f t="shared" si="2685"/>
        <v>0</v>
      </c>
      <c r="CF947" s="1326">
        <f t="shared" si="2685"/>
        <v>0</v>
      </c>
      <c r="CG947" s="1326">
        <f t="shared" si="2685"/>
        <v>0</v>
      </c>
      <c r="CH947" s="1326">
        <f t="shared" si="2685"/>
        <v>0</v>
      </c>
      <c r="CI947" s="1326">
        <f t="shared" si="2685"/>
        <v>0</v>
      </c>
      <c r="CJ947" s="1326">
        <f t="shared" si="2685"/>
        <v>0</v>
      </c>
      <c r="CK947" s="1327">
        <f t="shared" si="2685"/>
        <v>0</v>
      </c>
      <c r="CL947" s="1327">
        <f t="shared" si="2685"/>
        <v>0</v>
      </c>
      <c r="CM947" s="1327">
        <f t="shared" si="2685"/>
        <v>0</v>
      </c>
      <c r="CN947" s="1326">
        <f t="shared" si="2685"/>
        <v>0</v>
      </c>
      <c r="CO947" s="1326">
        <f t="shared" si="2685"/>
        <v>0</v>
      </c>
      <c r="CP947" s="1326">
        <f t="shared" si="2685"/>
        <v>0</v>
      </c>
      <c r="CQ947" s="1326">
        <f t="shared" si="2685"/>
        <v>0</v>
      </c>
      <c r="CR947" s="1326">
        <f t="shared" si="2685"/>
        <v>0</v>
      </c>
      <c r="CS947" s="1325">
        <f t="shared" si="2685"/>
        <v>0</v>
      </c>
      <c r="CT947" s="1328">
        <f t="shared" si="2685"/>
        <v>0</v>
      </c>
      <c r="CU947" s="534">
        <f t="shared" si="2599"/>
        <v>0</v>
      </c>
      <c r="CV947" s="535">
        <f t="shared" si="2600"/>
        <v>0</v>
      </c>
      <c r="CW947" s="536">
        <f t="shared" si="2601"/>
        <v>0</v>
      </c>
      <c r="CX947" s="536">
        <f t="shared" si="2602"/>
        <v>0</v>
      </c>
      <c r="CY947" s="536">
        <f t="shared" si="2603"/>
        <v>0</v>
      </c>
      <c r="CZ947" s="536">
        <f t="shared" si="2604"/>
        <v>0</v>
      </c>
      <c r="DA947" s="536">
        <f t="shared" si="2605"/>
        <v>0</v>
      </c>
      <c r="DB947" s="537">
        <f t="shared" si="2606"/>
        <v>0</v>
      </c>
      <c r="DC947" s="537">
        <f t="shared" si="2607"/>
        <v>0</v>
      </c>
      <c r="DD947" s="537">
        <f t="shared" si="2608"/>
        <v>0</v>
      </c>
      <c r="DE947" s="536">
        <f t="shared" si="2609"/>
        <v>0</v>
      </c>
      <c r="DF947" s="536">
        <f t="shared" si="2610"/>
        <v>0</v>
      </c>
      <c r="DG947" s="536">
        <f t="shared" si="2611"/>
        <v>0</v>
      </c>
      <c r="DH947" s="536">
        <f t="shared" si="2612"/>
        <v>0</v>
      </c>
      <c r="DI947" s="536">
        <f t="shared" si="2613"/>
        <v>0</v>
      </c>
      <c r="DJ947" s="535">
        <f t="shared" si="2614"/>
        <v>0</v>
      </c>
      <c r="DK947" s="534">
        <f t="shared" si="2615"/>
        <v>0</v>
      </c>
      <c r="DL947" s="639">
        <f t="shared" si="2616"/>
        <v>17</v>
      </c>
      <c r="DM947" s="106">
        <f t="shared" si="2617"/>
        <v>17</v>
      </c>
      <c r="DN947" s="106">
        <f t="shared" si="2618"/>
        <v>17</v>
      </c>
      <c r="DO947" s="106">
        <f t="shared" si="261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7"/>
      <c r="DY947" s="470"/>
    </row>
    <row r="948" spans="1:129" s="472" customFormat="1" ht="15.75" customHeight="1">
      <c r="A948" s="603" t="str">
        <f>A381</f>
        <v>Tomato: no. local measure</v>
      </c>
      <c r="B948" s="786">
        <f t="shared" ref="B948:R948" si="2690">SUM(B388)</f>
        <v>0</v>
      </c>
      <c r="C948" s="786">
        <f t="shared" si="2690"/>
        <v>0</v>
      </c>
      <c r="D948" s="786">
        <f t="shared" si="2690"/>
        <v>0</v>
      </c>
      <c r="E948" s="786">
        <f t="shared" si="2690"/>
        <v>0</v>
      </c>
      <c r="F948" s="786">
        <f t="shared" si="2690"/>
        <v>0</v>
      </c>
      <c r="G948" s="786">
        <f t="shared" si="2690"/>
        <v>0</v>
      </c>
      <c r="H948" s="786">
        <f t="shared" si="2690"/>
        <v>0</v>
      </c>
      <c r="I948" s="786">
        <f t="shared" si="2690"/>
        <v>0</v>
      </c>
      <c r="J948" s="786">
        <f t="shared" si="2690"/>
        <v>0</v>
      </c>
      <c r="K948" s="786">
        <f t="shared" si="2690"/>
        <v>0</v>
      </c>
      <c r="L948" s="786">
        <f t="shared" si="2690"/>
        <v>0</v>
      </c>
      <c r="M948" s="786">
        <f t="shared" si="2690"/>
        <v>0</v>
      </c>
      <c r="N948" s="786">
        <f t="shared" si="2690"/>
        <v>0</v>
      </c>
      <c r="O948" s="786">
        <f t="shared" si="2690"/>
        <v>0</v>
      </c>
      <c r="P948" s="786">
        <f t="shared" si="2690"/>
        <v>0</v>
      </c>
      <c r="Q948" s="786">
        <f t="shared" si="2690"/>
        <v>0</v>
      </c>
      <c r="R948" s="786">
        <f t="shared" si="2690"/>
        <v>0</v>
      </c>
      <c r="S948" s="785"/>
      <c r="T948" s="786">
        <f t="shared" ref="T948:AJ948" si="2691">SUM(T388)</f>
        <v>1040</v>
      </c>
      <c r="U948" s="786">
        <f t="shared" si="2691"/>
        <v>420</v>
      </c>
      <c r="V948" s="786">
        <f t="shared" si="2691"/>
        <v>0</v>
      </c>
      <c r="W948" s="786">
        <f t="shared" si="2691"/>
        <v>1215</v>
      </c>
      <c r="X948" s="786">
        <f t="shared" si="2691"/>
        <v>487.5</v>
      </c>
      <c r="Y948" s="786">
        <f t="shared" si="2691"/>
        <v>0</v>
      </c>
      <c r="Z948" s="786">
        <f t="shared" si="2691"/>
        <v>350</v>
      </c>
      <c r="AA948" s="786">
        <f t="shared" si="2691"/>
        <v>0</v>
      </c>
      <c r="AB948" s="786">
        <f t="shared" si="2691"/>
        <v>420</v>
      </c>
      <c r="AC948" s="786">
        <f t="shared" si="2691"/>
        <v>0</v>
      </c>
      <c r="AD948" s="786">
        <f t="shared" si="2691"/>
        <v>0</v>
      </c>
      <c r="AE948" s="786">
        <f t="shared" si="2691"/>
        <v>0</v>
      </c>
      <c r="AF948" s="786">
        <f t="shared" si="2691"/>
        <v>0</v>
      </c>
      <c r="AG948" s="786">
        <f t="shared" si="2691"/>
        <v>0</v>
      </c>
      <c r="AH948" s="786">
        <f t="shared" si="2691"/>
        <v>0</v>
      </c>
      <c r="AI948" s="786">
        <f t="shared" si="2691"/>
        <v>0</v>
      </c>
      <c r="AJ948" s="786">
        <f t="shared" si="2691"/>
        <v>0</v>
      </c>
      <c r="AK948" s="785"/>
      <c r="AL948" s="786">
        <f t="shared" ref="AL948:BB948" si="2692">SUM(AL388)</f>
        <v>0</v>
      </c>
      <c r="AM948" s="786">
        <f t="shared" si="2692"/>
        <v>0</v>
      </c>
      <c r="AN948" s="786">
        <f t="shared" si="2692"/>
        <v>0</v>
      </c>
      <c r="AO948" s="786">
        <f t="shared" si="2692"/>
        <v>0</v>
      </c>
      <c r="AP948" s="786">
        <f t="shared" si="2692"/>
        <v>0</v>
      </c>
      <c r="AQ948" s="786">
        <f t="shared" si="2692"/>
        <v>0</v>
      </c>
      <c r="AR948" s="786">
        <f t="shared" si="2692"/>
        <v>0</v>
      </c>
      <c r="AS948" s="786">
        <f t="shared" si="2692"/>
        <v>0</v>
      </c>
      <c r="AT948" s="786">
        <f t="shared" si="2692"/>
        <v>0</v>
      </c>
      <c r="AU948" s="786">
        <f t="shared" si="2692"/>
        <v>0</v>
      </c>
      <c r="AV948" s="786">
        <f t="shared" si="2692"/>
        <v>0</v>
      </c>
      <c r="AW948" s="786">
        <f t="shared" si="2692"/>
        <v>0</v>
      </c>
      <c r="AX948" s="786">
        <f t="shared" si="2692"/>
        <v>0</v>
      </c>
      <c r="AY948" s="786">
        <f t="shared" si="2692"/>
        <v>0</v>
      </c>
      <c r="AZ948" s="786">
        <f t="shared" si="2692"/>
        <v>0</v>
      </c>
      <c r="BA948" s="786">
        <f t="shared" si="2692"/>
        <v>0</v>
      </c>
      <c r="BB948" s="786">
        <f t="shared" si="2692"/>
        <v>0</v>
      </c>
      <c r="BC948" s="785"/>
      <c r="BD948" s="786">
        <f t="shared" ref="BD948:BT948" si="2693">SUM(BD388)</f>
        <v>0</v>
      </c>
      <c r="BE948" s="786">
        <f t="shared" si="2693"/>
        <v>0</v>
      </c>
      <c r="BF948" s="786">
        <f t="shared" si="2693"/>
        <v>0</v>
      </c>
      <c r="BG948" s="786">
        <f t="shared" si="2693"/>
        <v>0</v>
      </c>
      <c r="BH948" s="786">
        <f t="shared" si="2693"/>
        <v>0</v>
      </c>
      <c r="BI948" s="786">
        <f t="shared" si="2693"/>
        <v>0</v>
      </c>
      <c r="BJ948" s="786">
        <f t="shared" si="2693"/>
        <v>0</v>
      </c>
      <c r="BK948" s="786">
        <f t="shared" si="2693"/>
        <v>0</v>
      </c>
      <c r="BL948" s="786">
        <f t="shared" si="2693"/>
        <v>0</v>
      </c>
      <c r="BM948" s="786">
        <f t="shared" si="2693"/>
        <v>0</v>
      </c>
      <c r="BN948" s="786">
        <f t="shared" si="2693"/>
        <v>0</v>
      </c>
      <c r="BO948" s="786">
        <f t="shared" si="2693"/>
        <v>0</v>
      </c>
      <c r="BP948" s="786">
        <f t="shared" si="2693"/>
        <v>0</v>
      </c>
      <c r="BQ948" s="786">
        <f t="shared" si="2693"/>
        <v>0</v>
      </c>
      <c r="BR948" s="786">
        <f t="shared" si="2693"/>
        <v>0</v>
      </c>
      <c r="BS948" s="786">
        <f t="shared" si="2693"/>
        <v>0</v>
      </c>
      <c r="BT948" s="786">
        <f t="shared" si="2693"/>
        <v>0</v>
      </c>
      <c r="BU948" s="785"/>
      <c r="BV948" s="786">
        <f>SUM(BV388)</f>
        <v>0</v>
      </c>
      <c r="BW948" s="786">
        <f>SUM(BW388)</f>
        <v>420</v>
      </c>
      <c r="BX948" s="786">
        <f>SUM(BX388)</f>
        <v>0</v>
      </c>
      <c r="BY948" s="786">
        <f>SUM(BY388)</f>
        <v>0</v>
      </c>
      <c r="BZ948" s="583">
        <f t="shared" si="2593"/>
        <v>0</v>
      </c>
      <c r="CA948" s="583">
        <f t="shared" si="2594"/>
        <v>181.16666666666666</v>
      </c>
      <c r="CB948" s="583">
        <f t="shared" si="2595"/>
        <v>0</v>
      </c>
      <c r="CC948" s="583">
        <f t="shared" si="2596"/>
        <v>0</v>
      </c>
      <c r="CD948" s="1324">
        <f t="shared" si="2624"/>
        <v>0</v>
      </c>
      <c r="CE948" s="1325">
        <f t="shared" si="2685"/>
        <v>0</v>
      </c>
      <c r="CF948" s="1326">
        <f t="shared" si="2685"/>
        <v>0</v>
      </c>
      <c r="CG948" s="1326">
        <f t="shared" si="2685"/>
        <v>0</v>
      </c>
      <c r="CH948" s="1326">
        <f t="shared" si="2685"/>
        <v>0</v>
      </c>
      <c r="CI948" s="1326">
        <f t="shared" si="2685"/>
        <v>0</v>
      </c>
      <c r="CJ948" s="1326">
        <f t="shared" si="2685"/>
        <v>0</v>
      </c>
      <c r="CK948" s="1327">
        <f t="shared" si="2685"/>
        <v>0</v>
      </c>
      <c r="CL948" s="1327">
        <f t="shared" si="2685"/>
        <v>0</v>
      </c>
      <c r="CM948" s="1327">
        <f t="shared" si="2685"/>
        <v>0</v>
      </c>
      <c r="CN948" s="1326">
        <f t="shared" si="2685"/>
        <v>0</v>
      </c>
      <c r="CO948" s="1326">
        <f t="shared" si="2685"/>
        <v>0</v>
      </c>
      <c r="CP948" s="1326">
        <f t="shared" si="2685"/>
        <v>0</v>
      </c>
      <c r="CQ948" s="1326">
        <f t="shared" si="2685"/>
        <v>0</v>
      </c>
      <c r="CR948" s="1326">
        <f t="shared" si="2685"/>
        <v>0</v>
      </c>
      <c r="CS948" s="1325">
        <f t="shared" si="2685"/>
        <v>0</v>
      </c>
      <c r="CT948" s="1328">
        <f t="shared" si="2685"/>
        <v>0</v>
      </c>
      <c r="CU948" s="534">
        <f t="shared" si="2599"/>
        <v>0</v>
      </c>
      <c r="CV948" s="535">
        <f t="shared" si="2600"/>
        <v>0</v>
      </c>
      <c r="CW948" s="536">
        <f t="shared" si="2601"/>
        <v>0</v>
      </c>
      <c r="CX948" s="536">
        <f t="shared" si="2602"/>
        <v>0</v>
      </c>
      <c r="CY948" s="536">
        <f t="shared" si="2603"/>
        <v>0</v>
      </c>
      <c r="CZ948" s="536">
        <f t="shared" si="2604"/>
        <v>0</v>
      </c>
      <c r="DA948" s="536">
        <f t="shared" si="2605"/>
        <v>0</v>
      </c>
      <c r="DB948" s="537">
        <f t="shared" si="2606"/>
        <v>0</v>
      </c>
      <c r="DC948" s="537">
        <f t="shared" si="2607"/>
        <v>0</v>
      </c>
      <c r="DD948" s="537">
        <f t="shared" si="2608"/>
        <v>0</v>
      </c>
      <c r="DE948" s="536">
        <f t="shared" si="2609"/>
        <v>0</v>
      </c>
      <c r="DF948" s="536">
        <f t="shared" si="2610"/>
        <v>0</v>
      </c>
      <c r="DG948" s="536">
        <f t="shared" si="2611"/>
        <v>0</v>
      </c>
      <c r="DH948" s="536">
        <f t="shared" si="2612"/>
        <v>0</v>
      </c>
      <c r="DI948" s="536">
        <f t="shared" si="2613"/>
        <v>0</v>
      </c>
      <c r="DJ948" s="535">
        <f t="shared" si="2614"/>
        <v>0</v>
      </c>
      <c r="DK948" s="534">
        <f t="shared" si="2615"/>
        <v>0</v>
      </c>
      <c r="DL948" s="639">
        <f t="shared" si="2616"/>
        <v>17</v>
      </c>
      <c r="DM948" s="106">
        <f t="shared" si="2617"/>
        <v>17</v>
      </c>
      <c r="DN948" s="106">
        <f t="shared" si="2618"/>
        <v>17</v>
      </c>
      <c r="DO948" s="106">
        <f t="shared" si="261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7"/>
      <c r="DY948" s="470"/>
    </row>
    <row r="949" spans="1:129" s="472" customFormat="1" ht="15.75" customHeight="1">
      <c r="A949" s="795" t="str">
        <f>A391</f>
        <v>Main cashcrop  Tobacco kg sold</v>
      </c>
      <c r="B949" s="786">
        <f t="shared" ref="B949:R949" si="2694">SUM(B393)</f>
        <v>0</v>
      </c>
      <c r="C949" s="786">
        <f t="shared" si="2694"/>
        <v>0</v>
      </c>
      <c r="D949" s="786">
        <f t="shared" si="2694"/>
        <v>0</v>
      </c>
      <c r="E949" s="786">
        <f t="shared" si="2694"/>
        <v>0</v>
      </c>
      <c r="F949" s="786">
        <f t="shared" si="2694"/>
        <v>0</v>
      </c>
      <c r="G949" s="786">
        <f t="shared" si="2694"/>
        <v>0</v>
      </c>
      <c r="H949" s="786">
        <f t="shared" si="2694"/>
        <v>0</v>
      </c>
      <c r="I949" s="786">
        <f t="shared" si="2694"/>
        <v>0</v>
      </c>
      <c r="J949" s="786">
        <f t="shared" si="2694"/>
        <v>0</v>
      </c>
      <c r="K949" s="786">
        <f t="shared" si="2694"/>
        <v>0</v>
      </c>
      <c r="L949" s="786">
        <f t="shared" si="2694"/>
        <v>0</v>
      </c>
      <c r="M949" s="786">
        <f t="shared" si="2694"/>
        <v>0</v>
      </c>
      <c r="N949" s="786">
        <f t="shared" si="2694"/>
        <v>0</v>
      </c>
      <c r="O949" s="786">
        <f t="shared" si="2694"/>
        <v>0</v>
      </c>
      <c r="P949" s="786">
        <f t="shared" si="2694"/>
        <v>0</v>
      </c>
      <c r="Q949" s="786">
        <f t="shared" si="2694"/>
        <v>0</v>
      </c>
      <c r="R949" s="786">
        <f t="shared" si="2694"/>
        <v>0</v>
      </c>
      <c r="S949" s="785"/>
      <c r="T949" s="786">
        <f t="shared" ref="T949:AJ949" si="2695">SUM(T393)</f>
        <v>0</v>
      </c>
      <c r="U949" s="786">
        <f t="shared" si="2695"/>
        <v>0</v>
      </c>
      <c r="V949" s="786">
        <f t="shared" si="2695"/>
        <v>0</v>
      </c>
      <c r="W949" s="786">
        <f t="shared" si="2695"/>
        <v>0</v>
      </c>
      <c r="X949" s="786">
        <f t="shared" si="2695"/>
        <v>0</v>
      </c>
      <c r="Y949" s="786">
        <f t="shared" si="2695"/>
        <v>0</v>
      </c>
      <c r="Z949" s="786">
        <f t="shared" si="2695"/>
        <v>0</v>
      </c>
      <c r="AA949" s="786">
        <f t="shared" si="2695"/>
        <v>0</v>
      </c>
      <c r="AB949" s="786">
        <f t="shared" si="2695"/>
        <v>0</v>
      </c>
      <c r="AC949" s="786">
        <f t="shared" si="2695"/>
        <v>0</v>
      </c>
      <c r="AD949" s="786">
        <f t="shared" si="2695"/>
        <v>0</v>
      </c>
      <c r="AE949" s="786">
        <f t="shared" si="2695"/>
        <v>0</v>
      </c>
      <c r="AF949" s="786">
        <f t="shared" si="2695"/>
        <v>0</v>
      </c>
      <c r="AG949" s="786">
        <f t="shared" si="2695"/>
        <v>0</v>
      </c>
      <c r="AH949" s="786">
        <f t="shared" si="2695"/>
        <v>0</v>
      </c>
      <c r="AI949" s="786">
        <f t="shared" si="2695"/>
        <v>0</v>
      </c>
      <c r="AJ949" s="786">
        <f t="shared" si="2695"/>
        <v>0</v>
      </c>
      <c r="AK949" s="785"/>
      <c r="AL949" s="786">
        <f t="shared" ref="AL949:BB949" si="2696">SUM(AL393)</f>
        <v>0</v>
      </c>
      <c r="AM949" s="786">
        <f t="shared" si="2696"/>
        <v>0</v>
      </c>
      <c r="AN949" s="786">
        <f t="shared" si="2696"/>
        <v>0</v>
      </c>
      <c r="AO949" s="786">
        <f t="shared" si="2696"/>
        <v>0</v>
      </c>
      <c r="AP949" s="786">
        <f t="shared" si="2696"/>
        <v>0</v>
      </c>
      <c r="AQ949" s="786">
        <f t="shared" si="2696"/>
        <v>0</v>
      </c>
      <c r="AR949" s="786">
        <f t="shared" si="2696"/>
        <v>0</v>
      </c>
      <c r="AS949" s="786">
        <f t="shared" si="2696"/>
        <v>0</v>
      </c>
      <c r="AT949" s="786">
        <f t="shared" si="2696"/>
        <v>0</v>
      </c>
      <c r="AU949" s="786">
        <f t="shared" si="2696"/>
        <v>0</v>
      </c>
      <c r="AV949" s="786">
        <f t="shared" si="2696"/>
        <v>0</v>
      </c>
      <c r="AW949" s="786">
        <f t="shared" si="2696"/>
        <v>0</v>
      </c>
      <c r="AX949" s="786">
        <f t="shared" si="2696"/>
        <v>0</v>
      </c>
      <c r="AY949" s="786">
        <f t="shared" si="2696"/>
        <v>0</v>
      </c>
      <c r="AZ949" s="786">
        <f t="shared" si="2696"/>
        <v>0</v>
      </c>
      <c r="BA949" s="786">
        <f t="shared" si="2696"/>
        <v>0</v>
      </c>
      <c r="BB949" s="786">
        <f t="shared" si="2696"/>
        <v>0</v>
      </c>
      <c r="BC949" s="785"/>
      <c r="BD949" s="786">
        <f t="shared" ref="BD949:BT949" si="2697">SUM(BD393)</f>
        <v>14622720.000000002</v>
      </c>
      <c r="BE949" s="786">
        <f t="shared" si="2697"/>
        <v>0</v>
      </c>
      <c r="BF949" s="786">
        <f t="shared" si="2697"/>
        <v>0</v>
      </c>
      <c r="BG949" s="786">
        <f t="shared" si="2697"/>
        <v>0</v>
      </c>
      <c r="BH949" s="786">
        <f t="shared" si="2697"/>
        <v>0</v>
      </c>
      <c r="BI949" s="786">
        <f t="shared" si="2697"/>
        <v>0</v>
      </c>
      <c r="BJ949" s="786">
        <f t="shared" si="2697"/>
        <v>0</v>
      </c>
      <c r="BK949" s="786">
        <f t="shared" si="2697"/>
        <v>0</v>
      </c>
      <c r="BL949" s="786">
        <f t="shared" si="2697"/>
        <v>0</v>
      </c>
      <c r="BM949" s="786">
        <f t="shared" si="2697"/>
        <v>0</v>
      </c>
      <c r="BN949" s="786">
        <f t="shared" si="2697"/>
        <v>0</v>
      </c>
      <c r="BO949" s="786">
        <f t="shared" si="2697"/>
        <v>0</v>
      </c>
      <c r="BP949" s="786">
        <f t="shared" si="2697"/>
        <v>0</v>
      </c>
      <c r="BQ949" s="786">
        <f t="shared" si="2697"/>
        <v>0</v>
      </c>
      <c r="BR949" s="786">
        <f t="shared" si="2697"/>
        <v>0</v>
      </c>
      <c r="BS949" s="786">
        <f t="shared" si="2697"/>
        <v>0</v>
      </c>
      <c r="BT949" s="786">
        <f t="shared" si="2697"/>
        <v>0</v>
      </c>
      <c r="BU949" s="785"/>
      <c r="BV949" s="786">
        <f>SUM(BV393)</f>
        <v>0</v>
      </c>
      <c r="BW949" s="786">
        <f>SUM(BW393)</f>
        <v>0</v>
      </c>
      <c r="BX949" s="786">
        <f>SUM(BX393)</f>
        <v>0</v>
      </c>
      <c r="BY949" s="786">
        <f>SUM(BY393)</f>
        <v>14622720.000000002</v>
      </c>
      <c r="BZ949" s="583">
        <f t="shared" si="2593"/>
        <v>0</v>
      </c>
      <c r="CA949" s="583">
        <f t="shared" si="2594"/>
        <v>0</v>
      </c>
      <c r="CB949" s="583">
        <f t="shared" si="2595"/>
        <v>0</v>
      </c>
      <c r="CC949" s="583">
        <f t="shared" si="2596"/>
        <v>0</v>
      </c>
      <c r="CD949" s="1324">
        <f t="shared" si="2624"/>
        <v>0</v>
      </c>
      <c r="CE949" s="1325">
        <f t="shared" si="2685"/>
        <v>0</v>
      </c>
      <c r="CF949" s="1326">
        <f t="shared" si="2685"/>
        <v>0</v>
      </c>
      <c r="CG949" s="1326">
        <f t="shared" si="2685"/>
        <v>0</v>
      </c>
      <c r="CH949" s="1326">
        <f t="shared" si="2685"/>
        <v>0</v>
      </c>
      <c r="CI949" s="1326">
        <f t="shared" si="2685"/>
        <v>0</v>
      </c>
      <c r="CJ949" s="1326">
        <f t="shared" si="2685"/>
        <v>0</v>
      </c>
      <c r="CK949" s="1327">
        <f t="shared" si="2685"/>
        <v>0</v>
      </c>
      <c r="CL949" s="1327">
        <f t="shared" si="2685"/>
        <v>0</v>
      </c>
      <c r="CM949" s="1327">
        <f t="shared" si="2685"/>
        <v>0</v>
      </c>
      <c r="CN949" s="1326">
        <f t="shared" si="2685"/>
        <v>0</v>
      </c>
      <c r="CO949" s="1326">
        <f t="shared" si="2685"/>
        <v>0</v>
      </c>
      <c r="CP949" s="1326">
        <f t="shared" si="2685"/>
        <v>0</v>
      </c>
      <c r="CQ949" s="1326">
        <f t="shared" si="2685"/>
        <v>0</v>
      </c>
      <c r="CR949" s="1326">
        <f t="shared" si="2685"/>
        <v>0</v>
      </c>
      <c r="CS949" s="1325">
        <f t="shared" si="2685"/>
        <v>0</v>
      </c>
      <c r="CT949" s="1328">
        <f t="shared" si="2685"/>
        <v>14622720.000000002</v>
      </c>
      <c r="CU949" s="534">
        <f t="shared" si="2599"/>
        <v>0</v>
      </c>
      <c r="CV949" s="535">
        <f t="shared" si="2600"/>
        <v>0</v>
      </c>
      <c r="CW949" s="536">
        <f t="shared" si="2601"/>
        <v>0</v>
      </c>
      <c r="CX949" s="536">
        <f t="shared" si="2602"/>
        <v>0</v>
      </c>
      <c r="CY949" s="536">
        <f t="shared" si="2603"/>
        <v>0</v>
      </c>
      <c r="CZ949" s="536">
        <f t="shared" si="2604"/>
        <v>0</v>
      </c>
      <c r="DA949" s="536">
        <f t="shared" si="2605"/>
        <v>0</v>
      </c>
      <c r="DB949" s="537">
        <f t="shared" si="2606"/>
        <v>0</v>
      </c>
      <c r="DC949" s="537">
        <f t="shared" si="2607"/>
        <v>0</v>
      </c>
      <c r="DD949" s="537">
        <f t="shared" si="2608"/>
        <v>0</v>
      </c>
      <c r="DE949" s="536">
        <f t="shared" si="2609"/>
        <v>0</v>
      </c>
      <c r="DF949" s="536">
        <f t="shared" si="2610"/>
        <v>0</v>
      </c>
      <c r="DG949" s="536">
        <f t="shared" si="2611"/>
        <v>0</v>
      </c>
      <c r="DH949" s="536">
        <f t="shared" si="2612"/>
        <v>0</v>
      </c>
      <c r="DI949" s="536">
        <f t="shared" si="2613"/>
        <v>0</v>
      </c>
      <c r="DJ949" s="535">
        <f t="shared" si="2614"/>
        <v>0</v>
      </c>
      <c r="DK949" s="534">
        <f t="shared" si="2615"/>
        <v>14622720.000000002</v>
      </c>
      <c r="DL949" s="639">
        <f t="shared" si="2616"/>
        <v>17</v>
      </c>
      <c r="DM949" s="106">
        <f t="shared" si="2617"/>
        <v>17</v>
      </c>
      <c r="DN949" s="106">
        <f t="shared" si="2618"/>
        <v>17</v>
      </c>
      <c r="DO949" s="106">
        <f t="shared" si="261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7"/>
      <c r="DY949" s="470"/>
    </row>
    <row r="950" spans="1:129" s="472" customFormat="1" ht="15.75" customHeight="1">
      <c r="A950" s="603" t="str">
        <f>A394</f>
        <v>Other cashcrop:  Seed Maize kg produced</v>
      </c>
      <c r="B950" s="786">
        <f t="shared" ref="B950:R950" si="2698">SUM(B396)</f>
        <v>0</v>
      </c>
      <c r="C950" s="786">
        <f t="shared" si="2698"/>
        <v>0</v>
      </c>
      <c r="D950" s="786">
        <f t="shared" si="2698"/>
        <v>0</v>
      </c>
      <c r="E950" s="786">
        <f t="shared" si="2698"/>
        <v>0</v>
      </c>
      <c r="F950" s="786">
        <f t="shared" si="2698"/>
        <v>0</v>
      </c>
      <c r="G950" s="786">
        <f t="shared" si="2698"/>
        <v>0</v>
      </c>
      <c r="H950" s="786">
        <f t="shared" si="2698"/>
        <v>0</v>
      </c>
      <c r="I950" s="786">
        <f t="shared" si="2698"/>
        <v>0</v>
      </c>
      <c r="J950" s="786">
        <f t="shared" si="2698"/>
        <v>0</v>
      </c>
      <c r="K950" s="786">
        <f t="shared" si="2698"/>
        <v>0</v>
      </c>
      <c r="L950" s="786">
        <f t="shared" si="2698"/>
        <v>0</v>
      </c>
      <c r="M950" s="786">
        <f t="shared" si="2698"/>
        <v>0</v>
      </c>
      <c r="N950" s="786">
        <f t="shared" si="2698"/>
        <v>0</v>
      </c>
      <c r="O950" s="786">
        <f t="shared" si="2698"/>
        <v>0</v>
      </c>
      <c r="P950" s="786">
        <f t="shared" si="2698"/>
        <v>0</v>
      </c>
      <c r="Q950" s="786">
        <f t="shared" si="2698"/>
        <v>0</v>
      </c>
      <c r="R950" s="786">
        <f t="shared" si="2698"/>
        <v>0</v>
      </c>
      <c r="S950" s="785"/>
      <c r="T950" s="786">
        <f t="shared" ref="T950:AJ950" si="2699">SUM(T396)</f>
        <v>0</v>
      </c>
      <c r="U950" s="786">
        <f t="shared" si="2699"/>
        <v>0</v>
      </c>
      <c r="V950" s="786">
        <f t="shared" si="2699"/>
        <v>0</v>
      </c>
      <c r="W950" s="786">
        <f t="shared" si="2699"/>
        <v>0</v>
      </c>
      <c r="X950" s="786">
        <f t="shared" si="2699"/>
        <v>0</v>
      </c>
      <c r="Y950" s="786">
        <f t="shared" si="2699"/>
        <v>0</v>
      </c>
      <c r="Z950" s="786">
        <f t="shared" si="2699"/>
        <v>0</v>
      </c>
      <c r="AA950" s="786">
        <f t="shared" si="2699"/>
        <v>0</v>
      </c>
      <c r="AB950" s="786">
        <f t="shared" si="2699"/>
        <v>0</v>
      </c>
      <c r="AC950" s="786">
        <f t="shared" si="2699"/>
        <v>0</v>
      </c>
      <c r="AD950" s="786">
        <f t="shared" si="2699"/>
        <v>0</v>
      </c>
      <c r="AE950" s="786">
        <f t="shared" si="2699"/>
        <v>0</v>
      </c>
      <c r="AF950" s="786">
        <f t="shared" si="2699"/>
        <v>0</v>
      </c>
      <c r="AG950" s="786">
        <f t="shared" si="2699"/>
        <v>0</v>
      </c>
      <c r="AH950" s="786">
        <f t="shared" si="2699"/>
        <v>0</v>
      </c>
      <c r="AI950" s="786">
        <f t="shared" si="2699"/>
        <v>0</v>
      </c>
      <c r="AJ950" s="786">
        <f t="shared" si="2699"/>
        <v>0</v>
      </c>
      <c r="AK950" s="785"/>
      <c r="AL950" s="786">
        <f t="shared" ref="AL950:BB950" si="2700">SUM(AL396)</f>
        <v>0</v>
      </c>
      <c r="AM950" s="786">
        <f t="shared" si="2700"/>
        <v>0</v>
      </c>
      <c r="AN950" s="786">
        <f t="shared" si="2700"/>
        <v>0</v>
      </c>
      <c r="AO950" s="786">
        <f t="shared" si="2700"/>
        <v>0</v>
      </c>
      <c r="AP950" s="786">
        <f t="shared" si="2700"/>
        <v>0</v>
      </c>
      <c r="AQ950" s="786">
        <f t="shared" si="2700"/>
        <v>0</v>
      </c>
      <c r="AR950" s="786">
        <f t="shared" si="2700"/>
        <v>0</v>
      </c>
      <c r="AS950" s="786">
        <f t="shared" si="2700"/>
        <v>0</v>
      </c>
      <c r="AT950" s="786">
        <f t="shared" si="2700"/>
        <v>0</v>
      </c>
      <c r="AU950" s="786">
        <f t="shared" si="2700"/>
        <v>0</v>
      </c>
      <c r="AV950" s="786">
        <f t="shared" si="2700"/>
        <v>0</v>
      </c>
      <c r="AW950" s="786">
        <f t="shared" si="2700"/>
        <v>0</v>
      </c>
      <c r="AX950" s="786">
        <f t="shared" si="2700"/>
        <v>0</v>
      </c>
      <c r="AY950" s="786">
        <f t="shared" si="2700"/>
        <v>0</v>
      </c>
      <c r="AZ950" s="786">
        <f t="shared" si="2700"/>
        <v>0</v>
      </c>
      <c r="BA950" s="786">
        <f t="shared" si="2700"/>
        <v>0</v>
      </c>
      <c r="BB950" s="786">
        <f t="shared" si="2700"/>
        <v>0</v>
      </c>
      <c r="BC950" s="785"/>
      <c r="BD950" s="786">
        <f t="shared" ref="BD950:BT950" si="2701">SUM(BD396)</f>
        <v>33000000</v>
      </c>
      <c r="BE950" s="786">
        <f t="shared" si="2701"/>
        <v>0</v>
      </c>
      <c r="BF950" s="786">
        <f t="shared" si="2701"/>
        <v>0</v>
      </c>
      <c r="BG950" s="786">
        <f t="shared" si="2701"/>
        <v>0</v>
      </c>
      <c r="BH950" s="786">
        <f t="shared" si="2701"/>
        <v>0</v>
      </c>
      <c r="BI950" s="786">
        <f t="shared" si="2701"/>
        <v>0</v>
      </c>
      <c r="BJ950" s="786">
        <f t="shared" si="2701"/>
        <v>0</v>
      </c>
      <c r="BK950" s="786">
        <f t="shared" si="2701"/>
        <v>0</v>
      </c>
      <c r="BL950" s="786">
        <f t="shared" si="2701"/>
        <v>0</v>
      </c>
      <c r="BM950" s="786">
        <f t="shared" si="2701"/>
        <v>0</v>
      </c>
      <c r="BN950" s="786">
        <f t="shared" si="2701"/>
        <v>0</v>
      </c>
      <c r="BO950" s="786">
        <f t="shared" si="2701"/>
        <v>0</v>
      </c>
      <c r="BP950" s="786">
        <f t="shared" si="2701"/>
        <v>0</v>
      </c>
      <c r="BQ950" s="786">
        <f t="shared" si="2701"/>
        <v>0</v>
      </c>
      <c r="BR950" s="786">
        <f t="shared" si="2701"/>
        <v>0</v>
      </c>
      <c r="BS950" s="786">
        <f t="shared" si="2701"/>
        <v>0</v>
      </c>
      <c r="BT950" s="786">
        <f t="shared" si="2701"/>
        <v>0</v>
      </c>
      <c r="BU950" s="785"/>
      <c r="BV950" s="786">
        <f>SUM(BV396)</f>
        <v>0</v>
      </c>
      <c r="BW950" s="786">
        <f>SUM(BW396)</f>
        <v>0</v>
      </c>
      <c r="BX950" s="786">
        <f>SUM(BX396)</f>
        <v>0</v>
      </c>
      <c r="BY950" s="786">
        <f>SUM(BY396)</f>
        <v>33000000</v>
      </c>
      <c r="BZ950" s="583">
        <f t="shared" si="2593"/>
        <v>0</v>
      </c>
      <c r="CA950" s="583">
        <f t="shared" si="2594"/>
        <v>0</v>
      </c>
      <c r="CB950" s="583">
        <f t="shared" si="2595"/>
        <v>0</v>
      </c>
      <c r="CC950" s="583">
        <f t="shared" si="2596"/>
        <v>0</v>
      </c>
      <c r="CD950" s="1324">
        <f t="shared" si="2624"/>
        <v>0</v>
      </c>
      <c r="CE950" s="1325">
        <f t="shared" si="2685"/>
        <v>0</v>
      </c>
      <c r="CF950" s="1326">
        <f t="shared" si="2685"/>
        <v>0</v>
      </c>
      <c r="CG950" s="1326">
        <f t="shared" si="2685"/>
        <v>0</v>
      </c>
      <c r="CH950" s="1326">
        <f t="shared" si="2685"/>
        <v>0</v>
      </c>
      <c r="CI950" s="1326">
        <f t="shared" si="2685"/>
        <v>0</v>
      </c>
      <c r="CJ950" s="1326">
        <f t="shared" si="2685"/>
        <v>0</v>
      </c>
      <c r="CK950" s="1327">
        <f t="shared" si="2685"/>
        <v>0</v>
      </c>
      <c r="CL950" s="1327">
        <f t="shared" si="2685"/>
        <v>0</v>
      </c>
      <c r="CM950" s="1327">
        <f t="shared" si="2685"/>
        <v>0</v>
      </c>
      <c r="CN950" s="1326">
        <f t="shared" si="2685"/>
        <v>0</v>
      </c>
      <c r="CO950" s="1326">
        <f t="shared" si="2685"/>
        <v>0</v>
      </c>
      <c r="CP950" s="1326">
        <f t="shared" si="2685"/>
        <v>0</v>
      </c>
      <c r="CQ950" s="1326">
        <f t="shared" si="2685"/>
        <v>0</v>
      </c>
      <c r="CR950" s="1326">
        <f t="shared" si="2685"/>
        <v>0</v>
      </c>
      <c r="CS950" s="1325">
        <f t="shared" si="2685"/>
        <v>0</v>
      </c>
      <c r="CT950" s="1328">
        <f t="shared" si="2685"/>
        <v>33000000</v>
      </c>
      <c r="CU950" s="534">
        <f t="shared" si="2599"/>
        <v>0</v>
      </c>
      <c r="CV950" s="535">
        <f t="shared" si="2600"/>
        <v>0</v>
      </c>
      <c r="CW950" s="536">
        <f t="shared" si="2601"/>
        <v>0</v>
      </c>
      <c r="CX950" s="536">
        <f t="shared" si="2602"/>
        <v>0</v>
      </c>
      <c r="CY950" s="536">
        <f t="shared" si="2603"/>
        <v>0</v>
      </c>
      <c r="CZ950" s="536">
        <f t="shared" si="2604"/>
        <v>0</v>
      </c>
      <c r="DA950" s="536">
        <f t="shared" si="2605"/>
        <v>0</v>
      </c>
      <c r="DB950" s="537">
        <f t="shared" si="2606"/>
        <v>0</v>
      </c>
      <c r="DC950" s="537">
        <f t="shared" si="2607"/>
        <v>0</v>
      </c>
      <c r="DD950" s="537">
        <f t="shared" si="2608"/>
        <v>0</v>
      </c>
      <c r="DE950" s="536">
        <f t="shared" si="2609"/>
        <v>0</v>
      </c>
      <c r="DF950" s="536">
        <f t="shared" si="2610"/>
        <v>0</v>
      </c>
      <c r="DG950" s="536">
        <f t="shared" si="2611"/>
        <v>0</v>
      </c>
      <c r="DH950" s="536">
        <f t="shared" si="2612"/>
        <v>0</v>
      </c>
      <c r="DI950" s="536">
        <f t="shared" si="2613"/>
        <v>0</v>
      </c>
      <c r="DJ950" s="535">
        <f t="shared" si="2614"/>
        <v>0</v>
      </c>
      <c r="DK950" s="534">
        <f t="shared" si="2615"/>
        <v>33000000</v>
      </c>
      <c r="DL950" s="639">
        <f t="shared" si="2616"/>
        <v>17</v>
      </c>
      <c r="DM950" s="106">
        <f t="shared" si="2617"/>
        <v>17</v>
      </c>
      <c r="DN950" s="106">
        <f t="shared" si="2618"/>
        <v>17</v>
      </c>
      <c r="DO950" s="106">
        <f t="shared" si="261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7"/>
      <c r="DY950" s="470"/>
    </row>
    <row r="951" spans="1:129" s="472" customFormat="1" ht="15.75" customHeight="1">
      <c r="A951" s="603" t="str">
        <f>A397</f>
        <v>Other cashcrop:  Potatoes kg produced</v>
      </c>
      <c r="B951" s="786">
        <f t="shared" ref="B951:R951" si="2702">SUM(B399)</f>
        <v>0</v>
      </c>
      <c r="C951" s="786">
        <f t="shared" si="2702"/>
        <v>0</v>
      </c>
      <c r="D951" s="786">
        <f t="shared" si="2702"/>
        <v>0</v>
      </c>
      <c r="E951" s="786">
        <f t="shared" si="2702"/>
        <v>0</v>
      </c>
      <c r="F951" s="786">
        <f t="shared" si="2702"/>
        <v>0</v>
      </c>
      <c r="G951" s="786">
        <f t="shared" si="2702"/>
        <v>0</v>
      </c>
      <c r="H951" s="786">
        <f t="shared" si="2702"/>
        <v>0</v>
      </c>
      <c r="I951" s="786">
        <f t="shared" si="2702"/>
        <v>0</v>
      </c>
      <c r="J951" s="786">
        <f t="shared" si="2702"/>
        <v>0</v>
      </c>
      <c r="K951" s="786">
        <f t="shared" si="2702"/>
        <v>0</v>
      </c>
      <c r="L951" s="786">
        <f t="shared" si="2702"/>
        <v>0</v>
      </c>
      <c r="M951" s="786">
        <f t="shared" si="2702"/>
        <v>0</v>
      </c>
      <c r="N951" s="786">
        <f t="shared" si="2702"/>
        <v>0</v>
      </c>
      <c r="O951" s="786">
        <f t="shared" si="2702"/>
        <v>0</v>
      </c>
      <c r="P951" s="786">
        <f t="shared" si="2702"/>
        <v>0</v>
      </c>
      <c r="Q951" s="786">
        <f t="shared" si="2702"/>
        <v>0</v>
      </c>
      <c r="R951" s="786">
        <f t="shared" si="2702"/>
        <v>0</v>
      </c>
      <c r="S951" s="785"/>
      <c r="T951" s="786">
        <f t="shared" ref="T951:AJ951" si="2703">SUM(T399)</f>
        <v>0</v>
      </c>
      <c r="U951" s="786">
        <f t="shared" si="2703"/>
        <v>0</v>
      </c>
      <c r="V951" s="786">
        <f t="shared" si="2703"/>
        <v>0</v>
      </c>
      <c r="W951" s="786">
        <f t="shared" si="2703"/>
        <v>0</v>
      </c>
      <c r="X951" s="786">
        <f t="shared" si="2703"/>
        <v>0</v>
      </c>
      <c r="Y951" s="786">
        <f t="shared" si="2703"/>
        <v>0</v>
      </c>
      <c r="Z951" s="786">
        <f t="shared" si="2703"/>
        <v>0</v>
      </c>
      <c r="AA951" s="786">
        <f t="shared" si="2703"/>
        <v>0</v>
      </c>
      <c r="AB951" s="786">
        <f t="shared" si="2703"/>
        <v>0</v>
      </c>
      <c r="AC951" s="786">
        <f t="shared" si="2703"/>
        <v>0</v>
      </c>
      <c r="AD951" s="786">
        <f t="shared" si="2703"/>
        <v>0</v>
      </c>
      <c r="AE951" s="786">
        <f t="shared" si="2703"/>
        <v>0</v>
      </c>
      <c r="AF951" s="786">
        <f t="shared" si="2703"/>
        <v>0</v>
      </c>
      <c r="AG951" s="786">
        <f t="shared" si="2703"/>
        <v>0</v>
      </c>
      <c r="AH951" s="786">
        <f t="shared" si="2703"/>
        <v>0</v>
      </c>
      <c r="AI951" s="786">
        <f t="shared" si="2703"/>
        <v>0</v>
      </c>
      <c r="AJ951" s="786">
        <f t="shared" si="2703"/>
        <v>0</v>
      </c>
      <c r="AK951" s="785"/>
      <c r="AL951" s="786">
        <f t="shared" ref="AL951:BB951" si="2704">SUM(AL399)</f>
        <v>0</v>
      </c>
      <c r="AM951" s="786">
        <f t="shared" si="2704"/>
        <v>0</v>
      </c>
      <c r="AN951" s="786">
        <f t="shared" si="2704"/>
        <v>0</v>
      </c>
      <c r="AO951" s="786">
        <f t="shared" si="2704"/>
        <v>0</v>
      </c>
      <c r="AP951" s="786">
        <f t="shared" si="2704"/>
        <v>0</v>
      </c>
      <c r="AQ951" s="786">
        <f t="shared" si="2704"/>
        <v>0</v>
      </c>
      <c r="AR951" s="786">
        <f t="shared" si="2704"/>
        <v>0</v>
      </c>
      <c r="AS951" s="786">
        <f t="shared" si="2704"/>
        <v>0</v>
      </c>
      <c r="AT951" s="786">
        <f t="shared" si="2704"/>
        <v>0</v>
      </c>
      <c r="AU951" s="786">
        <f t="shared" si="2704"/>
        <v>0</v>
      </c>
      <c r="AV951" s="786">
        <f t="shared" si="2704"/>
        <v>0</v>
      </c>
      <c r="AW951" s="786">
        <f t="shared" si="2704"/>
        <v>0</v>
      </c>
      <c r="AX951" s="786">
        <f t="shared" si="2704"/>
        <v>0</v>
      </c>
      <c r="AY951" s="786">
        <f t="shared" si="2704"/>
        <v>0</v>
      </c>
      <c r="AZ951" s="786">
        <f t="shared" si="2704"/>
        <v>0</v>
      </c>
      <c r="BA951" s="786">
        <f t="shared" si="2704"/>
        <v>0</v>
      </c>
      <c r="BB951" s="786">
        <f t="shared" si="2704"/>
        <v>0</v>
      </c>
      <c r="BC951" s="785"/>
      <c r="BD951" s="786">
        <f t="shared" ref="BD951:BT951" si="2705">SUM(BD399)</f>
        <v>47368420</v>
      </c>
      <c r="BE951" s="786">
        <f t="shared" si="2705"/>
        <v>0</v>
      </c>
      <c r="BF951" s="786">
        <f t="shared" si="2705"/>
        <v>0</v>
      </c>
      <c r="BG951" s="786">
        <f t="shared" si="2705"/>
        <v>0</v>
      </c>
      <c r="BH951" s="786">
        <f t="shared" si="2705"/>
        <v>0</v>
      </c>
      <c r="BI951" s="786">
        <f t="shared" si="2705"/>
        <v>0</v>
      </c>
      <c r="BJ951" s="786">
        <f t="shared" si="2705"/>
        <v>0</v>
      </c>
      <c r="BK951" s="786">
        <f t="shared" si="2705"/>
        <v>0</v>
      </c>
      <c r="BL951" s="786">
        <f t="shared" si="2705"/>
        <v>0</v>
      </c>
      <c r="BM951" s="786">
        <f t="shared" si="2705"/>
        <v>0</v>
      </c>
      <c r="BN951" s="786">
        <f t="shared" si="2705"/>
        <v>0</v>
      </c>
      <c r="BO951" s="786">
        <f t="shared" si="2705"/>
        <v>0</v>
      </c>
      <c r="BP951" s="786">
        <f t="shared" si="2705"/>
        <v>0</v>
      </c>
      <c r="BQ951" s="786">
        <f t="shared" si="2705"/>
        <v>0</v>
      </c>
      <c r="BR951" s="786">
        <f t="shared" si="2705"/>
        <v>0</v>
      </c>
      <c r="BS951" s="786">
        <f t="shared" si="2705"/>
        <v>0</v>
      </c>
      <c r="BT951" s="786">
        <f t="shared" si="270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47400000</v>
      </c>
      <c r="BZ951" s="583">
        <f t="shared" si="2593"/>
        <v>0</v>
      </c>
      <c r="CA951" s="583">
        <f t="shared" si="2594"/>
        <v>0</v>
      </c>
      <c r="CB951" s="583">
        <f t="shared" si="2595"/>
        <v>0</v>
      </c>
      <c r="CC951" s="583">
        <f t="shared" si="2596"/>
        <v>0</v>
      </c>
      <c r="CD951" s="1324">
        <f t="shared" si="2624"/>
        <v>0</v>
      </c>
      <c r="CE951" s="1325">
        <f t="shared" si="2685"/>
        <v>0</v>
      </c>
      <c r="CF951" s="1326">
        <f t="shared" si="2685"/>
        <v>0</v>
      </c>
      <c r="CG951" s="1326">
        <f t="shared" si="2685"/>
        <v>0</v>
      </c>
      <c r="CH951" s="1326">
        <f t="shared" si="2685"/>
        <v>0</v>
      </c>
      <c r="CI951" s="1326">
        <f t="shared" si="2685"/>
        <v>0</v>
      </c>
      <c r="CJ951" s="1326">
        <f t="shared" si="2685"/>
        <v>0</v>
      </c>
      <c r="CK951" s="1327">
        <f t="shared" si="2685"/>
        <v>0</v>
      </c>
      <c r="CL951" s="1327">
        <f t="shared" si="2685"/>
        <v>0</v>
      </c>
      <c r="CM951" s="1327">
        <f t="shared" si="2685"/>
        <v>0</v>
      </c>
      <c r="CN951" s="1326">
        <f t="shared" si="2685"/>
        <v>0</v>
      </c>
      <c r="CO951" s="1326">
        <f t="shared" si="2685"/>
        <v>0</v>
      </c>
      <c r="CP951" s="1326">
        <f t="shared" si="2685"/>
        <v>0</v>
      </c>
      <c r="CQ951" s="1326">
        <f t="shared" si="2685"/>
        <v>0</v>
      </c>
      <c r="CR951" s="1326">
        <f t="shared" si="2685"/>
        <v>0</v>
      </c>
      <c r="CS951" s="1325">
        <f t="shared" si="2685"/>
        <v>0</v>
      </c>
      <c r="CT951" s="1328">
        <f t="shared" si="2685"/>
        <v>47368420</v>
      </c>
      <c r="CU951" s="534">
        <f t="shared" si="2599"/>
        <v>0</v>
      </c>
      <c r="CV951" s="535">
        <f t="shared" si="2600"/>
        <v>0</v>
      </c>
      <c r="CW951" s="536">
        <f t="shared" si="2601"/>
        <v>0</v>
      </c>
      <c r="CX951" s="536">
        <f t="shared" si="2602"/>
        <v>0</v>
      </c>
      <c r="CY951" s="536">
        <f t="shared" si="2603"/>
        <v>0</v>
      </c>
      <c r="CZ951" s="536">
        <f t="shared" si="2604"/>
        <v>0</v>
      </c>
      <c r="DA951" s="536">
        <f t="shared" si="2605"/>
        <v>0</v>
      </c>
      <c r="DB951" s="537">
        <f t="shared" si="2606"/>
        <v>0</v>
      </c>
      <c r="DC951" s="537">
        <f t="shared" si="2607"/>
        <v>0</v>
      </c>
      <c r="DD951" s="537">
        <f t="shared" si="2608"/>
        <v>0</v>
      </c>
      <c r="DE951" s="536">
        <f t="shared" si="2609"/>
        <v>0</v>
      </c>
      <c r="DF951" s="536">
        <f t="shared" si="2610"/>
        <v>0</v>
      </c>
      <c r="DG951" s="536">
        <f t="shared" si="2611"/>
        <v>0</v>
      </c>
      <c r="DH951" s="536">
        <f t="shared" si="2612"/>
        <v>0</v>
      </c>
      <c r="DI951" s="536">
        <f t="shared" si="2613"/>
        <v>0</v>
      </c>
      <c r="DJ951" s="535">
        <f t="shared" si="2614"/>
        <v>0</v>
      </c>
      <c r="DK951" s="534">
        <f t="shared" si="2615"/>
        <v>47368420</v>
      </c>
      <c r="DL951" s="639">
        <f t="shared" si="2616"/>
        <v>17</v>
      </c>
      <c r="DM951" s="106">
        <f t="shared" si="2617"/>
        <v>17</v>
      </c>
      <c r="DN951" s="106">
        <f t="shared" si="2618"/>
        <v>17</v>
      </c>
      <c r="DO951" s="106">
        <f t="shared" si="261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7"/>
      <c r="DY951" s="470"/>
    </row>
    <row r="952" spans="1:129" s="472" customFormat="1" ht="15.75" customHeight="1">
      <c r="A952" s="603" t="str">
        <f>A400</f>
        <v>Other cashcrop:  Wheat kg produced</v>
      </c>
      <c r="B952" s="786">
        <f t="shared" ref="B952:R952" si="2706">SUM(B402)</f>
        <v>0</v>
      </c>
      <c r="C952" s="786">
        <f t="shared" si="2706"/>
        <v>0</v>
      </c>
      <c r="D952" s="786">
        <f t="shared" si="2706"/>
        <v>0</v>
      </c>
      <c r="E952" s="786">
        <f t="shared" si="2706"/>
        <v>0</v>
      </c>
      <c r="F952" s="786">
        <f t="shared" si="2706"/>
        <v>0</v>
      </c>
      <c r="G952" s="786">
        <f t="shared" si="2706"/>
        <v>0</v>
      </c>
      <c r="H952" s="786">
        <f t="shared" si="2706"/>
        <v>0</v>
      </c>
      <c r="I952" s="786">
        <f t="shared" si="2706"/>
        <v>0</v>
      </c>
      <c r="J952" s="786">
        <f t="shared" si="2706"/>
        <v>0</v>
      </c>
      <c r="K952" s="786">
        <f t="shared" si="2706"/>
        <v>0</v>
      </c>
      <c r="L952" s="786">
        <f t="shared" si="2706"/>
        <v>0</v>
      </c>
      <c r="M952" s="786">
        <f t="shared" si="2706"/>
        <v>0</v>
      </c>
      <c r="N952" s="786">
        <f t="shared" si="2706"/>
        <v>0</v>
      </c>
      <c r="O952" s="786">
        <f t="shared" si="2706"/>
        <v>0</v>
      </c>
      <c r="P952" s="786">
        <f t="shared" si="2706"/>
        <v>0</v>
      </c>
      <c r="Q952" s="786">
        <f t="shared" si="2706"/>
        <v>0</v>
      </c>
      <c r="R952" s="786">
        <f t="shared" si="2706"/>
        <v>0</v>
      </c>
      <c r="S952" s="785"/>
      <c r="T952" s="786">
        <f t="shared" ref="T952:AJ952" si="2707">SUM(T402)</f>
        <v>0</v>
      </c>
      <c r="U952" s="786">
        <f t="shared" si="2707"/>
        <v>0</v>
      </c>
      <c r="V952" s="786">
        <f t="shared" si="2707"/>
        <v>0</v>
      </c>
      <c r="W952" s="786">
        <f t="shared" si="2707"/>
        <v>0</v>
      </c>
      <c r="X952" s="786">
        <f t="shared" si="2707"/>
        <v>0</v>
      </c>
      <c r="Y952" s="786">
        <f t="shared" si="2707"/>
        <v>0</v>
      </c>
      <c r="Z952" s="786">
        <f t="shared" si="2707"/>
        <v>0</v>
      </c>
      <c r="AA952" s="786">
        <f t="shared" si="2707"/>
        <v>0</v>
      </c>
      <c r="AB952" s="786">
        <f t="shared" si="2707"/>
        <v>0</v>
      </c>
      <c r="AC952" s="786">
        <f t="shared" si="2707"/>
        <v>0</v>
      </c>
      <c r="AD952" s="786">
        <f t="shared" si="2707"/>
        <v>0</v>
      </c>
      <c r="AE952" s="786">
        <f t="shared" si="2707"/>
        <v>0</v>
      </c>
      <c r="AF952" s="786">
        <f t="shared" si="2707"/>
        <v>0</v>
      </c>
      <c r="AG952" s="786">
        <f t="shared" si="2707"/>
        <v>0</v>
      </c>
      <c r="AH952" s="786">
        <f t="shared" si="2707"/>
        <v>0</v>
      </c>
      <c r="AI952" s="786">
        <f t="shared" si="2707"/>
        <v>0</v>
      </c>
      <c r="AJ952" s="786">
        <f t="shared" si="2707"/>
        <v>0</v>
      </c>
      <c r="AK952" s="785"/>
      <c r="AL952" s="786">
        <f t="shared" ref="AL952:BB952" si="2708">SUM(AL402)</f>
        <v>0</v>
      </c>
      <c r="AM952" s="786">
        <f t="shared" si="2708"/>
        <v>0</v>
      </c>
      <c r="AN952" s="786">
        <f t="shared" si="2708"/>
        <v>0</v>
      </c>
      <c r="AO952" s="786">
        <f t="shared" si="2708"/>
        <v>0</v>
      </c>
      <c r="AP952" s="786">
        <f t="shared" si="2708"/>
        <v>0</v>
      </c>
      <c r="AQ952" s="786">
        <f t="shared" si="2708"/>
        <v>0</v>
      </c>
      <c r="AR952" s="786">
        <f t="shared" si="2708"/>
        <v>0</v>
      </c>
      <c r="AS952" s="786">
        <f t="shared" si="2708"/>
        <v>0</v>
      </c>
      <c r="AT952" s="786">
        <f t="shared" si="2708"/>
        <v>0</v>
      </c>
      <c r="AU952" s="786">
        <f t="shared" si="2708"/>
        <v>0</v>
      </c>
      <c r="AV952" s="786">
        <f t="shared" si="2708"/>
        <v>0</v>
      </c>
      <c r="AW952" s="786">
        <f t="shared" si="2708"/>
        <v>0</v>
      </c>
      <c r="AX952" s="786">
        <f t="shared" si="2708"/>
        <v>0</v>
      </c>
      <c r="AY952" s="786">
        <f t="shared" si="2708"/>
        <v>0</v>
      </c>
      <c r="AZ952" s="786">
        <f t="shared" si="2708"/>
        <v>0</v>
      </c>
      <c r="BA952" s="786">
        <f t="shared" si="2708"/>
        <v>0</v>
      </c>
      <c r="BB952" s="786">
        <f t="shared" si="2708"/>
        <v>0</v>
      </c>
      <c r="BC952" s="785"/>
      <c r="BD952" s="786">
        <f t="shared" ref="BD952:BT952" si="2709">SUM(BD402)</f>
        <v>33000000</v>
      </c>
      <c r="BE952" s="786">
        <f t="shared" si="2709"/>
        <v>0</v>
      </c>
      <c r="BF952" s="786">
        <f t="shared" si="2709"/>
        <v>0</v>
      </c>
      <c r="BG952" s="786">
        <f t="shared" si="2709"/>
        <v>0</v>
      </c>
      <c r="BH952" s="786">
        <f t="shared" si="2709"/>
        <v>0</v>
      </c>
      <c r="BI952" s="786">
        <f t="shared" si="2709"/>
        <v>0</v>
      </c>
      <c r="BJ952" s="786">
        <f t="shared" si="2709"/>
        <v>0</v>
      </c>
      <c r="BK952" s="786">
        <f t="shared" si="2709"/>
        <v>0</v>
      </c>
      <c r="BL952" s="786">
        <f t="shared" si="2709"/>
        <v>0</v>
      </c>
      <c r="BM952" s="786">
        <f t="shared" si="2709"/>
        <v>0</v>
      </c>
      <c r="BN952" s="786">
        <f t="shared" si="2709"/>
        <v>0</v>
      </c>
      <c r="BO952" s="786">
        <f t="shared" si="2709"/>
        <v>0</v>
      </c>
      <c r="BP952" s="786">
        <f t="shared" si="2709"/>
        <v>0</v>
      </c>
      <c r="BQ952" s="786">
        <f t="shared" si="2709"/>
        <v>0</v>
      </c>
      <c r="BR952" s="786">
        <f t="shared" si="2709"/>
        <v>0</v>
      </c>
      <c r="BS952" s="786">
        <f t="shared" si="2709"/>
        <v>0</v>
      </c>
      <c r="BT952" s="786">
        <f t="shared" si="270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0</v>
      </c>
      <c r="BY952" s="786">
        <f>SUM(BY402)</f>
        <v>36000000</v>
      </c>
      <c r="BZ952" s="583">
        <f t="shared" si="2593"/>
        <v>0</v>
      </c>
      <c r="CA952" s="583">
        <f t="shared" si="2594"/>
        <v>0</v>
      </c>
      <c r="CB952" s="583">
        <f t="shared" si="2595"/>
        <v>0</v>
      </c>
      <c r="CC952" s="583">
        <f t="shared" si="2596"/>
        <v>0</v>
      </c>
      <c r="CD952" s="1324">
        <f t="shared" si="2624"/>
        <v>0</v>
      </c>
      <c r="CE952" s="1325">
        <f t="shared" si="2685"/>
        <v>0</v>
      </c>
      <c r="CF952" s="1326">
        <f t="shared" si="2685"/>
        <v>0</v>
      </c>
      <c r="CG952" s="1326">
        <f t="shared" si="2685"/>
        <v>0</v>
      </c>
      <c r="CH952" s="1326">
        <f t="shared" si="2685"/>
        <v>0</v>
      </c>
      <c r="CI952" s="1326">
        <f t="shared" si="2685"/>
        <v>0</v>
      </c>
      <c r="CJ952" s="1326">
        <f t="shared" si="2685"/>
        <v>0</v>
      </c>
      <c r="CK952" s="1327">
        <f t="shared" si="2685"/>
        <v>0</v>
      </c>
      <c r="CL952" s="1327">
        <f t="shared" si="2685"/>
        <v>0</v>
      </c>
      <c r="CM952" s="1327">
        <f t="shared" si="2685"/>
        <v>0</v>
      </c>
      <c r="CN952" s="1326">
        <f t="shared" si="2685"/>
        <v>0</v>
      </c>
      <c r="CO952" s="1326">
        <f t="shared" si="2685"/>
        <v>0</v>
      </c>
      <c r="CP952" s="1326">
        <f t="shared" si="2685"/>
        <v>0</v>
      </c>
      <c r="CQ952" s="1326">
        <f t="shared" si="2685"/>
        <v>0</v>
      </c>
      <c r="CR952" s="1326">
        <f t="shared" si="2685"/>
        <v>0</v>
      </c>
      <c r="CS952" s="1325">
        <f t="shared" si="2685"/>
        <v>0</v>
      </c>
      <c r="CT952" s="1328">
        <f t="shared" si="2685"/>
        <v>33000000</v>
      </c>
      <c r="CU952" s="534">
        <f t="shared" si="2599"/>
        <v>0</v>
      </c>
      <c r="CV952" s="535">
        <f t="shared" si="2600"/>
        <v>0</v>
      </c>
      <c r="CW952" s="536">
        <f t="shared" si="2601"/>
        <v>0</v>
      </c>
      <c r="CX952" s="536">
        <f t="shared" si="2602"/>
        <v>0</v>
      </c>
      <c r="CY952" s="536">
        <f t="shared" si="2603"/>
        <v>0</v>
      </c>
      <c r="CZ952" s="536">
        <f t="shared" si="2604"/>
        <v>0</v>
      </c>
      <c r="DA952" s="536">
        <f t="shared" si="2605"/>
        <v>0</v>
      </c>
      <c r="DB952" s="537">
        <f t="shared" si="2606"/>
        <v>0</v>
      </c>
      <c r="DC952" s="537">
        <f t="shared" si="2607"/>
        <v>0</v>
      </c>
      <c r="DD952" s="537">
        <f t="shared" si="2608"/>
        <v>0</v>
      </c>
      <c r="DE952" s="536">
        <f t="shared" si="2609"/>
        <v>0</v>
      </c>
      <c r="DF952" s="536">
        <f t="shared" si="2610"/>
        <v>0</v>
      </c>
      <c r="DG952" s="536">
        <f t="shared" si="2611"/>
        <v>0</v>
      </c>
      <c r="DH952" s="536">
        <f t="shared" si="2612"/>
        <v>0</v>
      </c>
      <c r="DI952" s="536">
        <f t="shared" si="2613"/>
        <v>0</v>
      </c>
      <c r="DJ952" s="535">
        <f t="shared" si="2614"/>
        <v>0</v>
      </c>
      <c r="DK952" s="534">
        <f t="shared" si="2615"/>
        <v>33000000</v>
      </c>
      <c r="DL952" s="639">
        <f t="shared" si="2616"/>
        <v>17</v>
      </c>
      <c r="DM952" s="106">
        <f t="shared" si="2617"/>
        <v>17</v>
      </c>
      <c r="DN952" s="106">
        <f t="shared" si="2618"/>
        <v>17</v>
      </c>
      <c r="DO952" s="106">
        <f t="shared" si="261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7"/>
      <c r="DY952" s="470"/>
    </row>
    <row r="953" spans="1:129" s="472" customFormat="1" ht="15.75" customHeight="1">
      <c r="A953" s="603" t="str">
        <f>A403</f>
        <v>Other cashcrop: Onion kg produced</v>
      </c>
      <c r="B953" s="786">
        <f t="shared" ref="B953:R953" si="2710">SUM(B405)</f>
        <v>0</v>
      </c>
      <c r="C953" s="786">
        <f t="shared" si="2710"/>
        <v>0</v>
      </c>
      <c r="D953" s="786">
        <f t="shared" si="2710"/>
        <v>0</v>
      </c>
      <c r="E953" s="786">
        <f t="shared" si="2710"/>
        <v>0</v>
      </c>
      <c r="F953" s="786">
        <f t="shared" si="2710"/>
        <v>0</v>
      </c>
      <c r="G953" s="786">
        <f t="shared" si="2710"/>
        <v>0</v>
      </c>
      <c r="H953" s="786">
        <f t="shared" si="2710"/>
        <v>0</v>
      </c>
      <c r="I953" s="786">
        <f t="shared" si="2710"/>
        <v>0</v>
      </c>
      <c r="J953" s="786">
        <f t="shared" si="2710"/>
        <v>0</v>
      </c>
      <c r="K953" s="786">
        <f t="shared" si="2710"/>
        <v>0</v>
      </c>
      <c r="L953" s="786">
        <f t="shared" si="2710"/>
        <v>0</v>
      </c>
      <c r="M953" s="786">
        <f t="shared" si="2710"/>
        <v>0</v>
      </c>
      <c r="N953" s="786">
        <f t="shared" si="2710"/>
        <v>0</v>
      </c>
      <c r="O953" s="786">
        <f t="shared" si="2710"/>
        <v>0</v>
      </c>
      <c r="P953" s="786">
        <f t="shared" si="2710"/>
        <v>0</v>
      </c>
      <c r="Q953" s="786">
        <f t="shared" si="2710"/>
        <v>0</v>
      </c>
      <c r="R953" s="786">
        <f t="shared" si="2710"/>
        <v>0</v>
      </c>
      <c r="S953" s="785"/>
      <c r="T953" s="786">
        <f t="shared" ref="T953:AJ953" si="2711">SUM(T405)</f>
        <v>0</v>
      </c>
      <c r="U953" s="786">
        <f t="shared" si="2711"/>
        <v>0</v>
      </c>
      <c r="V953" s="786">
        <f t="shared" si="2711"/>
        <v>0</v>
      </c>
      <c r="W953" s="786">
        <f t="shared" si="2711"/>
        <v>0</v>
      </c>
      <c r="X953" s="786">
        <f t="shared" si="2711"/>
        <v>0</v>
      </c>
      <c r="Y953" s="786">
        <f t="shared" si="2711"/>
        <v>0</v>
      </c>
      <c r="Z953" s="786">
        <f t="shared" si="2711"/>
        <v>0</v>
      </c>
      <c r="AA953" s="786">
        <f t="shared" si="2711"/>
        <v>0</v>
      </c>
      <c r="AB953" s="786">
        <f t="shared" si="2711"/>
        <v>0</v>
      </c>
      <c r="AC953" s="786">
        <f t="shared" si="2711"/>
        <v>0</v>
      </c>
      <c r="AD953" s="786">
        <f t="shared" si="2711"/>
        <v>0</v>
      </c>
      <c r="AE953" s="786">
        <f t="shared" si="2711"/>
        <v>0</v>
      </c>
      <c r="AF953" s="786">
        <f t="shared" si="2711"/>
        <v>0</v>
      </c>
      <c r="AG953" s="786">
        <f t="shared" si="2711"/>
        <v>0</v>
      </c>
      <c r="AH953" s="786">
        <f t="shared" si="2711"/>
        <v>0</v>
      </c>
      <c r="AI953" s="786">
        <f t="shared" si="2711"/>
        <v>0</v>
      </c>
      <c r="AJ953" s="786">
        <f t="shared" si="2711"/>
        <v>0</v>
      </c>
      <c r="AK953" s="785"/>
      <c r="AL953" s="786">
        <f t="shared" ref="AL953:BB953" si="2712">SUM(AL405)</f>
        <v>0</v>
      </c>
      <c r="AM953" s="786">
        <f t="shared" si="2712"/>
        <v>0</v>
      </c>
      <c r="AN953" s="786">
        <f t="shared" si="2712"/>
        <v>0</v>
      </c>
      <c r="AO953" s="786">
        <f t="shared" si="2712"/>
        <v>0</v>
      </c>
      <c r="AP953" s="786">
        <f t="shared" si="2712"/>
        <v>0</v>
      </c>
      <c r="AQ953" s="786">
        <f t="shared" si="2712"/>
        <v>0</v>
      </c>
      <c r="AR953" s="786">
        <f t="shared" si="2712"/>
        <v>0</v>
      </c>
      <c r="AS953" s="786">
        <f t="shared" si="2712"/>
        <v>0</v>
      </c>
      <c r="AT953" s="786">
        <f t="shared" si="2712"/>
        <v>0</v>
      </c>
      <c r="AU953" s="786">
        <f t="shared" si="2712"/>
        <v>0</v>
      </c>
      <c r="AV953" s="786">
        <f t="shared" si="2712"/>
        <v>0</v>
      </c>
      <c r="AW953" s="786">
        <f t="shared" si="2712"/>
        <v>0</v>
      </c>
      <c r="AX953" s="786">
        <f t="shared" si="2712"/>
        <v>0</v>
      </c>
      <c r="AY953" s="786">
        <f t="shared" si="2712"/>
        <v>0</v>
      </c>
      <c r="AZ953" s="786">
        <f t="shared" si="2712"/>
        <v>0</v>
      </c>
      <c r="BA953" s="786">
        <f t="shared" si="2712"/>
        <v>0</v>
      </c>
      <c r="BB953" s="786">
        <f t="shared" si="2712"/>
        <v>0</v>
      </c>
      <c r="BC953" s="785"/>
      <c r="BD953" s="786">
        <f t="shared" ref="BD953:BT953" si="2713">SUM(BD405)</f>
        <v>4000000</v>
      </c>
      <c r="BE953" s="786">
        <f t="shared" si="2713"/>
        <v>0</v>
      </c>
      <c r="BF953" s="786">
        <f t="shared" si="2713"/>
        <v>0</v>
      </c>
      <c r="BG953" s="786">
        <f t="shared" si="2713"/>
        <v>0</v>
      </c>
      <c r="BH953" s="786">
        <f t="shared" si="2713"/>
        <v>0</v>
      </c>
      <c r="BI953" s="786">
        <f t="shared" si="2713"/>
        <v>0</v>
      </c>
      <c r="BJ953" s="786">
        <f t="shared" si="2713"/>
        <v>0</v>
      </c>
      <c r="BK953" s="786">
        <f t="shared" si="2713"/>
        <v>0</v>
      </c>
      <c r="BL953" s="786">
        <f t="shared" si="2713"/>
        <v>0</v>
      </c>
      <c r="BM953" s="786">
        <f t="shared" si="2713"/>
        <v>0</v>
      </c>
      <c r="BN953" s="786">
        <f t="shared" si="2713"/>
        <v>0</v>
      </c>
      <c r="BO953" s="786">
        <f t="shared" si="2713"/>
        <v>0</v>
      </c>
      <c r="BP953" s="786">
        <f t="shared" si="2713"/>
        <v>0</v>
      </c>
      <c r="BQ953" s="786">
        <f t="shared" si="2713"/>
        <v>0</v>
      </c>
      <c r="BR953" s="786">
        <f t="shared" si="2713"/>
        <v>0</v>
      </c>
      <c r="BS953" s="786">
        <f t="shared" si="2713"/>
        <v>0</v>
      </c>
      <c r="BT953" s="786">
        <f t="shared" si="2713"/>
        <v>0</v>
      </c>
      <c r="BU953" s="785"/>
      <c r="BV953" s="786">
        <f>SUM(BV405)</f>
        <v>0</v>
      </c>
      <c r="BW953" s="786">
        <f>SUM(BW405)</f>
        <v>0</v>
      </c>
      <c r="BX953" s="786">
        <f>SUM(BX405)</f>
        <v>0</v>
      </c>
      <c r="BY953" s="786">
        <f>SUM(BY405)</f>
        <v>4000000</v>
      </c>
      <c r="BZ953" s="583">
        <f t="shared" si="2593"/>
        <v>0</v>
      </c>
      <c r="CA953" s="583">
        <f t="shared" si="2594"/>
        <v>0</v>
      </c>
      <c r="CB953" s="583">
        <f t="shared" si="2595"/>
        <v>0</v>
      </c>
      <c r="CC953" s="583">
        <f t="shared" si="2596"/>
        <v>0</v>
      </c>
      <c r="CD953" s="1324">
        <f t="shared" si="2624"/>
        <v>0</v>
      </c>
      <c r="CE953" s="1325">
        <f t="shared" si="2685"/>
        <v>0</v>
      </c>
      <c r="CF953" s="1326">
        <f t="shared" si="2685"/>
        <v>0</v>
      </c>
      <c r="CG953" s="1326">
        <f t="shared" si="2685"/>
        <v>0</v>
      </c>
      <c r="CH953" s="1326">
        <f t="shared" si="2685"/>
        <v>0</v>
      </c>
      <c r="CI953" s="1326">
        <f t="shared" si="2685"/>
        <v>0</v>
      </c>
      <c r="CJ953" s="1326">
        <f t="shared" si="2685"/>
        <v>0</v>
      </c>
      <c r="CK953" s="1327">
        <f t="shared" si="2685"/>
        <v>0</v>
      </c>
      <c r="CL953" s="1327">
        <f t="shared" si="2685"/>
        <v>0</v>
      </c>
      <c r="CM953" s="1327">
        <f t="shared" si="2685"/>
        <v>0</v>
      </c>
      <c r="CN953" s="1326">
        <f t="shared" si="2685"/>
        <v>0</v>
      </c>
      <c r="CO953" s="1326">
        <f t="shared" si="2685"/>
        <v>0</v>
      </c>
      <c r="CP953" s="1326">
        <f t="shared" si="2685"/>
        <v>0</v>
      </c>
      <c r="CQ953" s="1326">
        <f t="shared" si="2685"/>
        <v>0</v>
      </c>
      <c r="CR953" s="1326">
        <f t="shared" si="2685"/>
        <v>0</v>
      </c>
      <c r="CS953" s="1325">
        <f t="shared" si="2685"/>
        <v>0</v>
      </c>
      <c r="CT953" s="1328">
        <f t="shared" si="2685"/>
        <v>4000000</v>
      </c>
      <c r="CU953" s="534">
        <f t="shared" si="2599"/>
        <v>0</v>
      </c>
      <c r="CV953" s="535">
        <f t="shared" si="2600"/>
        <v>0</v>
      </c>
      <c r="CW953" s="536">
        <f t="shared" si="2601"/>
        <v>0</v>
      </c>
      <c r="CX953" s="536">
        <f t="shared" si="2602"/>
        <v>0</v>
      </c>
      <c r="CY953" s="536">
        <f t="shared" si="2603"/>
        <v>0</v>
      </c>
      <c r="CZ953" s="536">
        <f t="shared" si="2604"/>
        <v>0</v>
      </c>
      <c r="DA953" s="536">
        <f t="shared" si="2605"/>
        <v>0</v>
      </c>
      <c r="DB953" s="537">
        <f t="shared" si="2606"/>
        <v>0</v>
      </c>
      <c r="DC953" s="537">
        <f t="shared" si="2607"/>
        <v>0</v>
      </c>
      <c r="DD953" s="537">
        <f t="shared" si="2608"/>
        <v>0</v>
      </c>
      <c r="DE953" s="536">
        <f t="shared" si="2609"/>
        <v>0</v>
      </c>
      <c r="DF953" s="536">
        <f t="shared" si="2610"/>
        <v>0</v>
      </c>
      <c r="DG953" s="536">
        <f t="shared" si="2611"/>
        <v>0</v>
      </c>
      <c r="DH953" s="536">
        <f t="shared" si="2612"/>
        <v>0</v>
      </c>
      <c r="DI953" s="536">
        <f t="shared" si="2613"/>
        <v>0</v>
      </c>
      <c r="DJ953" s="535">
        <f t="shared" si="2614"/>
        <v>0</v>
      </c>
      <c r="DK953" s="534">
        <f t="shared" si="2615"/>
        <v>4000000</v>
      </c>
      <c r="DL953" s="639">
        <f t="shared" si="2616"/>
        <v>17</v>
      </c>
      <c r="DM953" s="106">
        <f t="shared" si="2617"/>
        <v>17</v>
      </c>
      <c r="DN953" s="106">
        <f t="shared" si="2618"/>
        <v>17</v>
      </c>
      <c r="DO953" s="106">
        <f t="shared" si="261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7"/>
      <c r="DY953" s="470"/>
    </row>
    <row r="954" spans="1:129" s="472" customFormat="1" ht="15.75" customHeight="1">
      <c r="A954" s="603" t="str">
        <f>A406</f>
        <v>Other cashcrop: Soya Beans kg produced</v>
      </c>
      <c r="B954" s="786">
        <f t="shared" ref="B954:R954" si="2714">SUM(B408)</f>
        <v>0</v>
      </c>
      <c r="C954" s="786">
        <f t="shared" si="2714"/>
        <v>0</v>
      </c>
      <c r="D954" s="786">
        <f t="shared" si="2714"/>
        <v>0</v>
      </c>
      <c r="E954" s="786">
        <f t="shared" si="2714"/>
        <v>0</v>
      </c>
      <c r="F954" s="786">
        <f t="shared" si="2714"/>
        <v>0</v>
      </c>
      <c r="G954" s="786">
        <f t="shared" si="2714"/>
        <v>0</v>
      </c>
      <c r="H954" s="786">
        <f t="shared" si="2714"/>
        <v>0</v>
      </c>
      <c r="I954" s="786">
        <f t="shared" si="2714"/>
        <v>0</v>
      </c>
      <c r="J954" s="786">
        <f t="shared" si="2714"/>
        <v>0</v>
      </c>
      <c r="K954" s="786">
        <f t="shared" si="2714"/>
        <v>0</v>
      </c>
      <c r="L954" s="786">
        <f t="shared" si="2714"/>
        <v>0</v>
      </c>
      <c r="M954" s="786">
        <f t="shared" si="2714"/>
        <v>0</v>
      </c>
      <c r="N954" s="786">
        <f t="shared" si="2714"/>
        <v>0</v>
      </c>
      <c r="O954" s="786">
        <f t="shared" si="2714"/>
        <v>0</v>
      </c>
      <c r="P954" s="786">
        <f t="shared" si="2714"/>
        <v>0</v>
      </c>
      <c r="Q954" s="786">
        <f t="shared" si="2714"/>
        <v>0</v>
      </c>
      <c r="R954" s="786">
        <f t="shared" si="2714"/>
        <v>0</v>
      </c>
      <c r="S954" s="785"/>
      <c r="T954" s="786">
        <f t="shared" ref="T954:AJ954" si="2715">SUM(T408)</f>
        <v>0</v>
      </c>
      <c r="U954" s="786">
        <f t="shared" si="2715"/>
        <v>0</v>
      </c>
      <c r="V954" s="786">
        <f t="shared" si="2715"/>
        <v>1200</v>
      </c>
      <c r="W954" s="786">
        <f t="shared" si="2715"/>
        <v>0</v>
      </c>
      <c r="X954" s="786">
        <f t="shared" si="2715"/>
        <v>0</v>
      </c>
      <c r="Y954" s="786">
        <f t="shared" si="2715"/>
        <v>0</v>
      </c>
      <c r="Z954" s="786">
        <f t="shared" si="2715"/>
        <v>0</v>
      </c>
      <c r="AA954" s="786">
        <f t="shared" si="2715"/>
        <v>0</v>
      </c>
      <c r="AB954" s="786">
        <f t="shared" si="2715"/>
        <v>0</v>
      </c>
      <c r="AC954" s="786">
        <f t="shared" si="2715"/>
        <v>0</v>
      </c>
      <c r="AD954" s="786">
        <f t="shared" si="2715"/>
        <v>0</v>
      </c>
      <c r="AE954" s="786">
        <f t="shared" si="2715"/>
        <v>0</v>
      </c>
      <c r="AF954" s="786">
        <f t="shared" si="2715"/>
        <v>0</v>
      </c>
      <c r="AG954" s="786">
        <f t="shared" si="2715"/>
        <v>0</v>
      </c>
      <c r="AH954" s="786">
        <f t="shared" si="2715"/>
        <v>0</v>
      </c>
      <c r="AI954" s="786">
        <f t="shared" si="2715"/>
        <v>0</v>
      </c>
      <c r="AJ954" s="786">
        <f t="shared" si="2715"/>
        <v>0</v>
      </c>
      <c r="AK954" s="785"/>
      <c r="AL954" s="786">
        <f t="shared" ref="AL954:BB954" si="2716">SUM(AL408)</f>
        <v>0</v>
      </c>
      <c r="AM954" s="786">
        <f t="shared" si="2716"/>
        <v>0</v>
      </c>
      <c r="AN954" s="786">
        <f t="shared" si="2716"/>
        <v>0</v>
      </c>
      <c r="AO954" s="786">
        <f t="shared" si="2716"/>
        <v>0</v>
      </c>
      <c r="AP954" s="786">
        <f t="shared" si="2716"/>
        <v>0</v>
      </c>
      <c r="AQ954" s="786">
        <f t="shared" si="2716"/>
        <v>0</v>
      </c>
      <c r="AR954" s="786">
        <f t="shared" si="2716"/>
        <v>0</v>
      </c>
      <c r="AS954" s="786">
        <f t="shared" si="2716"/>
        <v>0</v>
      </c>
      <c r="AT954" s="786">
        <f t="shared" si="2716"/>
        <v>0</v>
      </c>
      <c r="AU954" s="786">
        <f t="shared" si="2716"/>
        <v>0</v>
      </c>
      <c r="AV954" s="786">
        <f t="shared" si="2716"/>
        <v>0</v>
      </c>
      <c r="AW954" s="786">
        <f t="shared" si="2716"/>
        <v>0</v>
      </c>
      <c r="AX954" s="786">
        <f t="shared" si="2716"/>
        <v>0</v>
      </c>
      <c r="AY954" s="786">
        <f t="shared" si="2716"/>
        <v>0</v>
      </c>
      <c r="AZ954" s="786">
        <f t="shared" si="2716"/>
        <v>0</v>
      </c>
      <c r="BA954" s="786">
        <f t="shared" si="2716"/>
        <v>0</v>
      </c>
      <c r="BB954" s="786">
        <f t="shared" si="2716"/>
        <v>0</v>
      </c>
      <c r="BC954" s="785"/>
      <c r="BD954" s="786">
        <f t="shared" ref="BD954:BT954" si="2717">SUM(BD408)</f>
        <v>12240000</v>
      </c>
      <c r="BE954" s="786">
        <f t="shared" si="2717"/>
        <v>0</v>
      </c>
      <c r="BF954" s="786">
        <f t="shared" si="2717"/>
        <v>0</v>
      </c>
      <c r="BG954" s="786">
        <f t="shared" si="2717"/>
        <v>0</v>
      </c>
      <c r="BH954" s="786">
        <f t="shared" si="2717"/>
        <v>0</v>
      </c>
      <c r="BI954" s="786">
        <f t="shared" si="2717"/>
        <v>0</v>
      </c>
      <c r="BJ954" s="786">
        <f t="shared" si="2717"/>
        <v>0</v>
      </c>
      <c r="BK954" s="786">
        <f t="shared" si="2717"/>
        <v>0</v>
      </c>
      <c r="BL954" s="786">
        <f t="shared" si="2717"/>
        <v>0</v>
      </c>
      <c r="BM954" s="786">
        <f t="shared" si="2717"/>
        <v>0</v>
      </c>
      <c r="BN954" s="786">
        <f t="shared" si="2717"/>
        <v>0</v>
      </c>
      <c r="BO954" s="786">
        <f t="shared" si="2717"/>
        <v>0</v>
      </c>
      <c r="BP954" s="786">
        <f t="shared" si="2717"/>
        <v>0</v>
      </c>
      <c r="BQ954" s="786">
        <f t="shared" si="2717"/>
        <v>0</v>
      </c>
      <c r="BR954" s="786">
        <f t="shared" si="2717"/>
        <v>0</v>
      </c>
      <c r="BS954" s="786">
        <f t="shared" si="2717"/>
        <v>0</v>
      </c>
      <c r="BT954" s="786">
        <f t="shared" si="271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0</v>
      </c>
      <c r="BY954" s="786">
        <f>SUM(BY408)</f>
        <v>12240000</v>
      </c>
      <c r="BZ954" s="583">
        <f t="shared" si="2593"/>
        <v>0</v>
      </c>
      <c r="CA954" s="583">
        <f t="shared" si="2594"/>
        <v>0</v>
      </c>
      <c r="CB954" s="583">
        <f t="shared" si="2595"/>
        <v>0</v>
      </c>
      <c r="CC954" s="583">
        <f t="shared" si="2596"/>
        <v>0</v>
      </c>
      <c r="CD954" s="1324">
        <f t="shared" si="2624"/>
        <v>0</v>
      </c>
      <c r="CE954" s="1325">
        <f t="shared" si="2685"/>
        <v>0</v>
      </c>
      <c r="CF954" s="1326">
        <f t="shared" si="2685"/>
        <v>0</v>
      </c>
      <c r="CG954" s="1326">
        <f t="shared" si="2685"/>
        <v>0</v>
      </c>
      <c r="CH954" s="1326">
        <f t="shared" si="2685"/>
        <v>0</v>
      </c>
      <c r="CI954" s="1326">
        <f t="shared" si="2685"/>
        <v>0</v>
      </c>
      <c r="CJ954" s="1326">
        <f t="shared" si="2685"/>
        <v>0</v>
      </c>
      <c r="CK954" s="1327">
        <f t="shared" si="2685"/>
        <v>0</v>
      </c>
      <c r="CL954" s="1327">
        <f t="shared" si="2685"/>
        <v>0</v>
      </c>
      <c r="CM954" s="1327">
        <f t="shared" si="2685"/>
        <v>0</v>
      </c>
      <c r="CN954" s="1326">
        <f t="shared" si="2685"/>
        <v>0</v>
      </c>
      <c r="CO954" s="1326">
        <f t="shared" si="2685"/>
        <v>0</v>
      </c>
      <c r="CP954" s="1326">
        <f t="shared" si="2685"/>
        <v>0</v>
      </c>
      <c r="CQ954" s="1326">
        <f t="shared" si="2685"/>
        <v>0</v>
      </c>
      <c r="CR954" s="1326">
        <f t="shared" si="2685"/>
        <v>0</v>
      </c>
      <c r="CS954" s="1325">
        <f t="shared" si="2685"/>
        <v>0</v>
      </c>
      <c r="CT954" s="1328">
        <f t="shared" si="2685"/>
        <v>12240000</v>
      </c>
      <c r="CU954" s="534">
        <f t="shared" si="2599"/>
        <v>0</v>
      </c>
      <c r="CV954" s="535">
        <f t="shared" si="2600"/>
        <v>0</v>
      </c>
      <c r="CW954" s="536">
        <f t="shared" si="2601"/>
        <v>0</v>
      </c>
      <c r="CX954" s="536">
        <f t="shared" si="2602"/>
        <v>0</v>
      </c>
      <c r="CY954" s="536">
        <f t="shared" si="2603"/>
        <v>0</v>
      </c>
      <c r="CZ954" s="536">
        <f t="shared" si="2604"/>
        <v>0</v>
      </c>
      <c r="DA954" s="536">
        <f t="shared" si="2605"/>
        <v>0</v>
      </c>
      <c r="DB954" s="537">
        <f t="shared" si="2606"/>
        <v>0</v>
      </c>
      <c r="DC954" s="537">
        <f t="shared" si="2607"/>
        <v>0</v>
      </c>
      <c r="DD954" s="537">
        <f t="shared" si="2608"/>
        <v>0</v>
      </c>
      <c r="DE954" s="536">
        <f t="shared" si="2609"/>
        <v>0</v>
      </c>
      <c r="DF954" s="536">
        <f t="shared" si="2610"/>
        <v>0</v>
      </c>
      <c r="DG954" s="536">
        <f t="shared" si="2611"/>
        <v>0</v>
      </c>
      <c r="DH954" s="536">
        <f t="shared" si="2612"/>
        <v>0</v>
      </c>
      <c r="DI954" s="536">
        <f t="shared" si="2613"/>
        <v>0</v>
      </c>
      <c r="DJ954" s="535">
        <f t="shared" si="2614"/>
        <v>0</v>
      </c>
      <c r="DK954" s="534">
        <f t="shared" si="2615"/>
        <v>12240000</v>
      </c>
      <c r="DL954" s="639">
        <f t="shared" si="2616"/>
        <v>17</v>
      </c>
      <c r="DM954" s="106">
        <f t="shared" si="2617"/>
        <v>17</v>
      </c>
      <c r="DN954" s="106">
        <f t="shared" si="2618"/>
        <v>17</v>
      </c>
      <c r="DO954" s="106">
        <f t="shared" si="261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7"/>
      <c r="DY954" s="470"/>
    </row>
    <row r="955" spans="1:129" s="472" customFormat="1" ht="15.75" customHeight="1">
      <c r="A955" s="603" t="str">
        <f>A409</f>
        <v>Other cashcrop: Macadamia Nutskg produced</v>
      </c>
      <c r="B955" s="786">
        <f t="shared" ref="B955:R955" si="2718">SUM(B411)</f>
        <v>0</v>
      </c>
      <c r="C955" s="786">
        <f t="shared" si="2718"/>
        <v>0</v>
      </c>
      <c r="D955" s="786">
        <f t="shared" si="2718"/>
        <v>0</v>
      </c>
      <c r="E955" s="786">
        <f t="shared" si="2718"/>
        <v>0</v>
      </c>
      <c r="F955" s="786">
        <f t="shared" si="2718"/>
        <v>0</v>
      </c>
      <c r="G955" s="786">
        <f t="shared" si="2718"/>
        <v>0</v>
      </c>
      <c r="H955" s="786">
        <f t="shared" si="2718"/>
        <v>0</v>
      </c>
      <c r="I955" s="786">
        <f t="shared" si="2718"/>
        <v>0</v>
      </c>
      <c r="J955" s="786">
        <f t="shared" si="2718"/>
        <v>0</v>
      </c>
      <c r="K955" s="786">
        <f t="shared" si="2718"/>
        <v>0</v>
      </c>
      <c r="L955" s="786">
        <f t="shared" si="2718"/>
        <v>0</v>
      </c>
      <c r="M955" s="786">
        <f t="shared" si="2718"/>
        <v>0</v>
      </c>
      <c r="N955" s="786">
        <f t="shared" si="2718"/>
        <v>0</v>
      </c>
      <c r="O955" s="786">
        <f t="shared" si="2718"/>
        <v>0</v>
      </c>
      <c r="P955" s="786">
        <f t="shared" si="2718"/>
        <v>0</v>
      </c>
      <c r="Q955" s="786">
        <f t="shared" si="2718"/>
        <v>0</v>
      </c>
      <c r="R955" s="786">
        <f t="shared" si="2718"/>
        <v>0</v>
      </c>
      <c r="S955" s="785"/>
      <c r="T955" s="786">
        <f t="shared" ref="T955:AJ955" si="2719">SUM(T411)</f>
        <v>0</v>
      </c>
      <c r="U955" s="786">
        <f t="shared" si="2719"/>
        <v>0</v>
      </c>
      <c r="V955" s="786">
        <f t="shared" si="2719"/>
        <v>0</v>
      </c>
      <c r="W955" s="786">
        <f t="shared" si="2719"/>
        <v>0</v>
      </c>
      <c r="X955" s="786">
        <f t="shared" si="2719"/>
        <v>0</v>
      </c>
      <c r="Y955" s="786">
        <f t="shared" si="2719"/>
        <v>0</v>
      </c>
      <c r="Z955" s="786">
        <f t="shared" si="2719"/>
        <v>0</v>
      </c>
      <c r="AA955" s="786">
        <f t="shared" si="2719"/>
        <v>0</v>
      </c>
      <c r="AB955" s="786">
        <f t="shared" si="2719"/>
        <v>0</v>
      </c>
      <c r="AC955" s="786">
        <f t="shared" si="2719"/>
        <v>0</v>
      </c>
      <c r="AD955" s="786">
        <f t="shared" si="2719"/>
        <v>0</v>
      </c>
      <c r="AE955" s="786">
        <f t="shared" si="2719"/>
        <v>0</v>
      </c>
      <c r="AF955" s="786">
        <f t="shared" si="2719"/>
        <v>0</v>
      </c>
      <c r="AG955" s="786">
        <f t="shared" si="2719"/>
        <v>0</v>
      </c>
      <c r="AH955" s="786">
        <f t="shared" si="2719"/>
        <v>0</v>
      </c>
      <c r="AI955" s="786">
        <f t="shared" si="2719"/>
        <v>0</v>
      </c>
      <c r="AJ955" s="786">
        <f t="shared" si="2719"/>
        <v>0</v>
      </c>
      <c r="AK955" s="785"/>
      <c r="AL955" s="786">
        <f t="shared" ref="AL955:BB955" si="2720">SUM(AL411)</f>
        <v>0</v>
      </c>
      <c r="AM955" s="786">
        <f t="shared" si="2720"/>
        <v>0</v>
      </c>
      <c r="AN955" s="786">
        <f t="shared" si="2720"/>
        <v>0</v>
      </c>
      <c r="AO955" s="786">
        <f t="shared" si="2720"/>
        <v>0</v>
      </c>
      <c r="AP955" s="786">
        <f t="shared" si="2720"/>
        <v>0</v>
      </c>
      <c r="AQ955" s="786">
        <f t="shared" si="2720"/>
        <v>0</v>
      </c>
      <c r="AR955" s="786">
        <f t="shared" si="2720"/>
        <v>0</v>
      </c>
      <c r="AS955" s="786">
        <f t="shared" si="2720"/>
        <v>0</v>
      </c>
      <c r="AT955" s="786">
        <f t="shared" si="2720"/>
        <v>0</v>
      </c>
      <c r="AU955" s="786">
        <f t="shared" si="2720"/>
        <v>0</v>
      </c>
      <c r="AV955" s="786">
        <f t="shared" si="2720"/>
        <v>0</v>
      </c>
      <c r="AW955" s="786">
        <f t="shared" si="2720"/>
        <v>0</v>
      </c>
      <c r="AX955" s="786">
        <f t="shared" si="2720"/>
        <v>0</v>
      </c>
      <c r="AY955" s="786">
        <f t="shared" si="2720"/>
        <v>0</v>
      </c>
      <c r="AZ955" s="786">
        <f t="shared" si="2720"/>
        <v>0</v>
      </c>
      <c r="BA955" s="786">
        <f t="shared" si="2720"/>
        <v>0</v>
      </c>
      <c r="BB955" s="786">
        <f t="shared" si="2720"/>
        <v>0</v>
      </c>
      <c r="BC955" s="785"/>
      <c r="BD955" s="786">
        <f t="shared" ref="BD955:BT955" si="2721">SUM(BD411)</f>
        <v>0</v>
      </c>
      <c r="BE955" s="786">
        <f t="shared" si="2721"/>
        <v>360000</v>
      </c>
      <c r="BF955" s="786">
        <f t="shared" si="2721"/>
        <v>0</v>
      </c>
      <c r="BG955" s="786">
        <f t="shared" si="2721"/>
        <v>0</v>
      </c>
      <c r="BH955" s="786">
        <f t="shared" si="2721"/>
        <v>0</v>
      </c>
      <c r="BI955" s="786">
        <f t="shared" si="2721"/>
        <v>0</v>
      </c>
      <c r="BJ955" s="786">
        <f t="shared" si="2721"/>
        <v>0</v>
      </c>
      <c r="BK955" s="786">
        <f t="shared" si="2721"/>
        <v>0</v>
      </c>
      <c r="BL955" s="786">
        <f t="shared" si="2721"/>
        <v>0</v>
      </c>
      <c r="BM955" s="786">
        <f t="shared" si="2721"/>
        <v>0</v>
      </c>
      <c r="BN955" s="786">
        <f t="shared" si="2721"/>
        <v>0</v>
      </c>
      <c r="BO955" s="786">
        <f t="shared" si="2721"/>
        <v>0</v>
      </c>
      <c r="BP955" s="786">
        <f t="shared" si="2721"/>
        <v>0</v>
      </c>
      <c r="BQ955" s="786">
        <f t="shared" si="2721"/>
        <v>0</v>
      </c>
      <c r="BR955" s="786">
        <f t="shared" si="2721"/>
        <v>0</v>
      </c>
      <c r="BS955" s="786">
        <f t="shared" si="2721"/>
        <v>0</v>
      </c>
      <c r="BT955" s="786">
        <f t="shared" si="272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360000</v>
      </c>
      <c r="BZ955" s="583">
        <f t="shared" si="2593"/>
        <v>0</v>
      </c>
      <c r="CA955" s="583">
        <f t="shared" si="2594"/>
        <v>0</v>
      </c>
      <c r="CB955" s="583">
        <f t="shared" si="2595"/>
        <v>0</v>
      </c>
      <c r="CC955" s="583">
        <f t="shared" si="2596"/>
        <v>0</v>
      </c>
      <c r="CD955" s="1324">
        <f t="shared" si="2624"/>
        <v>0</v>
      </c>
      <c r="CE955" s="1325">
        <f t="shared" si="2685"/>
        <v>0</v>
      </c>
      <c r="CF955" s="1326">
        <f t="shared" si="2685"/>
        <v>0</v>
      </c>
      <c r="CG955" s="1326">
        <f t="shared" si="2685"/>
        <v>0</v>
      </c>
      <c r="CH955" s="1326">
        <f t="shared" si="2685"/>
        <v>0</v>
      </c>
      <c r="CI955" s="1326">
        <f t="shared" si="2685"/>
        <v>0</v>
      </c>
      <c r="CJ955" s="1326">
        <f t="shared" si="2685"/>
        <v>0</v>
      </c>
      <c r="CK955" s="1327">
        <f t="shared" si="2685"/>
        <v>0</v>
      </c>
      <c r="CL955" s="1327">
        <f t="shared" si="2685"/>
        <v>0</v>
      </c>
      <c r="CM955" s="1327">
        <f t="shared" si="2685"/>
        <v>0</v>
      </c>
      <c r="CN955" s="1326">
        <f t="shared" si="2685"/>
        <v>0</v>
      </c>
      <c r="CO955" s="1326">
        <f t="shared" si="2685"/>
        <v>0</v>
      </c>
      <c r="CP955" s="1326">
        <f t="shared" si="2685"/>
        <v>0</v>
      </c>
      <c r="CQ955" s="1326">
        <f t="shared" si="2685"/>
        <v>0</v>
      </c>
      <c r="CR955" s="1326">
        <f t="shared" si="2685"/>
        <v>0</v>
      </c>
      <c r="CS955" s="1325">
        <f t="shared" si="2685"/>
        <v>0</v>
      </c>
      <c r="CT955" s="1328">
        <f t="shared" si="2685"/>
        <v>360000</v>
      </c>
      <c r="CU955" s="534">
        <f t="shared" si="2599"/>
        <v>0</v>
      </c>
      <c r="CV955" s="535">
        <f t="shared" si="2600"/>
        <v>0</v>
      </c>
      <c r="CW955" s="536">
        <f t="shared" si="2601"/>
        <v>0</v>
      </c>
      <c r="CX955" s="536">
        <f t="shared" si="2602"/>
        <v>0</v>
      </c>
      <c r="CY955" s="536">
        <f t="shared" si="2603"/>
        <v>0</v>
      </c>
      <c r="CZ955" s="536">
        <f t="shared" si="2604"/>
        <v>0</v>
      </c>
      <c r="DA955" s="536">
        <f t="shared" si="2605"/>
        <v>0</v>
      </c>
      <c r="DB955" s="537">
        <f t="shared" si="2606"/>
        <v>0</v>
      </c>
      <c r="DC955" s="537">
        <f t="shared" si="2607"/>
        <v>0</v>
      </c>
      <c r="DD955" s="537">
        <f t="shared" si="2608"/>
        <v>0</v>
      </c>
      <c r="DE955" s="536">
        <f t="shared" si="2609"/>
        <v>0</v>
      </c>
      <c r="DF955" s="536">
        <f t="shared" si="2610"/>
        <v>0</v>
      </c>
      <c r="DG955" s="536">
        <f t="shared" si="2611"/>
        <v>0</v>
      </c>
      <c r="DH955" s="536">
        <f t="shared" si="2612"/>
        <v>0</v>
      </c>
      <c r="DI955" s="536">
        <f t="shared" si="2613"/>
        <v>0</v>
      </c>
      <c r="DJ955" s="535">
        <f t="shared" si="2614"/>
        <v>0</v>
      </c>
      <c r="DK955" s="534">
        <f t="shared" si="2615"/>
        <v>360000</v>
      </c>
      <c r="DL955" s="639">
        <f t="shared" si="2616"/>
        <v>17</v>
      </c>
      <c r="DM955" s="106">
        <f t="shared" si="2617"/>
        <v>17</v>
      </c>
      <c r="DN955" s="106">
        <f t="shared" si="2618"/>
        <v>17</v>
      </c>
      <c r="DO955" s="106">
        <f t="shared" si="261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7"/>
      <c r="DY955" s="470"/>
    </row>
    <row r="956" spans="1:129" s="472" customFormat="1" ht="15.75" customHeight="1">
      <c r="A956" s="603" t="str">
        <f>A412</f>
        <v>Straw:  quantity sold</v>
      </c>
      <c r="B956" s="786">
        <f t="shared" ref="B956:R956" si="2722">SUM(B414)</f>
        <v>0</v>
      </c>
      <c r="C956" s="786">
        <f t="shared" si="2722"/>
        <v>0</v>
      </c>
      <c r="D956" s="786">
        <f t="shared" si="2722"/>
        <v>0</v>
      </c>
      <c r="E956" s="786">
        <f t="shared" si="2722"/>
        <v>0</v>
      </c>
      <c r="F956" s="786">
        <f t="shared" si="2722"/>
        <v>0</v>
      </c>
      <c r="G956" s="786">
        <f t="shared" si="2722"/>
        <v>0</v>
      </c>
      <c r="H956" s="786">
        <f t="shared" si="2722"/>
        <v>0</v>
      </c>
      <c r="I956" s="786">
        <f t="shared" si="2722"/>
        <v>0</v>
      </c>
      <c r="J956" s="786">
        <f t="shared" si="2722"/>
        <v>0</v>
      </c>
      <c r="K956" s="786">
        <f t="shared" si="2722"/>
        <v>0</v>
      </c>
      <c r="L956" s="786">
        <f t="shared" si="2722"/>
        <v>0</v>
      </c>
      <c r="M956" s="786">
        <f t="shared" si="2722"/>
        <v>0</v>
      </c>
      <c r="N956" s="786">
        <f t="shared" si="2722"/>
        <v>0</v>
      </c>
      <c r="O956" s="786">
        <f t="shared" si="2722"/>
        <v>0</v>
      </c>
      <c r="P956" s="786">
        <f t="shared" si="2722"/>
        <v>0</v>
      </c>
      <c r="Q956" s="786">
        <f t="shared" si="2722"/>
        <v>0</v>
      </c>
      <c r="R956" s="786">
        <f t="shared" si="2722"/>
        <v>0</v>
      </c>
      <c r="S956" s="785"/>
      <c r="T956" s="786">
        <f t="shared" ref="T956:AJ956" si="2723">SUM(T414)</f>
        <v>0</v>
      </c>
      <c r="U956" s="786">
        <f t="shared" si="2723"/>
        <v>0</v>
      </c>
      <c r="V956" s="786">
        <f t="shared" si="2723"/>
        <v>0</v>
      </c>
      <c r="W956" s="786">
        <f t="shared" si="2723"/>
        <v>0</v>
      </c>
      <c r="X956" s="786">
        <f t="shared" si="2723"/>
        <v>0</v>
      </c>
      <c r="Y956" s="786">
        <f t="shared" si="2723"/>
        <v>0</v>
      </c>
      <c r="Z956" s="786">
        <f t="shared" si="2723"/>
        <v>0</v>
      </c>
      <c r="AA956" s="786">
        <f t="shared" si="2723"/>
        <v>0</v>
      </c>
      <c r="AB956" s="786">
        <f t="shared" si="2723"/>
        <v>0</v>
      </c>
      <c r="AC956" s="786">
        <f t="shared" si="2723"/>
        <v>0</v>
      </c>
      <c r="AD956" s="786">
        <f t="shared" si="2723"/>
        <v>0</v>
      </c>
      <c r="AE956" s="786">
        <f t="shared" si="2723"/>
        <v>0</v>
      </c>
      <c r="AF956" s="786">
        <f t="shared" si="2723"/>
        <v>0</v>
      </c>
      <c r="AG956" s="786">
        <f t="shared" si="2723"/>
        <v>0</v>
      </c>
      <c r="AH956" s="786">
        <f t="shared" si="2723"/>
        <v>0</v>
      </c>
      <c r="AI956" s="786">
        <f t="shared" si="2723"/>
        <v>0</v>
      </c>
      <c r="AJ956" s="786">
        <f t="shared" si="2723"/>
        <v>0</v>
      </c>
      <c r="AK956" s="785"/>
      <c r="AL956" s="786">
        <f t="shared" ref="AL956:BB956" si="2724">SUM(AL414)</f>
        <v>0</v>
      </c>
      <c r="AM956" s="786">
        <f t="shared" si="2724"/>
        <v>0</v>
      </c>
      <c r="AN956" s="786">
        <f t="shared" si="2724"/>
        <v>0</v>
      </c>
      <c r="AO956" s="786">
        <f t="shared" si="2724"/>
        <v>0</v>
      </c>
      <c r="AP956" s="786">
        <f t="shared" si="2724"/>
        <v>0</v>
      </c>
      <c r="AQ956" s="786">
        <f t="shared" si="2724"/>
        <v>0</v>
      </c>
      <c r="AR956" s="786">
        <f t="shared" si="2724"/>
        <v>0</v>
      </c>
      <c r="AS956" s="786">
        <f t="shared" si="2724"/>
        <v>0</v>
      </c>
      <c r="AT956" s="786">
        <f t="shared" si="2724"/>
        <v>0</v>
      </c>
      <c r="AU956" s="786">
        <f t="shared" si="2724"/>
        <v>0</v>
      </c>
      <c r="AV956" s="786">
        <f t="shared" si="2724"/>
        <v>0</v>
      </c>
      <c r="AW956" s="786">
        <f t="shared" si="2724"/>
        <v>0</v>
      </c>
      <c r="AX956" s="786">
        <f t="shared" si="2724"/>
        <v>0</v>
      </c>
      <c r="AY956" s="786">
        <f t="shared" si="2724"/>
        <v>0</v>
      </c>
      <c r="AZ956" s="786">
        <f t="shared" si="2724"/>
        <v>0</v>
      </c>
      <c r="BA956" s="786">
        <f t="shared" si="2724"/>
        <v>0</v>
      </c>
      <c r="BB956" s="786">
        <f t="shared" si="2724"/>
        <v>0</v>
      </c>
      <c r="BC956" s="785"/>
      <c r="BD956" s="786">
        <f t="shared" ref="BD956:BT956" si="2725">SUM(BD414)</f>
        <v>0</v>
      </c>
      <c r="BE956" s="786">
        <f t="shared" si="2725"/>
        <v>0</v>
      </c>
      <c r="BF956" s="786">
        <f t="shared" si="2725"/>
        <v>0</v>
      </c>
      <c r="BG956" s="786">
        <f t="shared" si="2725"/>
        <v>0</v>
      </c>
      <c r="BH956" s="786">
        <f t="shared" si="2725"/>
        <v>0</v>
      </c>
      <c r="BI956" s="786">
        <f t="shared" si="2725"/>
        <v>0</v>
      </c>
      <c r="BJ956" s="786">
        <f t="shared" si="2725"/>
        <v>0</v>
      </c>
      <c r="BK956" s="786">
        <f t="shared" si="2725"/>
        <v>0</v>
      </c>
      <c r="BL956" s="786">
        <f t="shared" si="2725"/>
        <v>0</v>
      </c>
      <c r="BM956" s="786">
        <f t="shared" si="2725"/>
        <v>0</v>
      </c>
      <c r="BN956" s="786">
        <f t="shared" si="2725"/>
        <v>0</v>
      </c>
      <c r="BO956" s="786">
        <f t="shared" si="2725"/>
        <v>0</v>
      </c>
      <c r="BP956" s="786">
        <f t="shared" si="2725"/>
        <v>0</v>
      </c>
      <c r="BQ956" s="786">
        <f t="shared" si="2725"/>
        <v>0</v>
      </c>
      <c r="BR956" s="786">
        <f t="shared" si="2725"/>
        <v>0</v>
      </c>
      <c r="BS956" s="786">
        <f t="shared" si="2725"/>
        <v>0</v>
      </c>
      <c r="BT956" s="786">
        <f t="shared" si="272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3">
        <f t="shared" si="2593"/>
        <v>0</v>
      </c>
      <c r="CA956" s="583">
        <f t="shared" si="2594"/>
        <v>0</v>
      </c>
      <c r="CB956" s="583">
        <f t="shared" si="2595"/>
        <v>0</v>
      </c>
      <c r="CC956" s="583">
        <f t="shared" si="2596"/>
        <v>0</v>
      </c>
      <c r="CD956" s="1324">
        <f t="shared" si="2624"/>
        <v>0</v>
      </c>
      <c r="CE956" s="1325">
        <f t="shared" si="2685"/>
        <v>0</v>
      </c>
      <c r="CF956" s="1326">
        <f t="shared" si="2685"/>
        <v>0</v>
      </c>
      <c r="CG956" s="1326">
        <f t="shared" si="2685"/>
        <v>0</v>
      </c>
      <c r="CH956" s="1326">
        <f t="shared" si="2685"/>
        <v>0</v>
      </c>
      <c r="CI956" s="1326">
        <f t="shared" si="2685"/>
        <v>0</v>
      </c>
      <c r="CJ956" s="1326">
        <f t="shared" si="2685"/>
        <v>0</v>
      </c>
      <c r="CK956" s="1327">
        <f t="shared" si="2685"/>
        <v>0</v>
      </c>
      <c r="CL956" s="1327">
        <f t="shared" si="2685"/>
        <v>0</v>
      </c>
      <c r="CM956" s="1327">
        <f t="shared" si="2685"/>
        <v>0</v>
      </c>
      <c r="CN956" s="1326">
        <f t="shared" si="2685"/>
        <v>0</v>
      </c>
      <c r="CO956" s="1326">
        <f t="shared" si="2685"/>
        <v>0</v>
      </c>
      <c r="CP956" s="1326">
        <f t="shared" si="2685"/>
        <v>0</v>
      </c>
      <c r="CQ956" s="1326">
        <f t="shared" si="2685"/>
        <v>0</v>
      </c>
      <c r="CR956" s="1326">
        <f t="shared" si="2685"/>
        <v>0</v>
      </c>
      <c r="CS956" s="1325">
        <f t="shared" si="2685"/>
        <v>0</v>
      </c>
      <c r="CT956" s="1328">
        <f t="shared" si="2685"/>
        <v>0</v>
      </c>
      <c r="CU956" s="534">
        <f t="shared" si="2599"/>
        <v>0</v>
      </c>
      <c r="CV956" s="535">
        <f t="shared" si="2600"/>
        <v>0</v>
      </c>
      <c r="CW956" s="536">
        <f t="shared" si="2601"/>
        <v>0</v>
      </c>
      <c r="CX956" s="536">
        <f t="shared" si="2602"/>
        <v>0</v>
      </c>
      <c r="CY956" s="536">
        <f t="shared" si="2603"/>
        <v>0</v>
      </c>
      <c r="CZ956" s="536">
        <f t="shared" si="2604"/>
        <v>0</v>
      </c>
      <c r="DA956" s="536">
        <f t="shared" si="2605"/>
        <v>0</v>
      </c>
      <c r="DB956" s="537">
        <f t="shared" si="2606"/>
        <v>0</v>
      </c>
      <c r="DC956" s="537">
        <f t="shared" si="2607"/>
        <v>0</v>
      </c>
      <c r="DD956" s="537">
        <f t="shared" si="2608"/>
        <v>0</v>
      </c>
      <c r="DE956" s="536">
        <f t="shared" si="2609"/>
        <v>0</v>
      </c>
      <c r="DF956" s="536">
        <f t="shared" si="2610"/>
        <v>0</v>
      </c>
      <c r="DG956" s="536">
        <f t="shared" si="2611"/>
        <v>0</v>
      </c>
      <c r="DH956" s="536">
        <f t="shared" si="2612"/>
        <v>0</v>
      </c>
      <c r="DI956" s="536">
        <f t="shared" si="2613"/>
        <v>0</v>
      </c>
      <c r="DJ956" s="535">
        <f t="shared" si="2614"/>
        <v>0</v>
      </c>
      <c r="DK956" s="534">
        <f t="shared" si="2615"/>
        <v>0</v>
      </c>
      <c r="DL956" s="639">
        <f t="shared" si="2616"/>
        <v>17</v>
      </c>
      <c r="DM956" s="106">
        <f t="shared" si="2617"/>
        <v>17</v>
      </c>
      <c r="DN956" s="106">
        <f t="shared" si="2618"/>
        <v>17</v>
      </c>
      <c r="DO956" s="106">
        <f t="shared" si="261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7"/>
      <c r="DY956" s="470"/>
    </row>
    <row r="957" spans="1:129" s="472" customFormat="1" ht="15.75" customHeight="1">
      <c r="A957" s="603" t="str">
        <f>A415</f>
        <v>Trees: quantity sold</v>
      </c>
      <c r="B957" s="786">
        <f t="shared" ref="B957:R957" si="2726">SUM(B417)</f>
        <v>0</v>
      </c>
      <c r="C957" s="786">
        <f t="shared" si="2726"/>
        <v>0</v>
      </c>
      <c r="D957" s="786">
        <f t="shared" si="2726"/>
        <v>0</v>
      </c>
      <c r="E957" s="786">
        <f t="shared" si="2726"/>
        <v>0</v>
      </c>
      <c r="F957" s="786">
        <f t="shared" si="2726"/>
        <v>0</v>
      </c>
      <c r="G957" s="786">
        <f t="shared" si="2726"/>
        <v>0</v>
      </c>
      <c r="H957" s="786">
        <f t="shared" si="2726"/>
        <v>0</v>
      </c>
      <c r="I957" s="786">
        <f t="shared" si="2726"/>
        <v>0</v>
      </c>
      <c r="J957" s="786">
        <f t="shared" si="2726"/>
        <v>0</v>
      </c>
      <c r="K957" s="786">
        <f t="shared" si="2726"/>
        <v>0</v>
      </c>
      <c r="L957" s="786">
        <f t="shared" si="2726"/>
        <v>0</v>
      </c>
      <c r="M957" s="786">
        <f t="shared" si="2726"/>
        <v>0</v>
      </c>
      <c r="N957" s="786">
        <f t="shared" si="2726"/>
        <v>0</v>
      </c>
      <c r="O957" s="786">
        <f t="shared" si="2726"/>
        <v>0</v>
      </c>
      <c r="P957" s="786">
        <f t="shared" si="2726"/>
        <v>0</v>
      </c>
      <c r="Q957" s="786">
        <f t="shared" si="2726"/>
        <v>0</v>
      </c>
      <c r="R957" s="786">
        <f t="shared" si="2726"/>
        <v>0</v>
      </c>
      <c r="S957" s="785"/>
      <c r="T957" s="786">
        <f t="shared" ref="T957:AJ957" si="2727">SUM(T417)</f>
        <v>0</v>
      </c>
      <c r="U957" s="786">
        <f t="shared" si="2727"/>
        <v>0</v>
      </c>
      <c r="V957" s="786">
        <f t="shared" si="2727"/>
        <v>0</v>
      </c>
      <c r="W957" s="786">
        <f t="shared" si="2727"/>
        <v>0</v>
      </c>
      <c r="X957" s="786">
        <f t="shared" si="2727"/>
        <v>0</v>
      </c>
      <c r="Y957" s="786">
        <f t="shared" si="2727"/>
        <v>0</v>
      </c>
      <c r="Z957" s="786">
        <f t="shared" si="2727"/>
        <v>0</v>
      </c>
      <c r="AA957" s="786">
        <f t="shared" si="2727"/>
        <v>0</v>
      </c>
      <c r="AB957" s="786">
        <f t="shared" si="2727"/>
        <v>0</v>
      </c>
      <c r="AC957" s="786">
        <f t="shared" si="2727"/>
        <v>0</v>
      </c>
      <c r="AD957" s="786">
        <f t="shared" si="2727"/>
        <v>0</v>
      </c>
      <c r="AE957" s="786">
        <f t="shared" si="2727"/>
        <v>0</v>
      </c>
      <c r="AF957" s="786">
        <f t="shared" si="2727"/>
        <v>0</v>
      </c>
      <c r="AG957" s="786">
        <f t="shared" si="2727"/>
        <v>0</v>
      </c>
      <c r="AH957" s="786">
        <f t="shared" si="2727"/>
        <v>0</v>
      </c>
      <c r="AI957" s="786">
        <f t="shared" si="2727"/>
        <v>0</v>
      </c>
      <c r="AJ957" s="786">
        <f t="shared" si="2727"/>
        <v>0</v>
      </c>
      <c r="AK957" s="785"/>
      <c r="AL957" s="786">
        <f t="shared" ref="AL957:BB957" si="2728">SUM(AL417)</f>
        <v>0</v>
      </c>
      <c r="AM957" s="786">
        <f t="shared" si="2728"/>
        <v>0</v>
      </c>
      <c r="AN957" s="786">
        <f t="shared" si="2728"/>
        <v>0</v>
      </c>
      <c r="AO957" s="786">
        <f t="shared" si="2728"/>
        <v>0</v>
      </c>
      <c r="AP957" s="786">
        <f t="shared" si="2728"/>
        <v>0</v>
      </c>
      <c r="AQ957" s="786">
        <f t="shared" si="2728"/>
        <v>0</v>
      </c>
      <c r="AR957" s="786">
        <f t="shared" si="2728"/>
        <v>0</v>
      </c>
      <c r="AS957" s="786">
        <f t="shared" si="2728"/>
        <v>0</v>
      </c>
      <c r="AT957" s="786">
        <f t="shared" si="2728"/>
        <v>0</v>
      </c>
      <c r="AU957" s="786">
        <f t="shared" si="2728"/>
        <v>0</v>
      </c>
      <c r="AV957" s="786">
        <f t="shared" si="2728"/>
        <v>0</v>
      </c>
      <c r="AW957" s="786">
        <f t="shared" si="2728"/>
        <v>0</v>
      </c>
      <c r="AX957" s="786">
        <f t="shared" si="2728"/>
        <v>0</v>
      </c>
      <c r="AY957" s="786">
        <f t="shared" si="2728"/>
        <v>0</v>
      </c>
      <c r="AZ957" s="786">
        <f t="shared" si="2728"/>
        <v>0</v>
      </c>
      <c r="BA957" s="786">
        <f t="shared" si="2728"/>
        <v>0</v>
      </c>
      <c r="BB957" s="786">
        <f t="shared" si="2728"/>
        <v>0</v>
      </c>
      <c r="BC957" s="785"/>
      <c r="BD957" s="786">
        <f t="shared" ref="BD957:BT957" si="2729">SUM(BD417)</f>
        <v>0</v>
      </c>
      <c r="BE957" s="786">
        <f t="shared" si="2729"/>
        <v>0</v>
      </c>
      <c r="BF957" s="786">
        <f t="shared" si="2729"/>
        <v>0</v>
      </c>
      <c r="BG957" s="786">
        <f t="shared" si="2729"/>
        <v>0</v>
      </c>
      <c r="BH957" s="786">
        <f t="shared" si="2729"/>
        <v>0</v>
      </c>
      <c r="BI957" s="786">
        <f t="shared" si="2729"/>
        <v>0</v>
      </c>
      <c r="BJ957" s="786">
        <f t="shared" si="2729"/>
        <v>0</v>
      </c>
      <c r="BK957" s="786">
        <f t="shared" si="2729"/>
        <v>0</v>
      </c>
      <c r="BL957" s="786">
        <f t="shared" si="2729"/>
        <v>0</v>
      </c>
      <c r="BM957" s="786">
        <f t="shared" si="2729"/>
        <v>0</v>
      </c>
      <c r="BN957" s="786">
        <f t="shared" si="2729"/>
        <v>0</v>
      </c>
      <c r="BO957" s="786">
        <f t="shared" si="2729"/>
        <v>0</v>
      </c>
      <c r="BP957" s="786">
        <f t="shared" si="2729"/>
        <v>0</v>
      </c>
      <c r="BQ957" s="786">
        <f t="shared" si="2729"/>
        <v>0</v>
      </c>
      <c r="BR957" s="786">
        <f t="shared" si="2729"/>
        <v>0</v>
      </c>
      <c r="BS957" s="786">
        <f t="shared" si="2729"/>
        <v>0</v>
      </c>
      <c r="BT957" s="786">
        <f t="shared" si="272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3">
        <f t="shared" si="2593"/>
        <v>0</v>
      </c>
      <c r="CA957" s="583">
        <f t="shared" si="2594"/>
        <v>0</v>
      </c>
      <c r="CB957" s="583">
        <f t="shared" si="2595"/>
        <v>0</v>
      </c>
      <c r="CC957" s="583">
        <f t="shared" si="2596"/>
        <v>0</v>
      </c>
      <c r="CD957" s="1324">
        <f t="shared" si="2624"/>
        <v>0</v>
      </c>
      <c r="CE957" s="1325">
        <f t="shared" si="2685"/>
        <v>0</v>
      </c>
      <c r="CF957" s="1326">
        <f t="shared" si="2685"/>
        <v>0</v>
      </c>
      <c r="CG957" s="1326">
        <f t="shared" si="2685"/>
        <v>0</v>
      </c>
      <c r="CH957" s="1326">
        <f t="shared" si="2685"/>
        <v>0</v>
      </c>
      <c r="CI957" s="1326">
        <f t="shared" si="2685"/>
        <v>0</v>
      </c>
      <c r="CJ957" s="1326">
        <f t="shared" si="2685"/>
        <v>0</v>
      </c>
      <c r="CK957" s="1327">
        <f t="shared" si="2685"/>
        <v>0</v>
      </c>
      <c r="CL957" s="1327">
        <f t="shared" si="2685"/>
        <v>0</v>
      </c>
      <c r="CM957" s="1327">
        <f t="shared" si="2685"/>
        <v>0</v>
      </c>
      <c r="CN957" s="1326">
        <f t="shared" si="2685"/>
        <v>0</v>
      </c>
      <c r="CO957" s="1326">
        <f t="shared" si="2685"/>
        <v>0</v>
      </c>
      <c r="CP957" s="1326">
        <f t="shared" si="2685"/>
        <v>0</v>
      </c>
      <c r="CQ957" s="1326">
        <f t="shared" si="2685"/>
        <v>0</v>
      </c>
      <c r="CR957" s="1326">
        <f t="shared" si="2685"/>
        <v>0</v>
      </c>
      <c r="CS957" s="1325">
        <f t="shared" si="2685"/>
        <v>0</v>
      </c>
      <c r="CT957" s="1328">
        <f t="shared" si="2685"/>
        <v>0</v>
      </c>
      <c r="CU957" s="534">
        <f t="shared" si="2599"/>
        <v>0</v>
      </c>
      <c r="CV957" s="535">
        <f t="shared" si="2600"/>
        <v>0</v>
      </c>
      <c r="CW957" s="536">
        <f t="shared" si="2601"/>
        <v>0</v>
      </c>
      <c r="CX957" s="536">
        <f t="shared" si="2602"/>
        <v>0</v>
      </c>
      <c r="CY957" s="536">
        <f t="shared" si="2603"/>
        <v>0</v>
      </c>
      <c r="CZ957" s="536">
        <f t="shared" si="2604"/>
        <v>0</v>
      </c>
      <c r="DA957" s="536">
        <f t="shared" si="2605"/>
        <v>0</v>
      </c>
      <c r="DB957" s="537">
        <f t="shared" si="2606"/>
        <v>0</v>
      </c>
      <c r="DC957" s="537">
        <f t="shared" si="2607"/>
        <v>0</v>
      </c>
      <c r="DD957" s="537">
        <f t="shared" si="2608"/>
        <v>0</v>
      </c>
      <c r="DE957" s="536">
        <f t="shared" si="2609"/>
        <v>0</v>
      </c>
      <c r="DF957" s="536">
        <f t="shared" si="2610"/>
        <v>0</v>
      </c>
      <c r="DG957" s="536">
        <f t="shared" si="2611"/>
        <v>0</v>
      </c>
      <c r="DH957" s="536">
        <f t="shared" si="2612"/>
        <v>0</v>
      </c>
      <c r="DI957" s="536">
        <f t="shared" si="2613"/>
        <v>0</v>
      </c>
      <c r="DJ957" s="535">
        <f t="shared" si="2614"/>
        <v>0</v>
      </c>
      <c r="DK957" s="534">
        <f t="shared" si="2615"/>
        <v>0</v>
      </c>
      <c r="DL957" s="639">
        <f t="shared" si="2616"/>
        <v>17</v>
      </c>
      <c r="DM957" s="106">
        <f t="shared" si="2617"/>
        <v>17</v>
      </c>
      <c r="DN957" s="106">
        <f t="shared" si="2618"/>
        <v>17</v>
      </c>
      <c r="DO957" s="106">
        <f t="shared" si="261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7"/>
      <c r="DY957" s="470"/>
    </row>
    <row r="958" spans="1:129" s="472" customFormat="1" ht="15.75" customHeight="1">
      <c r="A958" s="603" t="str">
        <f>A418</f>
        <v>Other cash crop: Litchies type</v>
      </c>
      <c r="B958" s="786">
        <f t="shared" ref="B958:R958" si="2730">SUM(B421)</f>
        <v>0</v>
      </c>
      <c r="C958" s="786">
        <f t="shared" si="2730"/>
        <v>0</v>
      </c>
      <c r="D958" s="786">
        <f t="shared" si="2730"/>
        <v>0</v>
      </c>
      <c r="E958" s="786">
        <f t="shared" si="2730"/>
        <v>0</v>
      </c>
      <c r="F958" s="786">
        <f t="shared" si="2730"/>
        <v>0</v>
      </c>
      <c r="G958" s="786">
        <f t="shared" si="2730"/>
        <v>0</v>
      </c>
      <c r="H958" s="786">
        <f t="shared" si="2730"/>
        <v>0</v>
      </c>
      <c r="I958" s="786">
        <f t="shared" si="2730"/>
        <v>0</v>
      </c>
      <c r="J958" s="786">
        <f t="shared" si="2730"/>
        <v>0</v>
      </c>
      <c r="K958" s="786">
        <f t="shared" si="2730"/>
        <v>0</v>
      </c>
      <c r="L958" s="786">
        <f t="shared" si="2730"/>
        <v>0</v>
      </c>
      <c r="M958" s="786">
        <f t="shared" si="2730"/>
        <v>0</v>
      </c>
      <c r="N958" s="786">
        <f t="shared" si="2730"/>
        <v>0</v>
      </c>
      <c r="O958" s="786">
        <f t="shared" si="2730"/>
        <v>0</v>
      </c>
      <c r="P958" s="786">
        <f t="shared" si="2730"/>
        <v>0</v>
      </c>
      <c r="Q958" s="786">
        <f t="shared" si="2730"/>
        <v>0</v>
      </c>
      <c r="R958" s="786">
        <f t="shared" si="2730"/>
        <v>0</v>
      </c>
      <c r="S958" s="785"/>
      <c r="T958" s="786">
        <f t="shared" ref="T958:AJ958" si="2731">SUM(T421)</f>
        <v>0</v>
      </c>
      <c r="U958" s="786">
        <f t="shared" si="2731"/>
        <v>0</v>
      </c>
      <c r="V958" s="786">
        <f t="shared" si="2731"/>
        <v>0</v>
      </c>
      <c r="W958" s="786">
        <f t="shared" si="2731"/>
        <v>0</v>
      </c>
      <c r="X958" s="786">
        <f t="shared" si="2731"/>
        <v>0</v>
      </c>
      <c r="Y958" s="786">
        <f t="shared" si="2731"/>
        <v>0</v>
      </c>
      <c r="Z958" s="786">
        <f t="shared" si="2731"/>
        <v>0</v>
      </c>
      <c r="AA958" s="786">
        <f t="shared" si="2731"/>
        <v>0</v>
      </c>
      <c r="AB958" s="786">
        <f t="shared" si="2731"/>
        <v>0</v>
      </c>
      <c r="AC958" s="786">
        <f t="shared" si="2731"/>
        <v>0</v>
      </c>
      <c r="AD958" s="786">
        <f t="shared" si="2731"/>
        <v>0</v>
      </c>
      <c r="AE958" s="786">
        <f t="shared" si="2731"/>
        <v>0</v>
      </c>
      <c r="AF958" s="786">
        <f t="shared" si="2731"/>
        <v>0</v>
      </c>
      <c r="AG958" s="786">
        <f t="shared" si="2731"/>
        <v>0</v>
      </c>
      <c r="AH958" s="786">
        <f t="shared" si="2731"/>
        <v>0</v>
      </c>
      <c r="AI958" s="786">
        <f t="shared" si="2731"/>
        <v>0</v>
      </c>
      <c r="AJ958" s="786">
        <f t="shared" si="2731"/>
        <v>0</v>
      </c>
      <c r="AK958" s="785"/>
      <c r="AL958" s="786">
        <f t="shared" ref="AL958:BB958" si="2732">SUM(AL421)</f>
        <v>0</v>
      </c>
      <c r="AM958" s="786">
        <f t="shared" si="2732"/>
        <v>0</v>
      </c>
      <c r="AN958" s="786">
        <f t="shared" si="2732"/>
        <v>0</v>
      </c>
      <c r="AO958" s="786">
        <f t="shared" si="2732"/>
        <v>0</v>
      </c>
      <c r="AP958" s="786">
        <f t="shared" si="2732"/>
        <v>0</v>
      </c>
      <c r="AQ958" s="786">
        <f t="shared" si="2732"/>
        <v>0</v>
      </c>
      <c r="AR958" s="786">
        <f t="shared" si="2732"/>
        <v>0</v>
      </c>
      <c r="AS958" s="786">
        <f t="shared" si="2732"/>
        <v>0</v>
      </c>
      <c r="AT958" s="786">
        <f t="shared" si="2732"/>
        <v>0</v>
      </c>
      <c r="AU958" s="786">
        <f t="shared" si="2732"/>
        <v>0</v>
      </c>
      <c r="AV958" s="786">
        <f t="shared" si="2732"/>
        <v>0</v>
      </c>
      <c r="AW958" s="786">
        <f t="shared" si="2732"/>
        <v>0</v>
      </c>
      <c r="AX958" s="786">
        <f t="shared" si="2732"/>
        <v>0</v>
      </c>
      <c r="AY958" s="786">
        <f t="shared" si="2732"/>
        <v>0</v>
      </c>
      <c r="AZ958" s="786">
        <f t="shared" si="2732"/>
        <v>0</v>
      </c>
      <c r="BA958" s="786">
        <f t="shared" si="2732"/>
        <v>0</v>
      </c>
      <c r="BB958" s="786">
        <f t="shared" si="2732"/>
        <v>0</v>
      </c>
      <c r="BC958" s="785"/>
      <c r="BD958" s="786">
        <f t="shared" ref="BD958:BT958" si="2733">SUM(BD421)</f>
        <v>0</v>
      </c>
      <c r="BE958" s="786">
        <f t="shared" si="2733"/>
        <v>22500</v>
      </c>
      <c r="BF958" s="786">
        <f t="shared" si="2733"/>
        <v>0</v>
      </c>
      <c r="BG958" s="786">
        <f t="shared" si="2733"/>
        <v>0</v>
      </c>
      <c r="BH958" s="786">
        <f t="shared" si="2733"/>
        <v>0</v>
      </c>
      <c r="BI958" s="786">
        <f t="shared" si="2733"/>
        <v>0</v>
      </c>
      <c r="BJ958" s="786">
        <f t="shared" si="2733"/>
        <v>0</v>
      </c>
      <c r="BK958" s="786">
        <f t="shared" si="2733"/>
        <v>0</v>
      </c>
      <c r="BL958" s="786">
        <f t="shared" si="2733"/>
        <v>0</v>
      </c>
      <c r="BM958" s="786">
        <f t="shared" si="2733"/>
        <v>0</v>
      </c>
      <c r="BN958" s="786">
        <f t="shared" si="2733"/>
        <v>0</v>
      </c>
      <c r="BO958" s="786">
        <f t="shared" si="2733"/>
        <v>0</v>
      </c>
      <c r="BP958" s="786">
        <f t="shared" si="2733"/>
        <v>0</v>
      </c>
      <c r="BQ958" s="786">
        <f t="shared" si="2733"/>
        <v>0</v>
      </c>
      <c r="BR958" s="786">
        <f t="shared" si="2733"/>
        <v>0</v>
      </c>
      <c r="BS958" s="786">
        <f t="shared" si="2733"/>
        <v>0</v>
      </c>
      <c r="BT958" s="786">
        <f t="shared" si="273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3">
        <f t="shared" si="2593"/>
        <v>0</v>
      </c>
      <c r="CA958" s="583">
        <f t="shared" si="2594"/>
        <v>0</v>
      </c>
      <c r="CB958" s="583">
        <f t="shared" si="2595"/>
        <v>0</v>
      </c>
      <c r="CC958" s="583">
        <f t="shared" si="2596"/>
        <v>0</v>
      </c>
      <c r="CD958" s="1324">
        <f t="shared" si="2624"/>
        <v>0</v>
      </c>
      <c r="CE958" s="1325">
        <f t="shared" si="2685"/>
        <v>0</v>
      </c>
      <c r="CF958" s="1326">
        <f t="shared" si="2685"/>
        <v>0</v>
      </c>
      <c r="CG958" s="1326">
        <f t="shared" si="2685"/>
        <v>0</v>
      </c>
      <c r="CH958" s="1326">
        <f t="shared" si="2685"/>
        <v>0</v>
      </c>
      <c r="CI958" s="1326">
        <f t="shared" si="2685"/>
        <v>0</v>
      </c>
      <c r="CJ958" s="1326">
        <f t="shared" si="2685"/>
        <v>0</v>
      </c>
      <c r="CK958" s="1327">
        <f t="shared" si="2685"/>
        <v>0</v>
      </c>
      <c r="CL958" s="1327">
        <f t="shared" si="2685"/>
        <v>0</v>
      </c>
      <c r="CM958" s="1327">
        <f t="shared" si="2685"/>
        <v>0</v>
      </c>
      <c r="CN958" s="1326">
        <f t="shared" si="2685"/>
        <v>0</v>
      </c>
      <c r="CO958" s="1326">
        <f t="shared" si="2685"/>
        <v>0</v>
      </c>
      <c r="CP958" s="1326">
        <f t="shared" si="2685"/>
        <v>0</v>
      </c>
      <c r="CQ958" s="1326">
        <f t="shared" si="2685"/>
        <v>0</v>
      </c>
      <c r="CR958" s="1326">
        <f t="shared" si="2685"/>
        <v>0</v>
      </c>
      <c r="CS958" s="1325">
        <f t="shared" si="2685"/>
        <v>0</v>
      </c>
      <c r="CT958" s="1328">
        <f t="shared" si="2685"/>
        <v>22500</v>
      </c>
      <c r="CU958" s="534">
        <f t="shared" si="2599"/>
        <v>0</v>
      </c>
      <c r="CV958" s="535">
        <f t="shared" si="2600"/>
        <v>0</v>
      </c>
      <c r="CW958" s="536">
        <f t="shared" si="2601"/>
        <v>0</v>
      </c>
      <c r="CX958" s="536">
        <f t="shared" si="2602"/>
        <v>0</v>
      </c>
      <c r="CY958" s="536">
        <f t="shared" si="2603"/>
        <v>0</v>
      </c>
      <c r="CZ958" s="536">
        <f t="shared" si="2604"/>
        <v>0</v>
      </c>
      <c r="DA958" s="536">
        <f t="shared" si="2605"/>
        <v>0</v>
      </c>
      <c r="DB958" s="537">
        <f t="shared" si="2606"/>
        <v>0</v>
      </c>
      <c r="DC958" s="537">
        <f t="shared" si="2607"/>
        <v>0</v>
      </c>
      <c r="DD958" s="537">
        <f t="shared" si="2608"/>
        <v>0</v>
      </c>
      <c r="DE958" s="536">
        <f t="shared" si="2609"/>
        <v>0</v>
      </c>
      <c r="DF958" s="536">
        <f t="shared" si="2610"/>
        <v>0</v>
      </c>
      <c r="DG958" s="536">
        <f t="shared" si="2611"/>
        <v>0</v>
      </c>
      <c r="DH958" s="536">
        <f t="shared" si="2612"/>
        <v>0</v>
      </c>
      <c r="DI958" s="536">
        <f t="shared" si="2613"/>
        <v>0</v>
      </c>
      <c r="DJ958" s="535">
        <f t="shared" si="2614"/>
        <v>0</v>
      </c>
      <c r="DK958" s="534">
        <f t="shared" si="2615"/>
        <v>22500</v>
      </c>
      <c r="DL958" s="639">
        <f t="shared" si="2616"/>
        <v>17</v>
      </c>
      <c r="DM958" s="106">
        <f t="shared" si="2617"/>
        <v>17</v>
      </c>
      <c r="DN958" s="106">
        <f t="shared" si="2618"/>
        <v>17</v>
      </c>
      <c r="DO958" s="106">
        <f t="shared" si="261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7"/>
      <c r="DY958" s="470"/>
    </row>
    <row r="959" spans="1:129" s="472" customFormat="1" ht="15.75" customHeight="1">
      <c r="A959" s="603" t="str">
        <f>A422</f>
        <v>Other cash crop: type</v>
      </c>
      <c r="B959" s="786">
        <f t="shared" ref="B959:R959" si="2734">SUM(B425)</f>
        <v>0</v>
      </c>
      <c r="C959" s="786">
        <f t="shared" si="2734"/>
        <v>0</v>
      </c>
      <c r="D959" s="786">
        <f t="shared" si="2734"/>
        <v>0</v>
      </c>
      <c r="E959" s="786">
        <f t="shared" si="2734"/>
        <v>0</v>
      </c>
      <c r="F959" s="786">
        <f t="shared" si="2734"/>
        <v>0</v>
      </c>
      <c r="G959" s="786">
        <f t="shared" si="2734"/>
        <v>0</v>
      </c>
      <c r="H959" s="786">
        <f t="shared" si="2734"/>
        <v>0</v>
      </c>
      <c r="I959" s="786">
        <f t="shared" si="2734"/>
        <v>0</v>
      </c>
      <c r="J959" s="786">
        <f t="shared" si="2734"/>
        <v>0</v>
      </c>
      <c r="K959" s="786">
        <f t="shared" si="2734"/>
        <v>0</v>
      </c>
      <c r="L959" s="786">
        <f t="shared" si="2734"/>
        <v>0</v>
      </c>
      <c r="M959" s="786">
        <f t="shared" si="2734"/>
        <v>0</v>
      </c>
      <c r="N959" s="786">
        <f t="shared" si="2734"/>
        <v>0</v>
      </c>
      <c r="O959" s="786">
        <f t="shared" si="2734"/>
        <v>0</v>
      </c>
      <c r="P959" s="786">
        <f t="shared" si="2734"/>
        <v>0</v>
      </c>
      <c r="Q959" s="786">
        <f t="shared" si="2734"/>
        <v>0</v>
      </c>
      <c r="R959" s="786">
        <f t="shared" si="2734"/>
        <v>0</v>
      </c>
      <c r="S959" s="785"/>
      <c r="T959" s="786">
        <f t="shared" ref="T959:AJ959" si="2735">SUM(T425)</f>
        <v>0</v>
      </c>
      <c r="U959" s="786">
        <f t="shared" si="2735"/>
        <v>0</v>
      </c>
      <c r="V959" s="786">
        <f t="shared" si="2735"/>
        <v>0</v>
      </c>
      <c r="W959" s="786">
        <f t="shared" si="2735"/>
        <v>0</v>
      </c>
      <c r="X959" s="786">
        <f t="shared" si="2735"/>
        <v>0</v>
      </c>
      <c r="Y959" s="786">
        <f t="shared" si="2735"/>
        <v>0</v>
      </c>
      <c r="Z959" s="786">
        <f t="shared" si="2735"/>
        <v>0</v>
      </c>
      <c r="AA959" s="786">
        <f t="shared" si="2735"/>
        <v>0</v>
      </c>
      <c r="AB959" s="786">
        <f t="shared" si="2735"/>
        <v>0</v>
      </c>
      <c r="AC959" s="786">
        <f t="shared" si="2735"/>
        <v>0</v>
      </c>
      <c r="AD959" s="786">
        <f t="shared" si="2735"/>
        <v>0</v>
      </c>
      <c r="AE959" s="786">
        <f t="shared" si="2735"/>
        <v>0</v>
      </c>
      <c r="AF959" s="786">
        <f t="shared" si="2735"/>
        <v>0</v>
      </c>
      <c r="AG959" s="786">
        <f t="shared" si="2735"/>
        <v>0</v>
      </c>
      <c r="AH959" s="786">
        <f t="shared" si="2735"/>
        <v>0</v>
      </c>
      <c r="AI959" s="786">
        <f t="shared" si="2735"/>
        <v>0</v>
      </c>
      <c r="AJ959" s="786">
        <f t="shared" si="2735"/>
        <v>0</v>
      </c>
      <c r="AK959" s="785"/>
      <c r="AL959" s="786">
        <f t="shared" ref="AL959:BB959" si="2736">SUM(AL425)</f>
        <v>0</v>
      </c>
      <c r="AM959" s="786">
        <f t="shared" si="2736"/>
        <v>0</v>
      </c>
      <c r="AN959" s="786">
        <f t="shared" si="2736"/>
        <v>0</v>
      </c>
      <c r="AO959" s="786">
        <f t="shared" si="2736"/>
        <v>0</v>
      </c>
      <c r="AP959" s="786">
        <f t="shared" si="2736"/>
        <v>0</v>
      </c>
      <c r="AQ959" s="786">
        <f t="shared" si="2736"/>
        <v>0</v>
      </c>
      <c r="AR959" s="786">
        <f t="shared" si="2736"/>
        <v>0</v>
      </c>
      <c r="AS959" s="786">
        <f t="shared" si="2736"/>
        <v>0</v>
      </c>
      <c r="AT959" s="786">
        <f t="shared" si="2736"/>
        <v>0</v>
      </c>
      <c r="AU959" s="786">
        <f t="shared" si="2736"/>
        <v>0</v>
      </c>
      <c r="AV959" s="786">
        <f t="shared" si="2736"/>
        <v>0</v>
      </c>
      <c r="AW959" s="786">
        <f t="shared" si="2736"/>
        <v>0</v>
      </c>
      <c r="AX959" s="786">
        <f t="shared" si="2736"/>
        <v>0</v>
      </c>
      <c r="AY959" s="786">
        <f t="shared" si="2736"/>
        <v>0</v>
      </c>
      <c r="AZ959" s="786">
        <f t="shared" si="2736"/>
        <v>0</v>
      </c>
      <c r="BA959" s="786">
        <f t="shared" si="2736"/>
        <v>0</v>
      </c>
      <c r="BB959" s="786">
        <f t="shared" si="2736"/>
        <v>0</v>
      </c>
      <c r="BC959" s="785"/>
      <c r="BD959" s="786">
        <f t="shared" ref="BD959:BT959" si="2737">SUM(BD425)</f>
        <v>0</v>
      </c>
      <c r="BE959" s="786">
        <f t="shared" si="2737"/>
        <v>0</v>
      </c>
      <c r="BF959" s="786">
        <f t="shared" si="2737"/>
        <v>0</v>
      </c>
      <c r="BG959" s="786">
        <f t="shared" si="2737"/>
        <v>0</v>
      </c>
      <c r="BH959" s="786">
        <f t="shared" si="2737"/>
        <v>0</v>
      </c>
      <c r="BI959" s="786">
        <f t="shared" si="2737"/>
        <v>0</v>
      </c>
      <c r="BJ959" s="786">
        <f t="shared" si="2737"/>
        <v>0</v>
      </c>
      <c r="BK959" s="786">
        <f t="shared" si="2737"/>
        <v>0</v>
      </c>
      <c r="BL959" s="786">
        <f t="shared" si="2737"/>
        <v>0</v>
      </c>
      <c r="BM959" s="786">
        <f t="shared" si="2737"/>
        <v>0</v>
      </c>
      <c r="BN959" s="786">
        <f t="shared" si="2737"/>
        <v>0</v>
      </c>
      <c r="BO959" s="786">
        <f t="shared" si="2737"/>
        <v>0</v>
      </c>
      <c r="BP959" s="786">
        <f t="shared" si="2737"/>
        <v>0</v>
      </c>
      <c r="BQ959" s="786">
        <f t="shared" si="2737"/>
        <v>0</v>
      </c>
      <c r="BR959" s="786">
        <f t="shared" si="2737"/>
        <v>0</v>
      </c>
      <c r="BS959" s="786">
        <f t="shared" si="2737"/>
        <v>0</v>
      </c>
      <c r="BT959" s="786">
        <f t="shared" si="273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3">
        <f t="shared" si="2593"/>
        <v>0</v>
      </c>
      <c r="CA959" s="583">
        <f t="shared" si="2594"/>
        <v>0</v>
      </c>
      <c r="CB959" s="583">
        <f t="shared" si="2595"/>
        <v>0</v>
      </c>
      <c r="CC959" s="583">
        <f t="shared" si="2596"/>
        <v>0</v>
      </c>
      <c r="CD959" s="1324">
        <f t="shared" si="2624"/>
        <v>0</v>
      </c>
      <c r="CE959" s="1325">
        <f t="shared" si="2685"/>
        <v>0</v>
      </c>
      <c r="CF959" s="1326">
        <f t="shared" si="2685"/>
        <v>0</v>
      </c>
      <c r="CG959" s="1326">
        <f t="shared" si="2685"/>
        <v>0</v>
      </c>
      <c r="CH959" s="1326">
        <f t="shared" si="2685"/>
        <v>0</v>
      </c>
      <c r="CI959" s="1326">
        <f t="shared" si="2685"/>
        <v>0</v>
      </c>
      <c r="CJ959" s="1326">
        <f t="shared" si="2685"/>
        <v>0</v>
      </c>
      <c r="CK959" s="1327">
        <f t="shared" si="2685"/>
        <v>0</v>
      </c>
      <c r="CL959" s="1327">
        <f t="shared" si="2685"/>
        <v>0</v>
      </c>
      <c r="CM959" s="1327">
        <f t="shared" si="2685"/>
        <v>0</v>
      </c>
      <c r="CN959" s="1326">
        <f t="shared" si="2685"/>
        <v>0</v>
      </c>
      <c r="CO959" s="1326">
        <f t="shared" si="2685"/>
        <v>0</v>
      </c>
      <c r="CP959" s="1326">
        <f t="shared" si="2685"/>
        <v>0</v>
      </c>
      <c r="CQ959" s="1326">
        <f t="shared" si="2685"/>
        <v>0</v>
      </c>
      <c r="CR959" s="1326">
        <f t="shared" si="2685"/>
        <v>0</v>
      </c>
      <c r="CS959" s="1325">
        <f t="shared" si="2685"/>
        <v>0</v>
      </c>
      <c r="CT959" s="1328">
        <f t="shared" si="2685"/>
        <v>0</v>
      </c>
      <c r="CU959" s="534">
        <f t="shared" si="2599"/>
        <v>0</v>
      </c>
      <c r="CV959" s="535">
        <f t="shared" si="2600"/>
        <v>0</v>
      </c>
      <c r="CW959" s="536">
        <f t="shared" si="2601"/>
        <v>0</v>
      </c>
      <c r="CX959" s="536">
        <f t="shared" si="2602"/>
        <v>0</v>
      </c>
      <c r="CY959" s="536">
        <f t="shared" si="2603"/>
        <v>0</v>
      </c>
      <c r="CZ959" s="536">
        <f t="shared" si="2604"/>
        <v>0</v>
      </c>
      <c r="DA959" s="536">
        <f t="shared" si="2605"/>
        <v>0</v>
      </c>
      <c r="DB959" s="537">
        <f t="shared" si="2606"/>
        <v>0</v>
      </c>
      <c r="DC959" s="537">
        <f t="shared" si="2607"/>
        <v>0</v>
      </c>
      <c r="DD959" s="537">
        <f t="shared" si="2608"/>
        <v>0</v>
      </c>
      <c r="DE959" s="536">
        <f t="shared" si="2609"/>
        <v>0</v>
      </c>
      <c r="DF959" s="536">
        <f t="shared" si="2610"/>
        <v>0</v>
      </c>
      <c r="DG959" s="536">
        <f t="shared" si="2611"/>
        <v>0</v>
      </c>
      <c r="DH959" s="536">
        <f t="shared" si="2612"/>
        <v>0</v>
      </c>
      <c r="DI959" s="536">
        <f t="shared" si="2613"/>
        <v>0</v>
      </c>
      <c r="DJ959" s="535">
        <f t="shared" si="2614"/>
        <v>0</v>
      </c>
      <c r="DK959" s="534">
        <f t="shared" si="2615"/>
        <v>0</v>
      </c>
      <c r="DL959" s="639">
        <f t="shared" si="2616"/>
        <v>17</v>
      </c>
      <c r="DM959" s="106">
        <f t="shared" si="2617"/>
        <v>17</v>
      </c>
      <c r="DN959" s="106">
        <f t="shared" si="2618"/>
        <v>17</v>
      </c>
      <c r="DO959" s="106">
        <f t="shared" si="261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7"/>
      <c r="DY959" s="470"/>
    </row>
    <row r="960" spans="1:129" s="472" customFormat="1" ht="15.75" customHeight="1">
      <c r="A960" s="794" t="s">
        <v>385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6">
        <f t="shared" ref="B961:R961" si="2738">SUM(B434)</f>
        <v>0</v>
      </c>
      <c r="C961" s="786">
        <f t="shared" si="2738"/>
        <v>0</v>
      </c>
      <c r="D961" s="786">
        <f t="shared" si="2738"/>
        <v>0</v>
      </c>
      <c r="E961" s="786">
        <f t="shared" si="2738"/>
        <v>0</v>
      </c>
      <c r="F961" s="786">
        <f t="shared" si="2738"/>
        <v>0</v>
      </c>
      <c r="G961" s="786">
        <f t="shared" si="2738"/>
        <v>0</v>
      </c>
      <c r="H961" s="786">
        <f t="shared" si="2738"/>
        <v>0</v>
      </c>
      <c r="I961" s="786">
        <f t="shared" si="2738"/>
        <v>0</v>
      </c>
      <c r="J961" s="786">
        <f t="shared" si="2738"/>
        <v>0</v>
      </c>
      <c r="K961" s="786">
        <f t="shared" si="2738"/>
        <v>0</v>
      </c>
      <c r="L961" s="786">
        <f t="shared" si="2738"/>
        <v>0</v>
      </c>
      <c r="M961" s="786">
        <f t="shared" si="2738"/>
        <v>0</v>
      </c>
      <c r="N961" s="786">
        <f t="shared" si="2738"/>
        <v>0</v>
      </c>
      <c r="O961" s="786">
        <f t="shared" si="2738"/>
        <v>0</v>
      </c>
      <c r="P961" s="786">
        <f t="shared" si="2738"/>
        <v>0</v>
      </c>
      <c r="Q961" s="786">
        <f t="shared" si="2738"/>
        <v>0</v>
      </c>
      <c r="R961" s="786">
        <f t="shared" si="2738"/>
        <v>0</v>
      </c>
      <c r="S961" s="785"/>
      <c r="T961" s="786">
        <f t="shared" ref="T961:AJ961" si="2739">SUM(T434)</f>
        <v>0</v>
      </c>
      <c r="U961" s="786">
        <f t="shared" si="2739"/>
        <v>0</v>
      </c>
      <c r="V961" s="786">
        <f t="shared" si="2739"/>
        <v>0</v>
      </c>
      <c r="W961" s="786">
        <f t="shared" si="2739"/>
        <v>0</v>
      </c>
      <c r="X961" s="786">
        <f t="shared" si="2739"/>
        <v>0</v>
      </c>
      <c r="Y961" s="786">
        <f t="shared" si="2739"/>
        <v>0</v>
      </c>
      <c r="Z961" s="786">
        <f t="shared" si="2739"/>
        <v>0</v>
      </c>
      <c r="AA961" s="786">
        <f t="shared" si="2739"/>
        <v>0</v>
      </c>
      <c r="AB961" s="786">
        <f t="shared" si="2739"/>
        <v>0</v>
      </c>
      <c r="AC961" s="786">
        <f t="shared" si="2739"/>
        <v>0</v>
      </c>
      <c r="AD961" s="786">
        <f t="shared" si="2739"/>
        <v>0</v>
      </c>
      <c r="AE961" s="786">
        <f t="shared" si="2739"/>
        <v>0</v>
      </c>
      <c r="AF961" s="786">
        <f t="shared" si="2739"/>
        <v>0</v>
      </c>
      <c r="AG961" s="786">
        <f t="shared" si="2739"/>
        <v>0</v>
      </c>
      <c r="AH961" s="786">
        <f t="shared" si="2739"/>
        <v>0</v>
      </c>
      <c r="AI961" s="786">
        <f t="shared" si="2739"/>
        <v>0</v>
      </c>
      <c r="AJ961" s="786">
        <f t="shared" si="2739"/>
        <v>0</v>
      </c>
      <c r="AK961" s="785"/>
      <c r="AL961" s="786">
        <f t="shared" ref="AL961:BB961" si="2740">SUM(AL434)</f>
        <v>0</v>
      </c>
      <c r="AM961" s="786">
        <f t="shared" si="2740"/>
        <v>0</v>
      </c>
      <c r="AN961" s="786">
        <f t="shared" si="2740"/>
        <v>0</v>
      </c>
      <c r="AO961" s="786">
        <f t="shared" si="2740"/>
        <v>0</v>
      </c>
      <c r="AP961" s="786">
        <f t="shared" si="2740"/>
        <v>0</v>
      </c>
      <c r="AQ961" s="786">
        <f t="shared" si="2740"/>
        <v>0</v>
      </c>
      <c r="AR961" s="786">
        <f t="shared" si="2740"/>
        <v>0</v>
      </c>
      <c r="AS961" s="786">
        <f t="shared" si="2740"/>
        <v>0</v>
      </c>
      <c r="AT961" s="786">
        <f t="shared" si="2740"/>
        <v>0</v>
      </c>
      <c r="AU961" s="786">
        <f t="shared" si="2740"/>
        <v>0</v>
      </c>
      <c r="AV961" s="786">
        <f t="shared" si="2740"/>
        <v>0</v>
      </c>
      <c r="AW961" s="786">
        <f t="shared" si="2740"/>
        <v>0</v>
      </c>
      <c r="AX961" s="786">
        <f t="shared" si="2740"/>
        <v>0</v>
      </c>
      <c r="AY961" s="786">
        <f t="shared" si="2740"/>
        <v>0</v>
      </c>
      <c r="AZ961" s="786">
        <f t="shared" si="2740"/>
        <v>0</v>
      </c>
      <c r="BA961" s="786">
        <f t="shared" si="2740"/>
        <v>0</v>
      </c>
      <c r="BB961" s="786">
        <f t="shared" si="2740"/>
        <v>0</v>
      </c>
      <c r="BC961" s="785"/>
      <c r="BD961" s="786">
        <f t="shared" ref="BD961:BT961" si="2741">SUM(BD434)</f>
        <v>0</v>
      </c>
      <c r="BE961" s="786">
        <f t="shared" si="2741"/>
        <v>0</v>
      </c>
      <c r="BF961" s="786">
        <f t="shared" si="2741"/>
        <v>0</v>
      </c>
      <c r="BG961" s="786">
        <f t="shared" si="2741"/>
        <v>0</v>
      </c>
      <c r="BH961" s="786">
        <f t="shared" si="2741"/>
        <v>0</v>
      </c>
      <c r="BI961" s="786">
        <f t="shared" si="2741"/>
        <v>0</v>
      </c>
      <c r="BJ961" s="786">
        <f t="shared" si="2741"/>
        <v>0</v>
      </c>
      <c r="BK961" s="786">
        <f t="shared" si="2741"/>
        <v>0</v>
      </c>
      <c r="BL961" s="786">
        <f t="shared" si="2741"/>
        <v>0</v>
      </c>
      <c r="BM961" s="786">
        <f t="shared" si="2741"/>
        <v>0</v>
      </c>
      <c r="BN961" s="786">
        <f t="shared" si="2741"/>
        <v>0</v>
      </c>
      <c r="BO961" s="786">
        <f t="shared" si="2741"/>
        <v>0</v>
      </c>
      <c r="BP961" s="786">
        <f t="shared" si="2741"/>
        <v>0</v>
      </c>
      <c r="BQ961" s="786">
        <f t="shared" si="2741"/>
        <v>0</v>
      </c>
      <c r="BR961" s="786">
        <f t="shared" si="2741"/>
        <v>0</v>
      </c>
      <c r="BS961" s="786">
        <f t="shared" si="2741"/>
        <v>0</v>
      </c>
      <c r="BT961" s="786">
        <f t="shared" si="274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7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742"/>
        <v>0</v>
      </c>
      <c r="CF961" s="1326">
        <f t="shared" si="2742"/>
        <v>0</v>
      </c>
      <c r="CG961" s="1326">
        <f t="shared" si="2742"/>
        <v>0</v>
      </c>
      <c r="CH961" s="1326">
        <f t="shared" si="2742"/>
        <v>0</v>
      </c>
      <c r="CI961" s="1326">
        <f t="shared" si="2742"/>
        <v>0</v>
      </c>
      <c r="CJ961" s="1326">
        <f t="shared" si="2742"/>
        <v>0</v>
      </c>
      <c r="CK961" s="1327">
        <f t="shared" si="2742"/>
        <v>0</v>
      </c>
      <c r="CL961" s="1327">
        <f t="shared" si="2742"/>
        <v>0</v>
      </c>
      <c r="CM961" s="1327">
        <f t="shared" si="2742"/>
        <v>0</v>
      </c>
      <c r="CN961" s="1326">
        <f t="shared" si="2742"/>
        <v>0</v>
      </c>
      <c r="CO961" s="1326">
        <f t="shared" si="2742"/>
        <v>0</v>
      </c>
      <c r="CP961" s="1326">
        <f t="shared" si="2742"/>
        <v>0</v>
      </c>
      <c r="CQ961" s="1326">
        <f t="shared" si="2742"/>
        <v>0</v>
      </c>
      <c r="CR961" s="1326">
        <f t="shared" si="2742"/>
        <v>0</v>
      </c>
      <c r="CS961" s="1325">
        <f t="shared" si="2742"/>
        <v>0</v>
      </c>
      <c r="CT961" s="1328">
        <f t="shared" ref="CE961:CT962" si="27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7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744"/>
        <v>0</v>
      </c>
      <c r="CW961" s="536">
        <f t="shared" si="2744"/>
        <v>0</v>
      </c>
      <c r="CX961" s="536">
        <f t="shared" si="2744"/>
        <v>0</v>
      </c>
      <c r="CY961" s="536">
        <f t="shared" si="2744"/>
        <v>0</v>
      </c>
      <c r="CZ961" s="536">
        <f t="shared" si="2744"/>
        <v>0</v>
      </c>
      <c r="DA961" s="536">
        <f t="shared" si="2744"/>
        <v>0</v>
      </c>
      <c r="DB961" s="537">
        <f t="shared" si="2744"/>
        <v>0</v>
      </c>
      <c r="DC961" s="537">
        <f t="shared" si="2744"/>
        <v>0</v>
      </c>
      <c r="DD961" s="537">
        <f t="shared" si="2744"/>
        <v>0</v>
      </c>
      <c r="DE961" s="536">
        <f t="shared" ref="DE961:DK962" si="27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745"/>
        <v>0</v>
      </c>
      <c r="DG961" s="536">
        <f t="shared" si="2745"/>
        <v>0</v>
      </c>
      <c r="DH961" s="536">
        <f t="shared" si="2745"/>
        <v>0</v>
      </c>
      <c r="DI961" s="536">
        <f t="shared" si="2745"/>
        <v>0</v>
      </c>
      <c r="DJ961" s="535">
        <f t="shared" si="2745"/>
        <v>0</v>
      </c>
      <c r="DK961" s="534">
        <f t="shared" si="2745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7"/>
      <c r="DY961" s="470"/>
    </row>
    <row r="962" spans="1:129" s="472" customFormat="1" ht="15.75" customHeight="1">
      <c r="A962" s="603" t="str">
        <f>A437</f>
        <v>WILD FOODS -- see worksheet Data 3</v>
      </c>
      <c r="B962" s="786">
        <f t="shared" ref="B962:R962" si="2746">SUM(B444)</f>
        <v>0</v>
      </c>
      <c r="C962" s="786">
        <f t="shared" si="2746"/>
        <v>0</v>
      </c>
      <c r="D962" s="786">
        <f t="shared" si="2746"/>
        <v>0</v>
      </c>
      <c r="E962" s="786">
        <f t="shared" si="2746"/>
        <v>0</v>
      </c>
      <c r="F962" s="786">
        <f t="shared" si="2746"/>
        <v>0</v>
      </c>
      <c r="G962" s="786">
        <f t="shared" si="2746"/>
        <v>0</v>
      </c>
      <c r="H962" s="786">
        <f t="shared" si="2746"/>
        <v>0</v>
      </c>
      <c r="I962" s="786">
        <f t="shared" si="2746"/>
        <v>0</v>
      </c>
      <c r="J962" s="786">
        <f t="shared" si="2746"/>
        <v>0</v>
      </c>
      <c r="K962" s="786">
        <f t="shared" si="2746"/>
        <v>0</v>
      </c>
      <c r="L962" s="786">
        <f t="shared" si="2746"/>
        <v>0</v>
      </c>
      <c r="M962" s="786">
        <f t="shared" si="2746"/>
        <v>0</v>
      </c>
      <c r="N962" s="786">
        <f t="shared" si="2746"/>
        <v>0</v>
      </c>
      <c r="O962" s="786">
        <f t="shared" si="2746"/>
        <v>0</v>
      </c>
      <c r="P962" s="786">
        <f t="shared" si="2746"/>
        <v>0</v>
      </c>
      <c r="Q962" s="786">
        <f t="shared" si="2746"/>
        <v>0</v>
      </c>
      <c r="R962" s="786">
        <f t="shared" si="2746"/>
        <v>0</v>
      </c>
      <c r="S962" s="785"/>
      <c r="T962" s="786">
        <f t="shared" ref="T962:AJ962" si="2747">SUM(T444)</f>
        <v>0</v>
      </c>
      <c r="U962" s="786">
        <f t="shared" si="2747"/>
        <v>0</v>
      </c>
      <c r="V962" s="786">
        <f t="shared" si="2747"/>
        <v>0</v>
      </c>
      <c r="W962" s="786">
        <f t="shared" si="2747"/>
        <v>0</v>
      </c>
      <c r="X962" s="786">
        <f t="shared" si="2747"/>
        <v>0</v>
      </c>
      <c r="Y962" s="786">
        <f t="shared" si="2747"/>
        <v>0</v>
      </c>
      <c r="Z962" s="786">
        <f t="shared" si="2747"/>
        <v>0</v>
      </c>
      <c r="AA962" s="786">
        <f t="shared" si="2747"/>
        <v>0</v>
      </c>
      <c r="AB962" s="786">
        <f t="shared" si="2747"/>
        <v>0</v>
      </c>
      <c r="AC962" s="786">
        <f t="shared" si="2747"/>
        <v>0</v>
      </c>
      <c r="AD962" s="786">
        <f t="shared" si="2747"/>
        <v>0</v>
      </c>
      <c r="AE962" s="786">
        <f t="shared" si="2747"/>
        <v>0</v>
      </c>
      <c r="AF962" s="786">
        <f t="shared" si="2747"/>
        <v>0</v>
      </c>
      <c r="AG962" s="786">
        <f t="shared" si="2747"/>
        <v>0</v>
      </c>
      <c r="AH962" s="786">
        <f t="shared" si="2747"/>
        <v>0</v>
      </c>
      <c r="AI962" s="786">
        <f t="shared" si="2747"/>
        <v>0</v>
      </c>
      <c r="AJ962" s="786">
        <f t="shared" si="2747"/>
        <v>0</v>
      </c>
      <c r="AK962" s="785"/>
      <c r="AL962" s="786">
        <f t="shared" ref="AL962:BB962" si="2748">SUM(AL444)</f>
        <v>0</v>
      </c>
      <c r="AM962" s="786">
        <f t="shared" si="2748"/>
        <v>0</v>
      </c>
      <c r="AN962" s="786">
        <f t="shared" si="2748"/>
        <v>0</v>
      </c>
      <c r="AO962" s="786">
        <f t="shared" si="2748"/>
        <v>0</v>
      </c>
      <c r="AP962" s="786">
        <f t="shared" si="2748"/>
        <v>0</v>
      </c>
      <c r="AQ962" s="786">
        <f t="shared" si="2748"/>
        <v>0</v>
      </c>
      <c r="AR962" s="786">
        <f t="shared" si="2748"/>
        <v>0</v>
      </c>
      <c r="AS962" s="786">
        <f t="shared" si="2748"/>
        <v>0</v>
      </c>
      <c r="AT962" s="786">
        <f t="shared" si="2748"/>
        <v>0</v>
      </c>
      <c r="AU962" s="786">
        <f t="shared" si="2748"/>
        <v>0</v>
      </c>
      <c r="AV962" s="786">
        <f t="shared" si="2748"/>
        <v>0</v>
      </c>
      <c r="AW962" s="786">
        <f t="shared" si="2748"/>
        <v>0</v>
      </c>
      <c r="AX962" s="786">
        <f t="shared" si="2748"/>
        <v>0</v>
      </c>
      <c r="AY962" s="786">
        <f t="shared" si="2748"/>
        <v>0</v>
      </c>
      <c r="AZ962" s="786">
        <f t="shared" si="2748"/>
        <v>0</v>
      </c>
      <c r="BA962" s="786">
        <f t="shared" si="2748"/>
        <v>0</v>
      </c>
      <c r="BB962" s="786">
        <f t="shared" si="2748"/>
        <v>0</v>
      </c>
      <c r="BC962" s="785"/>
      <c r="BD962" s="786">
        <f t="shared" ref="BD962:BT962" si="2749">SUM(BD444)</f>
        <v>0</v>
      </c>
      <c r="BE962" s="786">
        <f t="shared" si="2749"/>
        <v>0</v>
      </c>
      <c r="BF962" s="786">
        <f t="shared" si="2749"/>
        <v>0</v>
      </c>
      <c r="BG962" s="786">
        <f t="shared" si="2749"/>
        <v>0</v>
      </c>
      <c r="BH962" s="786">
        <f t="shared" si="2749"/>
        <v>0</v>
      </c>
      <c r="BI962" s="786">
        <f t="shared" si="2749"/>
        <v>0</v>
      </c>
      <c r="BJ962" s="786">
        <f t="shared" si="2749"/>
        <v>0</v>
      </c>
      <c r="BK962" s="786">
        <f t="shared" si="2749"/>
        <v>0</v>
      </c>
      <c r="BL962" s="786">
        <f t="shared" si="2749"/>
        <v>0</v>
      </c>
      <c r="BM962" s="786">
        <f t="shared" si="2749"/>
        <v>0</v>
      </c>
      <c r="BN962" s="786">
        <f t="shared" si="2749"/>
        <v>0</v>
      </c>
      <c r="BO962" s="786">
        <f t="shared" si="2749"/>
        <v>0</v>
      </c>
      <c r="BP962" s="786">
        <f t="shared" si="2749"/>
        <v>0</v>
      </c>
      <c r="BQ962" s="786">
        <f t="shared" si="2749"/>
        <v>0</v>
      </c>
      <c r="BR962" s="786">
        <f t="shared" si="2749"/>
        <v>0</v>
      </c>
      <c r="BS962" s="786">
        <f t="shared" si="2749"/>
        <v>0</v>
      </c>
      <c r="BT962" s="786">
        <f t="shared" si="274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742"/>
        <v>0</v>
      </c>
      <c r="CE962" s="1325">
        <f t="shared" si="2743"/>
        <v>0</v>
      </c>
      <c r="CF962" s="1326">
        <f t="shared" si="2743"/>
        <v>0</v>
      </c>
      <c r="CG962" s="1326">
        <f t="shared" si="2743"/>
        <v>0</v>
      </c>
      <c r="CH962" s="1326">
        <f t="shared" si="2743"/>
        <v>0</v>
      </c>
      <c r="CI962" s="1326">
        <f t="shared" si="2743"/>
        <v>0</v>
      </c>
      <c r="CJ962" s="1326">
        <f t="shared" si="2743"/>
        <v>0</v>
      </c>
      <c r="CK962" s="1327">
        <f t="shared" si="2743"/>
        <v>0</v>
      </c>
      <c r="CL962" s="1327">
        <f t="shared" si="2743"/>
        <v>0</v>
      </c>
      <c r="CM962" s="1327">
        <f t="shared" si="2743"/>
        <v>0</v>
      </c>
      <c r="CN962" s="1326">
        <f t="shared" si="2743"/>
        <v>0</v>
      </c>
      <c r="CO962" s="1326">
        <f t="shared" si="2743"/>
        <v>0</v>
      </c>
      <c r="CP962" s="1326">
        <f t="shared" si="2743"/>
        <v>0</v>
      </c>
      <c r="CQ962" s="1326">
        <f t="shared" si="2743"/>
        <v>0</v>
      </c>
      <c r="CR962" s="1326">
        <f t="shared" si="2743"/>
        <v>0</v>
      </c>
      <c r="CS962" s="1325">
        <f t="shared" si="2743"/>
        <v>0</v>
      </c>
      <c r="CT962" s="1328">
        <f t="shared" si="2743"/>
        <v>0</v>
      </c>
      <c r="CU962" s="534">
        <f t="shared" si="2744"/>
        <v>0</v>
      </c>
      <c r="CV962" s="535">
        <f t="shared" si="2744"/>
        <v>0</v>
      </c>
      <c r="CW962" s="536">
        <f t="shared" si="2744"/>
        <v>0</v>
      </c>
      <c r="CX962" s="536">
        <f t="shared" si="2744"/>
        <v>0</v>
      </c>
      <c r="CY962" s="536">
        <f t="shared" si="2744"/>
        <v>0</v>
      </c>
      <c r="CZ962" s="536">
        <f t="shared" si="2744"/>
        <v>0</v>
      </c>
      <c r="DA962" s="536">
        <f t="shared" si="2744"/>
        <v>0</v>
      </c>
      <c r="DB962" s="537">
        <f t="shared" si="2744"/>
        <v>0</v>
      </c>
      <c r="DC962" s="537">
        <f t="shared" si="2744"/>
        <v>0</v>
      </c>
      <c r="DD962" s="537">
        <f t="shared" si="2744"/>
        <v>0</v>
      </c>
      <c r="DE962" s="536">
        <f t="shared" si="2745"/>
        <v>0</v>
      </c>
      <c r="DF962" s="536">
        <f t="shared" si="2745"/>
        <v>0</v>
      </c>
      <c r="DG962" s="536">
        <f t="shared" si="2745"/>
        <v>0</v>
      </c>
      <c r="DH962" s="536">
        <f t="shared" si="2745"/>
        <v>0</v>
      </c>
      <c r="DI962" s="536">
        <f t="shared" si="2745"/>
        <v>0</v>
      </c>
      <c r="DJ962" s="535">
        <f t="shared" si="2745"/>
        <v>0</v>
      </c>
      <c r="DK962" s="534">
        <f t="shared" si="2745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7"/>
      <c r="DY962" s="470"/>
    </row>
    <row r="963" spans="1:129" s="472" customFormat="1" ht="15.75" customHeight="1">
      <c r="A963" s="794" t="s">
        <v>386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68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68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68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68"/>
      <c r="BV963" s="785"/>
      <c r="BW963" s="785"/>
      <c r="BX963" s="785"/>
      <c r="BY963" s="785"/>
      <c r="BZ963" s="800"/>
      <c r="CA963" s="800"/>
      <c r="CB963" s="800"/>
      <c r="CC963" s="800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6">
        <f t="shared" ref="B964:R964" si="2750">SUM(B707)</f>
        <v>0</v>
      </c>
      <c r="C964" s="786">
        <f t="shared" si="2750"/>
        <v>0</v>
      </c>
      <c r="D964" s="786">
        <f t="shared" si="2750"/>
        <v>0</v>
      </c>
      <c r="E964" s="786">
        <f t="shared" si="2750"/>
        <v>0</v>
      </c>
      <c r="F964" s="786">
        <f t="shared" si="2750"/>
        <v>0</v>
      </c>
      <c r="G964" s="786">
        <f t="shared" si="2750"/>
        <v>0</v>
      </c>
      <c r="H964" s="786">
        <f t="shared" si="2750"/>
        <v>0</v>
      </c>
      <c r="I964" s="786">
        <f t="shared" si="2750"/>
        <v>0</v>
      </c>
      <c r="J964" s="786">
        <f t="shared" si="2750"/>
        <v>0</v>
      </c>
      <c r="K964" s="786">
        <f t="shared" si="2750"/>
        <v>0</v>
      </c>
      <c r="L964" s="786">
        <f t="shared" si="2750"/>
        <v>0</v>
      </c>
      <c r="M964" s="786">
        <f t="shared" si="2750"/>
        <v>0</v>
      </c>
      <c r="N964" s="786">
        <f t="shared" si="2750"/>
        <v>0</v>
      </c>
      <c r="O964" s="786">
        <f t="shared" si="2750"/>
        <v>0</v>
      </c>
      <c r="P964" s="786">
        <f t="shared" si="2750"/>
        <v>0</v>
      </c>
      <c r="Q964" s="786">
        <f t="shared" si="2750"/>
        <v>0</v>
      </c>
      <c r="R964" s="786">
        <f t="shared" si="2750"/>
        <v>0</v>
      </c>
      <c r="S964" s="785"/>
      <c r="T964" s="786">
        <f t="shared" ref="T964:AJ964" si="2751">SUM(T707)</f>
        <v>11220</v>
      </c>
      <c r="U964" s="786">
        <f t="shared" si="2751"/>
        <v>10800</v>
      </c>
      <c r="V964" s="786">
        <f t="shared" si="2751"/>
        <v>7920</v>
      </c>
      <c r="W964" s="786">
        <f t="shared" si="2751"/>
        <v>7992</v>
      </c>
      <c r="X964" s="786">
        <f t="shared" si="2751"/>
        <v>10560</v>
      </c>
      <c r="Y964" s="786">
        <f t="shared" si="2751"/>
        <v>10368</v>
      </c>
      <c r="Z964" s="786">
        <f t="shared" si="2751"/>
        <v>9144</v>
      </c>
      <c r="AA964" s="786">
        <f t="shared" si="2751"/>
        <v>14520</v>
      </c>
      <c r="AB964" s="786">
        <f t="shared" si="2751"/>
        <v>13380</v>
      </c>
      <c r="AC964" s="786">
        <f t="shared" si="2751"/>
        <v>0</v>
      </c>
      <c r="AD964" s="786">
        <f t="shared" si="2751"/>
        <v>0</v>
      </c>
      <c r="AE964" s="786">
        <f t="shared" si="2751"/>
        <v>0</v>
      </c>
      <c r="AF964" s="786">
        <f t="shared" si="2751"/>
        <v>0</v>
      </c>
      <c r="AG964" s="786">
        <f t="shared" si="2751"/>
        <v>0</v>
      </c>
      <c r="AH964" s="786">
        <f t="shared" si="2751"/>
        <v>0</v>
      </c>
      <c r="AI964" s="786">
        <f t="shared" si="2751"/>
        <v>0</v>
      </c>
      <c r="AJ964" s="786">
        <f t="shared" si="2751"/>
        <v>0</v>
      </c>
      <c r="AK964" s="785"/>
      <c r="AL964" s="786">
        <f t="shared" ref="AL964:BB964" si="2752">SUM(AL707)</f>
        <v>0</v>
      </c>
      <c r="AM964" s="786">
        <f t="shared" si="2752"/>
        <v>0</v>
      </c>
      <c r="AN964" s="786">
        <f t="shared" si="2752"/>
        <v>0</v>
      </c>
      <c r="AO964" s="786">
        <f t="shared" si="2752"/>
        <v>0</v>
      </c>
      <c r="AP964" s="786">
        <f t="shared" si="2752"/>
        <v>0</v>
      </c>
      <c r="AQ964" s="786">
        <f t="shared" si="2752"/>
        <v>0</v>
      </c>
      <c r="AR964" s="786">
        <f t="shared" si="2752"/>
        <v>0</v>
      </c>
      <c r="AS964" s="786">
        <f t="shared" si="2752"/>
        <v>0</v>
      </c>
      <c r="AT964" s="786">
        <f t="shared" si="2752"/>
        <v>0</v>
      </c>
      <c r="AU964" s="786">
        <f t="shared" si="2752"/>
        <v>0</v>
      </c>
      <c r="AV964" s="786">
        <f t="shared" si="2752"/>
        <v>0</v>
      </c>
      <c r="AW964" s="786">
        <f t="shared" si="2752"/>
        <v>0</v>
      </c>
      <c r="AX964" s="786">
        <f t="shared" si="2752"/>
        <v>0</v>
      </c>
      <c r="AY964" s="786">
        <f t="shared" si="2752"/>
        <v>0</v>
      </c>
      <c r="AZ964" s="786">
        <f t="shared" si="2752"/>
        <v>0</v>
      </c>
      <c r="BA964" s="786">
        <f t="shared" si="2752"/>
        <v>0</v>
      </c>
      <c r="BB964" s="786">
        <f t="shared" si="2752"/>
        <v>0</v>
      </c>
      <c r="BC964" s="785"/>
      <c r="BD964" s="786">
        <f t="shared" ref="BD964:BT964" si="2753">SUM(BD707)</f>
        <v>0</v>
      </c>
      <c r="BE964" s="786">
        <f t="shared" si="2753"/>
        <v>0</v>
      </c>
      <c r="BF964" s="786">
        <f t="shared" si="2753"/>
        <v>0</v>
      </c>
      <c r="BG964" s="786">
        <f t="shared" si="2753"/>
        <v>0</v>
      </c>
      <c r="BH964" s="786">
        <f t="shared" si="2753"/>
        <v>0</v>
      </c>
      <c r="BI964" s="786">
        <f t="shared" si="2753"/>
        <v>0</v>
      </c>
      <c r="BJ964" s="786">
        <f t="shared" si="2753"/>
        <v>0</v>
      </c>
      <c r="BK964" s="786">
        <f t="shared" si="2753"/>
        <v>0</v>
      </c>
      <c r="BL964" s="786">
        <f t="shared" si="2753"/>
        <v>0</v>
      </c>
      <c r="BM964" s="786">
        <f t="shared" si="2753"/>
        <v>0</v>
      </c>
      <c r="BN964" s="786">
        <f t="shared" si="2753"/>
        <v>0</v>
      </c>
      <c r="BO964" s="786">
        <f t="shared" si="2753"/>
        <v>0</v>
      </c>
      <c r="BP964" s="786">
        <f t="shared" si="2753"/>
        <v>0</v>
      </c>
      <c r="BQ964" s="786">
        <f t="shared" si="2753"/>
        <v>0</v>
      </c>
      <c r="BR964" s="786">
        <f t="shared" si="2753"/>
        <v>0</v>
      </c>
      <c r="BS964" s="786">
        <f t="shared" si="2753"/>
        <v>0</v>
      </c>
      <c r="BT964" s="786">
        <f t="shared" si="2753"/>
        <v>0</v>
      </c>
      <c r="BU964" s="785"/>
      <c r="BV964" s="786">
        <f>SUM(BV707)</f>
        <v>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4">
        <f t="shared" ref="CD964:CS964" si="275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754"/>
        <v>0</v>
      </c>
      <c r="CF964" s="1326">
        <f t="shared" si="2754"/>
        <v>0</v>
      </c>
      <c r="CG964" s="1326">
        <f t="shared" si="2754"/>
        <v>0</v>
      </c>
      <c r="CH964" s="1326">
        <f t="shared" si="2754"/>
        <v>0</v>
      </c>
      <c r="CI964" s="1326">
        <f t="shared" si="2754"/>
        <v>0</v>
      </c>
      <c r="CJ964" s="1326">
        <f t="shared" si="2754"/>
        <v>0</v>
      </c>
      <c r="CK964" s="1327">
        <f t="shared" si="2754"/>
        <v>0</v>
      </c>
      <c r="CL964" s="1327">
        <f t="shared" si="2754"/>
        <v>0</v>
      </c>
      <c r="CM964" s="1327">
        <f t="shared" si="2754"/>
        <v>0</v>
      </c>
      <c r="CN964" s="1326">
        <f t="shared" si="2754"/>
        <v>0</v>
      </c>
      <c r="CO964" s="1326">
        <f t="shared" si="2754"/>
        <v>0</v>
      </c>
      <c r="CP964" s="1326">
        <f t="shared" si="2754"/>
        <v>0</v>
      </c>
      <c r="CQ964" s="1326">
        <f t="shared" si="2754"/>
        <v>0</v>
      </c>
      <c r="CR964" s="1326">
        <f t="shared" si="2754"/>
        <v>0</v>
      </c>
      <c r="CS964" s="1325">
        <f t="shared" si="2754"/>
        <v>0</v>
      </c>
      <c r="CT964" s="1328">
        <f t="shared" ref="CE964:CT966" si="275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75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756"/>
        <v>0</v>
      </c>
      <c r="CW964" s="536">
        <f t="shared" si="2756"/>
        <v>0</v>
      </c>
      <c r="CX964" s="536">
        <f t="shared" si="2756"/>
        <v>0</v>
      </c>
      <c r="CY964" s="536">
        <f t="shared" si="2756"/>
        <v>0</v>
      </c>
      <c r="CZ964" s="536">
        <f t="shared" si="2756"/>
        <v>0</v>
      </c>
      <c r="DA964" s="536">
        <f t="shared" si="2756"/>
        <v>0</v>
      </c>
      <c r="DB964" s="537">
        <f t="shared" si="2756"/>
        <v>0</v>
      </c>
      <c r="DC964" s="537">
        <f t="shared" si="2756"/>
        <v>0</v>
      </c>
      <c r="DD964" s="537">
        <f t="shared" si="2756"/>
        <v>0</v>
      </c>
      <c r="DE964" s="536">
        <f t="shared" ref="DE964:DK966" si="275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757"/>
        <v>0</v>
      </c>
      <c r="DG964" s="536">
        <f t="shared" si="2757"/>
        <v>0</v>
      </c>
      <c r="DH964" s="536">
        <f t="shared" si="2757"/>
        <v>0</v>
      </c>
      <c r="DI964" s="536">
        <f t="shared" si="2757"/>
        <v>0</v>
      </c>
      <c r="DJ964" s="535">
        <f t="shared" si="2757"/>
        <v>0</v>
      </c>
      <c r="DK964" s="534">
        <f t="shared" si="2757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7"/>
      <c r="DY964" s="470"/>
    </row>
    <row r="965" spans="1:129" s="472" customFormat="1" ht="15.75" customHeight="1">
      <c r="A965" s="603" t="str">
        <f>A708</f>
        <v>Construction cash income -- see Data2</v>
      </c>
      <c r="B965" s="786">
        <f t="shared" ref="B965:R965" si="2758">SUM(B713)</f>
        <v>0</v>
      </c>
      <c r="C965" s="786">
        <f t="shared" si="2758"/>
        <v>0</v>
      </c>
      <c r="D965" s="786">
        <f t="shared" si="2758"/>
        <v>0</v>
      </c>
      <c r="E965" s="786">
        <f t="shared" si="2758"/>
        <v>0</v>
      </c>
      <c r="F965" s="786">
        <f t="shared" si="2758"/>
        <v>0</v>
      </c>
      <c r="G965" s="786">
        <f t="shared" si="2758"/>
        <v>0</v>
      </c>
      <c r="H965" s="786">
        <f t="shared" si="2758"/>
        <v>0</v>
      </c>
      <c r="I965" s="786">
        <f t="shared" si="2758"/>
        <v>0</v>
      </c>
      <c r="J965" s="786">
        <f t="shared" si="2758"/>
        <v>0</v>
      </c>
      <c r="K965" s="786">
        <f t="shared" si="2758"/>
        <v>0</v>
      </c>
      <c r="L965" s="786">
        <f t="shared" si="2758"/>
        <v>0</v>
      </c>
      <c r="M965" s="786">
        <f t="shared" si="2758"/>
        <v>0</v>
      </c>
      <c r="N965" s="786">
        <f t="shared" si="2758"/>
        <v>0</v>
      </c>
      <c r="O965" s="786">
        <f t="shared" si="2758"/>
        <v>0</v>
      </c>
      <c r="P965" s="786">
        <f t="shared" si="2758"/>
        <v>0</v>
      </c>
      <c r="Q965" s="786">
        <f t="shared" si="2758"/>
        <v>0</v>
      </c>
      <c r="R965" s="786">
        <f t="shared" si="2758"/>
        <v>0</v>
      </c>
      <c r="S965" s="785"/>
      <c r="T965" s="786">
        <f t="shared" ref="T965:AJ965" si="2759">SUM(T713)</f>
        <v>0</v>
      </c>
      <c r="U965" s="786">
        <f t="shared" si="2759"/>
        <v>0</v>
      </c>
      <c r="V965" s="786">
        <f t="shared" si="2759"/>
        <v>0</v>
      </c>
      <c r="W965" s="786">
        <f t="shared" si="2759"/>
        <v>0</v>
      </c>
      <c r="X965" s="786">
        <f t="shared" si="2759"/>
        <v>0</v>
      </c>
      <c r="Y965" s="786">
        <f t="shared" si="2759"/>
        <v>0</v>
      </c>
      <c r="Z965" s="786">
        <f t="shared" si="2759"/>
        <v>0</v>
      </c>
      <c r="AA965" s="786">
        <f t="shared" si="2759"/>
        <v>0</v>
      </c>
      <c r="AB965" s="786">
        <f t="shared" si="2759"/>
        <v>0</v>
      </c>
      <c r="AC965" s="786">
        <f t="shared" si="2759"/>
        <v>0</v>
      </c>
      <c r="AD965" s="786">
        <f t="shared" si="2759"/>
        <v>0</v>
      </c>
      <c r="AE965" s="786">
        <f t="shared" si="2759"/>
        <v>0</v>
      </c>
      <c r="AF965" s="786">
        <f t="shared" si="2759"/>
        <v>0</v>
      </c>
      <c r="AG965" s="786">
        <f t="shared" si="2759"/>
        <v>0</v>
      </c>
      <c r="AH965" s="786">
        <f t="shared" si="2759"/>
        <v>0</v>
      </c>
      <c r="AI965" s="786">
        <f t="shared" si="2759"/>
        <v>0</v>
      </c>
      <c r="AJ965" s="786">
        <f t="shared" si="2759"/>
        <v>0</v>
      </c>
      <c r="AK965" s="785"/>
      <c r="AL965" s="786">
        <f t="shared" ref="AL965:BB965" si="2760">SUM(AL713)</f>
        <v>0</v>
      </c>
      <c r="AM965" s="786">
        <f t="shared" si="2760"/>
        <v>0</v>
      </c>
      <c r="AN965" s="786">
        <f t="shared" si="2760"/>
        <v>0</v>
      </c>
      <c r="AO965" s="786">
        <f t="shared" si="2760"/>
        <v>0</v>
      </c>
      <c r="AP965" s="786">
        <f t="shared" si="2760"/>
        <v>0</v>
      </c>
      <c r="AQ965" s="786">
        <f t="shared" si="2760"/>
        <v>0</v>
      </c>
      <c r="AR965" s="786">
        <f t="shared" si="2760"/>
        <v>0</v>
      </c>
      <c r="AS965" s="786">
        <f t="shared" si="2760"/>
        <v>0</v>
      </c>
      <c r="AT965" s="786">
        <f t="shared" si="2760"/>
        <v>0</v>
      </c>
      <c r="AU965" s="786">
        <f t="shared" si="2760"/>
        <v>0</v>
      </c>
      <c r="AV965" s="786">
        <f t="shared" si="2760"/>
        <v>0</v>
      </c>
      <c r="AW965" s="786">
        <f t="shared" si="2760"/>
        <v>0</v>
      </c>
      <c r="AX965" s="786">
        <f t="shared" si="2760"/>
        <v>0</v>
      </c>
      <c r="AY965" s="786">
        <f t="shared" si="2760"/>
        <v>0</v>
      </c>
      <c r="AZ965" s="786">
        <f t="shared" si="2760"/>
        <v>0</v>
      </c>
      <c r="BA965" s="786">
        <f t="shared" si="2760"/>
        <v>0</v>
      </c>
      <c r="BB965" s="786">
        <f t="shared" si="2760"/>
        <v>0</v>
      </c>
      <c r="BC965" s="785"/>
      <c r="BD965" s="786">
        <f t="shared" ref="BD965:BT965" si="2761">SUM(BD713)</f>
        <v>0</v>
      </c>
      <c r="BE965" s="786">
        <f t="shared" si="2761"/>
        <v>0</v>
      </c>
      <c r="BF965" s="786">
        <f t="shared" si="2761"/>
        <v>0</v>
      </c>
      <c r="BG965" s="786">
        <f t="shared" si="2761"/>
        <v>0</v>
      </c>
      <c r="BH965" s="786">
        <f t="shared" si="2761"/>
        <v>0</v>
      </c>
      <c r="BI965" s="786">
        <f t="shared" si="2761"/>
        <v>0</v>
      </c>
      <c r="BJ965" s="786">
        <f t="shared" si="2761"/>
        <v>0</v>
      </c>
      <c r="BK965" s="786">
        <f t="shared" si="2761"/>
        <v>0</v>
      </c>
      <c r="BL965" s="786">
        <f t="shared" si="2761"/>
        <v>0</v>
      </c>
      <c r="BM965" s="786">
        <f t="shared" si="2761"/>
        <v>0</v>
      </c>
      <c r="BN965" s="786">
        <f t="shared" si="2761"/>
        <v>0</v>
      </c>
      <c r="BO965" s="786">
        <f t="shared" si="2761"/>
        <v>0</v>
      </c>
      <c r="BP965" s="786">
        <f t="shared" si="2761"/>
        <v>0</v>
      </c>
      <c r="BQ965" s="786">
        <f t="shared" si="2761"/>
        <v>0</v>
      </c>
      <c r="BR965" s="786">
        <f t="shared" si="2761"/>
        <v>0</v>
      </c>
      <c r="BS965" s="786">
        <f t="shared" si="2761"/>
        <v>0</v>
      </c>
      <c r="BT965" s="786">
        <f t="shared" si="276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755"/>
        <v>0</v>
      </c>
      <c r="CF965" s="1326">
        <f t="shared" si="2755"/>
        <v>0</v>
      </c>
      <c r="CG965" s="1326">
        <f t="shared" si="2755"/>
        <v>0</v>
      </c>
      <c r="CH965" s="1326">
        <f t="shared" si="2755"/>
        <v>0</v>
      </c>
      <c r="CI965" s="1326">
        <f t="shared" si="2755"/>
        <v>0</v>
      </c>
      <c r="CJ965" s="1326">
        <f t="shared" si="2755"/>
        <v>0</v>
      </c>
      <c r="CK965" s="1327">
        <f t="shared" si="2755"/>
        <v>0</v>
      </c>
      <c r="CL965" s="1327">
        <f t="shared" si="2755"/>
        <v>0</v>
      </c>
      <c r="CM965" s="1327">
        <f t="shared" si="2755"/>
        <v>0</v>
      </c>
      <c r="CN965" s="1326">
        <f t="shared" si="2755"/>
        <v>0</v>
      </c>
      <c r="CO965" s="1326">
        <f t="shared" si="2755"/>
        <v>0</v>
      </c>
      <c r="CP965" s="1326">
        <f t="shared" si="2755"/>
        <v>0</v>
      </c>
      <c r="CQ965" s="1326">
        <f t="shared" si="2755"/>
        <v>0</v>
      </c>
      <c r="CR965" s="1326">
        <f t="shared" si="2755"/>
        <v>0</v>
      </c>
      <c r="CS965" s="1325">
        <f t="shared" si="2755"/>
        <v>0</v>
      </c>
      <c r="CT965" s="1328">
        <f t="shared" si="2755"/>
        <v>0</v>
      </c>
      <c r="CU965" s="534">
        <f t="shared" si="2756"/>
        <v>0</v>
      </c>
      <c r="CV965" s="535">
        <f t="shared" si="2756"/>
        <v>0</v>
      </c>
      <c r="CW965" s="536">
        <f t="shared" si="2756"/>
        <v>0</v>
      </c>
      <c r="CX965" s="536">
        <f t="shared" si="2756"/>
        <v>0</v>
      </c>
      <c r="CY965" s="536">
        <f t="shared" si="2756"/>
        <v>0</v>
      </c>
      <c r="CZ965" s="536">
        <f t="shared" si="2756"/>
        <v>0</v>
      </c>
      <c r="DA965" s="536">
        <f t="shared" si="2756"/>
        <v>0</v>
      </c>
      <c r="DB965" s="537">
        <f t="shared" si="2756"/>
        <v>0</v>
      </c>
      <c r="DC965" s="537">
        <f t="shared" si="2756"/>
        <v>0</v>
      </c>
      <c r="DD965" s="537">
        <f t="shared" si="2756"/>
        <v>0</v>
      </c>
      <c r="DE965" s="536">
        <f t="shared" si="2757"/>
        <v>0</v>
      </c>
      <c r="DF965" s="536">
        <f t="shared" si="2757"/>
        <v>0</v>
      </c>
      <c r="DG965" s="536">
        <f t="shared" si="2757"/>
        <v>0</v>
      </c>
      <c r="DH965" s="536">
        <f t="shared" si="2757"/>
        <v>0</v>
      </c>
      <c r="DI965" s="536">
        <f t="shared" si="2757"/>
        <v>0</v>
      </c>
      <c r="DJ965" s="535">
        <f t="shared" si="2757"/>
        <v>0</v>
      </c>
      <c r="DK965" s="534">
        <f t="shared" si="2757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7"/>
      <c r="DY965" s="470"/>
    </row>
    <row r="966" spans="1:129" s="472" customFormat="1" ht="15.75" customHeight="1">
      <c r="A966" s="603" t="str">
        <f>A714</f>
        <v>Domestic work cash income -- see Data2</v>
      </c>
      <c r="B966" s="786">
        <f t="shared" ref="B966:R966" si="2762">SUM(B719)</f>
        <v>0</v>
      </c>
      <c r="C966" s="786">
        <f t="shared" si="2762"/>
        <v>0</v>
      </c>
      <c r="D966" s="786">
        <f t="shared" si="2762"/>
        <v>0</v>
      </c>
      <c r="E966" s="786">
        <f t="shared" si="2762"/>
        <v>0</v>
      </c>
      <c r="F966" s="786">
        <f t="shared" si="2762"/>
        <v>0</v>
      </c>
      <c r="G966" s="786">
        <f t="shared" si="2762"/>
        <v>0</v>
      </c>
      <c r="H966" s="786">
        <f t="shared" si="2762"/>
        <v>0</v>
      </c>
      <c r="I966" s="786">
        <f t="shared" si="2762"/>
        <v>0</v>
      </c>
      <c r="J966" s="786">
        <f t="shared" si="2762"/>
        <v>0</v>
      </c>
      <c r="K966" s="786">
        <f t="shared" si="2762"/>
        <v>0</v>
      </c>
      <c r="L966" s="786">
        <f t="shared" si="2762"/>
        <v>0</v>
      </c>
      <c r="M966" s="786">
        <f t="shared" si="2762"/>
        <v>0</v>
      </c>
      <c r="N966" s="786">
        <f t="shared" si="2762"/>
        <v>0</v>
      </c>
      <c r="O966" s="786">
        <f t="shared" si="2762"/>
        <v>0</v>
      </c>
      <c r="P966" s="786">
        <f t="shared" si="2762"/>
        <v>0</v>
      </c>
      <c r="Q966" s="786">
        <f t="shared" si="2762"/>
        <v>0</v>
      </c>
      <c r="R966" s="786">
        <f t="shared" si="2762"/>
        <v>0</v>
      </c>
      <c r="S966" s="785"/>
      <c r="T966" s="786">
        <f t="shared" ref="T966:AJ966" si="2763">SUM(T719)</f>
        <v>0</v>
      </c>
      <c r="U966" s="786">
        <f t="shared" si="2763"/>
        <v>0</v>
      </c>
      <c r="V966" s="786">
        <f t="shared" si="2763"/>
        <v>0</v>
      </c>
      <c r="W966" s="786">
        <f t="shared" si="2763"/>
        <v>0</v>
      </c>
      <c r="X966" s="786">
        <f t="shared" si="2763"/>
        <v>6480</v>
      </c>
      <c r="Y966" s="786">
        <f t="shared" si="2763"/>
        <v>0</v>
      </c>
      <c r="Z966" s="786">
        <f t="shared" si="2763"/>
        <v>0</v>
      </c>
      <c r="AA966" s="786">
        <f t="shared" si="2763"/>
        <v>0</v>
      </c>
      <c r="AB966" s="786">
        <f t="shared" si="2763"/>
        <v>2400</v>
      </c>
      <c r="AC966" s="786">
        <f t="shared" si="2763"/>
        <v>0</v>
      </c>
      <c r="AD966" s="786">
        <f t="shared" si="2763"/>
        <v>0</v>
      </c>
      <c r="AE966" s="786">
        <f t="shared" si="2763"/>
        <v>0</v>
      </c>
      <c r="AF966" s="786">
        <f t="shared" si="2763"/>
        <v>0</v>
      </c>
      <c r="AG966" s="786">
        <f t="shared" si="2763"/>
        <v>0</v>
      </c>
      <c r="AH966" s="786">
        <f t="shared" si="2763"/>
        <v>0</v>
      </c>
      <c r="AI966" s="786">
        <f t="shared" si="2763"/>
        <v>0</v>
      </c>
      <c r="AJ966" s="786">
        <f t="shared" si="2763"/>
        <v>0</v>
      </c>
      <c r="AK966" s="785"/>
      <c r="AL966" s="786">
        <f t="shared" ref="AL966:BB966" si="2764">SUM(AL719)</f>
        <v>0</v>
      </c>
      <c r="AM966" s="786">
        <f t="shared" si="2764"/>
        <v>0</v>
      </c>
      <c r="AN966" s="786">
        <f t="shared" si="2764"/>
        <v>0</v>
      </c>
      <c r="AO966" s="786">
        <f t="shared" si="2764"/>
        <v>0</v>
      </c>
      <c r="AP966" s="786">
        <f t="shared" si="2764"/>
        <v>0</v>
      </c>
      <c r="AQ966" s="786">
        <f t="shared" si="2764"/>
        <v>0</v>
      </c>
      <c r="AR966" s="786">
        <f t="shared" si="2764"/>
        <v>0</v>
      </c>
      <c r="AS966" s="786">
        <f t="shared" si="2764"/>
        <v>0</v>
      </c>
      <c r="AT966" s="786">
        <f t="shared" si="2764"/>
        <v>0</v>
      </c>
      <c r="AU966" s="786">
        <f t="shared" si="2764"/>
        <v>0</v>
      </c>
      <c r="AV966" s="786">
        <f t="shared" si="2764"/>
        <v>0</v>
      </c>
      <c r="AW966" s="786">
        <f t="shared" si="2764"/>
        <v>0</v>
      </c>
      <c r="AX966" s="786">
        <f t="shared" si="2764"/>
        <v>0</v>
      </c>
      <c r="AY966" s="786">
        <f t="shared" si="2764"/>
        <v>0</v>
      </c>
      <c r="AZ966" s="786">
        <f t="shared" si="2764"/>
        <v>0</v>
      </c>
      <c r="BA966" s="786">
        <f t="shared" si="2764"/>
        <v>0</v>
      </c>
      <c r="BB966" s="786">
        <f t="shared" si="2764"/>
        <v>0</v>
      </c>
      <c r="BC966" s="785"/>
      <c r="BD966" s="786">
        <f t="shared" ref="BD966:BT966" si="2765">SUM(BD719)</f>
        <v>0</v>
      </c>
      <c r="BE966" s="786">
        <f t="shared" si="2765"/>
        <v>0</v>
      </c>
      <c r="BF966" s="786">
        <f t="shared" si="2765"/>
        <v>0</v>
      </c>
      <c r="BG966" s="786">
        <f t="shared" si="2765"/>
        <v>0</v>
      </c>
      <c r="BH966" s="786">
        <f t="shared" si="2765"/>
        <v>0</v>
      </c>
      <c r="BI966" s="786">
        <f t="shared" si="2765"/>
        <v>0</v>
      </c>
      <c r="BJ966" s="786">
        <f t="shared" si="2765"/>
        <v>0</v>
      </c>
      <c r="BK966" s="786">
        <f t="shared" si="2765"/>
        <v>0</v>
      </c>
      <c r="BL966" s="786">
        <f t="shared" si="2765"/>
        <v>0</v>
      </c>
      <c r="BM966" s="786">
        <f t="shared" si="2765"/>
        <v>0</v>
      </c>
      <c r="BN966" s="786">
        <f t="shared" si="2765"/>
        <v>0</v>
      </c>
      <c r="BO966" s="786">
        <f t="shared" si="2765"/>
        <v>0</v>
      </c>
      <c r="BP966" s="786">
        <f t="shared" si="2765"/>
        <v>0</v>
      </c>
      <c r="BQ966" s="786">
        <f t="shared" si="2765"/>
        <v>0</v>
      </c>
      <c r="BR966" s="786">
        <f t="shared" si="2765"/>
        <v>0</v>
      </c>
      <c r="BS966" s="786">
        <f t="shared" si="2765"/>
        <v>0</v>
      </c>
      <c r="BT966" s="786">
        <f t="shared" si="276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755"/>
        <v>0</v>
      </c>
      <c r="CF966" s="1326">
        <f t="shared" si="2755"/>
        <v>0</v>
      </c>
      <c r="CG966" s="1326">
        <f t="shared" si="2755"/>
        <v>0</v>
      </c>
      <c r="CH966" s="1326">
        <f t="shared" si="2755"/>
        <v>0</v>
      </c>
      <c r="CI966" s="1326">
        <f t="shared" si="2755"/>
        <v>0</v>
      </c>
      <c r="CJ966" s="1326">
        <f t="shared" si="2755"/>
        <v>0</v>
      </c>
      <c r="CK966" s="1327">
        <f t="shared" si="2755"/>
        <v>0</v>
      </c>
      <c r="CL966" s="1327">
        <f t="shared" si="2755"/>
        <v>0</v>
      </c>
      <c r="CM966" s="1327">
        <f t="shared" si="2755"/>
        <v>0</v>
      </c>
      <c r="CN966" s="1326">
        <f t="shared" si="2755"/>
        <v>0</v>
      </c>
      <c r="CO966" s="1326">
        <f t="shared" si="2755"/>
        <v>0</v>
      </c>
      <c r="CP966" s="1326">
        <f t="shared" si="2755"/>
        <v>0</v>
      </c>
      <c r="CQ966" s="1326">
        <f t="shared" si="2755"/>
        <v>0</v>
      </c>
      <c r="CR966" s="1326">
        <f t="shared" si="2755"/>
        <v>0</v>
      </c>
      <c r="CS966" s="1325">
        <f t="shared" si="2755"/>
        <v>0</v>
      </c>
      <c r="CT966" s="1328">
        <f t="shared" si="2755"/>
        <v>0</v>
      </c>
      <c r="CU966" s="534">
        <f t="shared" si="2756"/>
        <v>0</v>
      </c>
      <c r="CV966" s="535">
        <f t="shared" si="2756"/>
        <v>0</v>
      </c>
      <c r="CW966" s="536">
        <f t="shared" si="2756"/>
        <v>0</v>
      </c>
      <c r="CX966" s="536">
        <f t="shared" si="2756"/>
        <v>0</v>
      </c>
      <c r="CY966" s="536">
        <f t="shared" si="2756"/>
        <v>0</v>
      </c>
      <c r="CZ966" s="536">
        <f t="shared" si="2756"/>
        <v>0</v>
      </c>
      <c r="DA966" s="536">
        <f t="shared" si="2756"/>
        <v>0</v>
      </c>
      <c r="DB966" s="537">
        <f t="shared" si="2756"/>
        <v>0</v>
      </c>
      <c r="DC966" s="537">
        <f t="shared" si="2756"/>
        <v>0</v>
      </c>
      <c r="DD966" s="537">
        <f t="shared" si="2756"/>
        <v>0</v>
      </c>
      <c r="DE966" s="536">
        <f t="shared" si="2757"/>
        <v>0</v>
      </c>
      <c r="DF966" s="536">
        <f t="shared" si="2757"/>
        <v>0</v>
      </c>
      <c r="DG966" s="536">
        <f t="shared" si="2757"/>
        <v>0</v>
      </c>
      <c r="DH966" s="536">
        <f t="shared" si="2757"/>
        <v>0</v>
      </c>
      <c r="DI966" s="536">
        <f t="shared" si="2757"/>
        <v>0</v>
      </c>
      <c r="DJ966" s="535">
        <f t="shared" si="2757"/>
        <v>0</v>
      </c>
      <c r="DK966" s="534">
        <f t="shared" si="2757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7"/>
      <c r="DY966" s="470"/>
    </row>
    <row r="967" spans="1:129" s="472" customFormat="1" ht="15.75" customHeight="1">
      <c r="A967" s="794" t="s">
        <v>387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6">
        <f t="shared" ref="B968:R968" si="2766">SUM(B723)</f>
        <v>0</v>
      </c>
      <c r="C968" s="786">
        <f t="shared" si="2766"/>
        <v>0</v>
      </c>
      <c r="D968" s="786">
        <f t="shared" si="2766"/>
        <v>0</v>
      </c>
      <c r="E968" s="786">
        <f t="shared" si="2766"/>
        <v>0</v>
      </c>
      <c r="F968" s="786">
        <f t="shared" si="2766"/>
        <v>0</v>
      </c>
      <c r="G968" s="786">
        <f t="shared" si="2766"/>
        <v>0</v>
      </c>
      <c r="H968" s="786">
        <f t="shared" si="2766"/>
        <v>0</v>
      </c>
      <c r="I968" s="786">
        <f t="shared" si="2766"/>
        <v>0</v>
      </c>
      <c r="J968" s="786">
        <f t="shared" si="2766"/>
        <v>0</v>
      </c>
      <c r="K968" s="786">
        <f t="shared" si="2766"/>
        <v>0</v>
      </c>
      <c r="L968" s="786">
        <f t="shared" si="2766"/>
        <v>0</v>
      </c>
      <c r="M968" s="786">
        <f t="shared" si="2766"/>
        <v>0</v>
      </c>
      <c r="N968" s="786">
        <f t="shared" si="2766"/>
        <v>0</v>
      </c>
      <c r="O968" s="786">
        <f t="shared" si="2766"/>
        <v>0</v>
      </c>
      <c r="P968" s="786">
        <f t="shared" si="2766"/>
        <v>0</v>
      </c>
      <c r="Q968" s="786">
        <f t="shared" si="2766"/>
        <v>0</v>
      </c>
      <c r="R968" s="786">
        <f t="shared" si="2766"/>
        <v>0</v>
      </c>
      <c r="S968" s="785"/>
      <c r="T968" s="786">
        <f t="shared" ref="T968:AJ968" si="2767">SUM(T723)</f>
        <v>0</v>
      </c>
      <c r="U968" s="786">
        <f t="shared" si="2767"/>
        <v>0</v>
      </c>
      <c r="V968" s="786">
        <f t="shared" si="2767"/>
        <v>0</v>
      </c>
      <c r="W968" s="786">
        <f t="shared" si="2767"/>
        <v>0</v>
      </c>
      <c r="X968" s="786">
        <f t="shared" si="2767"/>
        <v>0</v>
      </c>
      <c r="Y968" s="786">
        <f t="shared" si="2767"/>
        <v>0</v>
      </c>
      <c r="Z968" s="786">
        <f t="shared" si="2767"/>
        <v>0</v>
      </c>
      <c r="AA968" s="786">
        <f t="shared" si="2767"/>
        <v>0</v>
      </c>
      <c r="AB968" s="786">
        <f t="shared" si="2767"/>
        <v>0</v>
      </c>
      <c r="AC968" s="786">
        <f t="shared" si="2767"/>
        <v>0</v>
      </c>
      <c r="AD968" s="786">
        <f t="shared" si="2767"/>
        <v>0</v>
      </c>
      <c r="AE968" s="786">
        <f t="shared" si="2767"/>
        <v>0</v>
      </c>
      <c r="AF968" s="786">
        <f t="shared" si="2767"/>
        <v>0</v>
      </c>
      <c r="AG968" s="786">
        <f t="shared" si="2767"/>
        <v>0</v>
      </c>
      <c r="AH968" s="786">
        <f t="shared" si="2767"/>
        <v>0</v>
      </c>
      <c r="AI968" s="786">
        <f t="shared" si="2767"/>
        <v>0</v>
      </c>
      <c r="AJ968" s="786">
        <f t="shared" si="2767"/>
        <v>0</v>
      </c>
      <c r="AK968" s="785"/>
      <c r="AL968" s="786">
        <f t="shared" ref="AL968:BB968" si="2768">SUM(AL723)</f>
        <v>0</v>
      </c>
      <c r="AM968" s="786">
        <f t="shared" si="2768"/>
        <v>0</v>
      </c>
      <c r="AN968" s="786">
        <f t="shared" si="2768"/>
        <v>0</v>
      </c>
      <c r="AO968" s="786">
        <f t="shared" si="2768"/>
        <v>0</v>
      </c>
      <c r="AP968" s="786">
        <f t="shared" si="2768"/>
        <v>0</v>
      </c>
      <c r="AQ968" s="786">
        <f t="shared" si="2768"/>
        <v>0</v>
      </c>
      <c r="AR968" s="786">
        <f t="shared" si="2768"/>
        <v>0</v>
      </c>
      <c r="AS968" s="786">
        <f t="shared" si="2768"/>
        <v>0</v>
      </c>
      <c r="AT968" s="786">
        <f t="shared" si="2768"/>
        <v>0</v>
      </c>
      <c r="AU968" s="786">
        <f t="shared" si="2768"/>
        <v>0</v>
      </c>
      <c r="AV968" s="786">
        <f t="shared" si="2768"/>
        <v>0</v>
      </c>
      <c r="AW968" s="786">
        <f t="shared" si="2768"/>
        <v>0</v>
      </c>
      <c r="AX968" s="786">
        <f t="shared" si="2768"/>
        <v>0</v>
      </c>
      <c r="AY968" s="786">
        <f t="shared" si="2768"/>
        <v>0</v>
      </c>
      <c r="AZ968" s="786">
        <f t="shared" si="2768"/>
        <v>0</v>
      </c>
      <c r="BA968" s="786">
        <f t="shared" si="2768"/>
        <v>0</v>
      </c>
      <c r="BB968" s="786">
        <f t="shared" si="2768"/>
        <v>0</v>
      </c>
      <c r="BC968" s="785"/>
      <c r="BD968" s="786">
        <f t="shared" ref="BD968:BT968" si="2769">SUM(BD723)</f>
        <v>0</v>
      </c>
      <c r="BE968" s="786">
        <f t="shared" si="2769"/>
        <v>0</v>
      </c>
      <c r="BF968" s="786">
        <f t="shared" si="2769"/>
        <v>0</v>
      </c>
      <c r="BG968" s="786">
        <f t="shared" si="2769"/>
        <v>0</v>
      </c>
      <c r="BH968" s="786">
        <f t="shared" si="2769"/>
        <v>0</v>
      </c>
      <c r="BI968" s="786">
        <f t="shared" si="2769"/>
        <v>0</v>
      </c>
      <c r="BJ968" s="786">
        <f t="shared" si="2769"/>
        <v>0</v>
      </c>
      <c r="BK968" s="786">
        <f t="shared" si="2769"/>
        <v>0</v>
      </c>
      <c r="BL968" s="786">
        <f t="shared" si="2769"/>
        <v>0</v>
      </c>
      <c r="BM968" s="786">
        <f t="shared" si="2769"/>
        <v>0</v>
      </c>
      <c r="BN968" s="786">
        <f t="shared" si="2769"/>
        <v>0</v>
      </c>
      <c r="BO968" s="786">
        <f t="shared" si="2769"/>
        <v>0</v>
      </c>
      <c r="BP968" s="786">
        <f t="shared" si="2769"/>
        <v>0</v>
      </c>
      <c r="BQ968" s="786">
        <f t="shared" si="2769"/>
        <v>0</v>
      </c>
      <c r="BR968" s="786">
        <f t="shared" si="2769"/>
        <v>0</v>
      </c>
      <c r="BS968" s="786">
        <f t="shared" si="2769"/>
        <v>0</v>
      </c>
      <c r="BT968" s="786">
        <f t="shared" si="276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77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770"/>
        <v>0</v>
      </c>
      <c r="CF968" s="1326">
        <f t="shared" si="2770"/>
        <v>0</v>
      </c>
      <c r="CG968" s="1326">
        <f t="shared" si="2770"/>
        <v>0</v>
      </c>
      <c r="CH968" s="1326">
        <f t="shared" si="2770"/>
        <v>0</v>
      </c>
      <c r="CI968" s="1326">
        <f t="shared" si="2770"/>
        <v>0</v>
      </c>
      <c r="CJ968" s="1326">
        <f t="shared" si="2770"/>
        <v>0</v>
      </c>
      <c r="CK968" s="1327">
        <f t="shared" si="2770"/>
        <v>0</v>
      </c>
      <c r="CL968" s="1327">
        <f t="shared" si="2770"/>
        <v>0</v>
      </c>
      <c r="CM968" s="1327">
        <f t="shared" si="2770"/>
        <v>0</v>
      </c>
      <c r="CN968" s="1326">
        <f t="shared" si="2770"/>
        <v>0</v>
      </c>
      <c r="CO968" s="1326">
        <f t="shared" si="2770"/>
        <v>0</v>
      </c>
      <c r="CP968" s="1326">
        <f t="shared" si="2770"/>
        <v>0</v>
      </c>
      <c r="CQ968" s="1326">
        <f t="shared" si="2770"/>
        <v>0</v>
      </c>
      <c r="CR968" s="1326">
        <f t="shared" si="2770"/>
        <v>0</v>
      </c>
      <c r="CS968" s="1325">
        <f t="shared" si="2770"/>
        <v>0</v>
      </c>
      <c r="CT968" s="1328">
        <f t="shared" ref="CE968:CT969" si="277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77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772"/>
        <v>0</v>
      </c>
      <c r="CW968" s="536">
        <f t="shared" si="2772"/>
        <v>0</v>
      </c>
      <c r="CX968" s="536">
        <f t="shared" si="2772"/>
        <v>0</v>
      </c>
      <c r="CY968" s="536">
        <f t="shared" si="2772"/>
        <v>0</v>
      </c>
      <c r="CZ968" s="536">
        <f t="shared" si="2772"/>
        <v>0</v>
      </c>
      <c r="DA968" s="536">
        <f t="shared" si="2772"/>
        <v>0</v>
      </c>
      <c r="DB968" s="537">
        <f t="shared" si="2772"/>
        <v>0</v>
      </c>
      <c r="DC968" s="537">
        <f t="shared" si="2772"/>
        <v>0</v>
      </c>
      <c r="DD968" s="537">
        <f t="shared" si="2772"/>
        <v>0</v>
      </c>
      <c r="DE968" s="536">
        <f t="shared" ref="DE968:DK969" si="277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773"/>
        <v>0</v>
      </c>
      <c r="DG968" s="536">
        <f t="shared" si="2773"/>
        <v>0</v>
      </c>
      <c r="DH968" s="536">
        <f t="shared" si="2773"/>
        <v>0</v>
      </c>
      <c r="DI968" s="536">
        <f t="shared" si="2773"/>
        <v>0</v>
      </c>
      <c r="DJ968" s="535">
        <f t="shared" si="2773"/>
        <v>0</v>
      </c>
      <c r="DK968" s="534">
        <f t="shared" si="2773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7"/>
      <c r="DY968" s="470"/>
    </row>
    <row r="969" spans="1:129" s="472" customFormat="1" ht="15.75" customHeight="1">
      <c r="A969" s="603" t="str">
        <f>A732</f>
        <v>Formal Employment (conservancies, etc.)</v>
      </c>
      <c r="B969" s="786">
        <f t="shared" ref="B969:R969" si="2774">SUM(B736)</f>
        <v>0</v>
      </c>
      <c r="C969" s="786">
        <f t="shared" si="2774"/>
        <v>0</v>
      </c>
      <c r="D969" s="786">
        <f t="shared" si="2774"/>
        <v>0</v>
      </c>
      <c r="E969" s="786">
        <f t="shared" si="2774"/>
        <v>0</v>
      </c>
      <c r="F969" s="786">
        <f t="shared" si="2774"/>
        <v>0</v>
      </c>
      <c r="G969" s="786">
        <f t="shared" si="2774"/>
        <v>0</v>
      </c>
      <c r="H969" s="786">
        <f t="shared" si="2774"/>
        <v>0</v>
      </c>
      <c r="I969" s="786">
        <f t="shared" si="2774"/>
        <v>0</v>
      </c>
      <c r="J969" s="786">
        <f t="shared" si="2774"/>
        <v>0</v>
      </c>
      <c r="K969" s="786">
        <f t="shared" si="2774"/>
        <v>0</v>
      </c>
      <c r="L969" s="786">
        <f t="shared" si="2774"/>
        <v>0</v>
      </c>
      <c r="M969" s="786">
        <f t="shared" si="2774"/>
        <v>0</v>
      </c>
      <c r="N969" s="786">
        <f t="shared" si="2774"/>
        <v>0</v>
      </c>
      <c r="O969" s="786">
        <f t="shared" si="2774"/>
        <v>0</v>
      </c>
      <c r="P969" s="786">
        <f t="shared" si="2774"/>
        <v>0</v>
      </c>
      <c r="Q969" s="786">
        <f t="shared" si="2774"/>
        <v>0</v>
      </c>
      <c r="R969" s="786">
        <f t="shared" si="2774"/>
        <v>0</v>
      </c>
      <c r="S969" s="785"/>
      <c r="T969" s="786">
        <f t="shared" ref="T969:AJ969" si="2775">SUM(T736)</f>
        <v>0</v>
      </c>
      <c r="U969" s="786">
        <f t="shared" si="2775"/>
        <v>0</v>
      </c>
      <c r="V969" s="786">
        <f t="shared" si="2775"/>
        <v>0</v>
      </c>
      <c r="W969" s="786">
        <f t="shared" si="2775"/>
        <v>0</v>
      </c>
      <c r="X969" s="786">
        <f t="shared" si="2775"/>
        <v>0</v>
      </c>
      <c r="Y969" s="786">
        <f t="shared" si="2775"/>
        <v>0</v>
      </c>
      <c r="Z969" s="786">
        <f t="shared" si="2775"/>
        <v>0</v>
      </c>
      <c r="AA969" s="786">
        <f t="shared" si="2775"/>
        <v>0</v>
      </c>
      <c r="AB969" s="786">
        <f t="shared" si="2775"/>
        <v>0</v>
      </c>
      <c r="AC969" s="786">
        <f t="shared" si="2775"/>
        <v>0</v>
      </c>
      <c r="AD969" s="786">
        <f t="shared" si="2775"/>
        <v>0</v>
      </c>
      <c r="AE969" s="786">
        <f t="shared" si="2775"/>
        <v>0</v>
      </c>
      <c r="AF969" s="786">
        <f t="shared" si="2775"/>
        <v>0</v>
      </c>
      <c r="AG969" s="786">
        <f t="shared" si="2775"/>
        <v>0</v>
      </c>
      <c r="AH969" s="786">
        <f t="shared" si="2775"/>
        <v>0</v>
      </c>
      <c r="AI969" s="786">
        <f t="shared" si="2775"/>
        <v>0</v>
      </c>
      <c r="AJ969" s="786">
        <f t="shared" si="2775"/>
        <v>0</v>
      </c>
      <c r="AK969" s="785"/>
      <c r="AL969" s="786">
        <f t="shared" ref="AL969:BB969" si="2776">SUM(AL736)</f>
        <v>0</v>
      </c>
      <c r="AM969" s="786">
        <f t="shared" si="2776"/>
        <v>0</v>
      </c>
      <c r="AN969" s="786">
        <f t="shared" si="2776"/>
        <v>0</v>
      </c>
      <c r="AO969" s="786">
        <f t="shared" si="2776"/>
        <v>0</v>
      </c>
      <c r="AP969" s="786">
        <f t="shared" si="2776"/>
        <v>0</v>
      </c>
      <c r="AQ969" s="786">
        <f t="shared" si="2776"/>
        <v>0</v>
      </c>
      <c r="AR969" s="786">
        <f t="shared" si="2776"/>
        <v>0</v>
      </c>
      <c r="AS969" s="786">
        <f t="shared" si="2776"/>
        <v>0</v>
      </c>
      <c r="AT969" s="786">
        <f t="shared" si="2776"/>
        <v>0</v>
      </c>
      <c r="AU969" s="786">
        <f t="shared" si="2776"/>
        <v>0</v>
      </c>
      <c r="AV969" s="786">
        <f t="shared" si="2776"/>
        <v>0</v>
      </c>
      <c r="AW969" s="786">
        <f t="shared" si="2776"/>
        <v>0</v>
      </c>
      <c r="AX969" s="786">
        <f t="shared" si="2776"/>
        <v>0</v>
      </c>
      <c r="AY969" s="786">
        <f t="shared" si="2776"/>
        <v>0</v>
      </c>
      <c r="AZ969" s="786">
        <f t="shared" si="2776"/>
        <v>0</v>
      </c>
      <c r="BA969" s="786">
        <f t="shared" si="2776"/>
        <v>0</v>
      </c>
      <c r="BB969" s="786">
        <f t="shared" si="2776"/>
        <v>0</v>
      </c>
      <c r="BC969" s="785"/>
      <c r="BD969" s="786">
        <f t="shared" ref="BD969:BT969" si="2777">SUM(BD736)</f>
        <v>0</v>
      </c>
      <c r="BE969" s="786">
        <f t="shared" si="2777"/>
        <v>0</v>
      </c>
      <c r="BF969" s="786">
        <f t="shared" si="2777"/>
        <v>0</v>
      </c>
      <c r="BG969" s="786">
        <f t="shared" si="2777"/>
        <v>0</v>
      </c>
      <c r="BH969" s="786">
        <f t="shared" si="2777"/>
        <v>0</v>
      </c>
      <c r="BI969" s="786">
        <f t="shared" si="2777"/>
        <v>0</v>
      </c>
      <c r="BJ969" s="786">
        <f t="shared" si="2777"/>
        <v>0</v>
      </c>
      <c r="BK969" s="786">
        <f t="shared" si="2777"/>
        <v>0</v>
      </c>
      <c r="BL969" s="786">
        <f t="shared" si="2777"/>
        <v>0</v>
      </c>
      <c r="BM969" s="786">
        <f t="shared" si="2777"/>
        <v>0</v>
      </c>
      <c r="BN969" s="786">
        <f t="shared" si="2777"/>
        <v>0</v>
      </c>
      <c r="BO969" s="786">
        <f t="shared" si="2777"/>
        <v>0</v>
      </c>
      <c r="BP969" s="786">
        <f t="shared" si="2777"/>
        <v>0</v>
      </c>
      <c r="BQ969" s="786">
        <f t="shared" si="2777"/>
        <v>0</v>
      </c>
      <c r="BR969" s="786">
        <f t="shared" si="2777"/>
        <v>0</v>
      </c>
      <c r="BS969" s="786">
        <f t="shared" si="2777"/>
        <v>0</v>
      </c>
      <c r="BT969" s="786">
        <f t="shared" si="277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770"/>
        <v>0</v>
      </c>
      <c r="CE969" s="1325">
        <f t="shared" si="2771"/>
        <v>0</v>
      </c>
      <c r="CF969" s="1326">
        <f t="shared" si="2771"/>
        <v>0</v>
      </c>
      <c r="CG969" s="1326">
        <f t="shared" si="2771"/>
        <v>0</v>
      </c>
      <c r="CH969" s="1326">
        <f t="shared" si="2771"/>
        <v>0</v>
      </c>
      <c r="CI969" s="1326">
        <f t="shared" si="2771"/>
        <v>0</v>
      </c>
      <c r="CJ969" s="1326">
        <f t="shared" si="2771"/>
        <v>0</v>
      </c>
      <c r="CK969" s="1327">
        <f t="shared" si="2771"/>
        <v>0</v>
      </c>
      <c r="CL969" s="1327">
        <f t="shared" si="2771"/>
        <v>0</v>
      </c>
      <c r="CM969" s="1327">
        <f t="shared" si="2771"/>
        <v>0</v>
      </c>
      <c r="CN969" s="1326">
        <f t="shared" si="2771"/>
        <v>0</v>
      </c>
      <c r="CO969" s="1326">
        <f t="shared" si="2771"/>
        <v>0</v>
      </c>
      <c r="CP969" s="1326">
        <f t="shared" si="2771"/>
        <v>0</v>
      </c>
      <c r="CQ969" s="1326">
        <f t="shared" si="2771"/>
        <v>0</v>
      </c>
      <c r="CR969" s="1326">
        <f t="shared" si="2771"/>
        <v>0</v>
      </c>
      <c r="CS969" s="1325">
        <f t="shared" si="2771"/>
        <v>0</v>
      </c>
      <c r="CT969" s="1328">
        <f t="shared" si="2771"/>
        <v>0</v>
      </c>
      <c r="CU969" s="534">
        <f t="shared" si="2772"/>
        <v>0</v>
      </c>
      <c r="CV969" s="535">
        <f t="shared" si="2772"/>
        <v>0</v>
      </c>
      <c r="CW969" s="536">
        <f t="shared" si="2772"/>
        <v>0</v>
      </c>
      <c r="CX969" s="536">
        <f t="shared" si="2772"/>
        <v>0</v>
      </c>
      <c r="CY969" s="536">
        <f t="shared" si="2772"/>
        <v>0</v>
      </c>
      <c r="CZ969" s="536">
        <f t="shared" si="2772"/>
        <v>0</v>
      </c>
      <c r="DA969" s="536">
        <f t="shared" si="2772"/>
        <v>0</v>
      </c>
      <c r="DB969" s="537">
        <f t="shared" si="2772"/>
        <v>0</v>
      </c>
      <c r="DC969" s="537">
        <f t="shared" si="2772"/>
        <v>0</v>
      </c>
      <c r="DD969" s="537">
        <f t="shared" si="2772"/>
        <v>0</v>
      </c>
      <c r="DE969" s="536">
        <f t="shared" si="2773"/>
        <v>0</v>
      </c>
      <c r="DF969" s="536">
        <f t="shared" si="2773"/>
        <v>0</v>
      </c>
      <c r="DG969" s="536">
        <f t="shared" si="2773"/>
        <v>0</v>
      </c>
      <c r="DH969" s="536">
        <f t="shared" si="2773"/>
        <v>0</v>
      </c>
      <c r="DI969" s="536">
        <f t="shared" si="2773"/>
        <v>0</v>
      </c>
      <c r="DJ969" s="535">
        <f t="shared" si="2773"/>
        <v>0</v>
      </c>
      <c r="DK969" s="534">
        <f t="shared" si="2773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7"/>
      <c r="DY969" s="470"/>
    </row>
    <row r="970" spans="1:129" s="472" customFormat="1" ht="15.75" customHeight="1">
      <c r="A970" s="808" t="s">
        <v>388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68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68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68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68"/>
      <c r="BV970" s="785"/>
      <c r="BW970" s="785"/>
      <c r="BX970" s="785"/>
      <c r="BY970" s="785"/>
      <c r="BZ970" s="800"/>
      <c r="CA970" s="800"/>
      <c r="CB970" s="800"/>
      <c r="CC970" s="800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6">
        <f t="shared" ref="B971:R971" si="2778">SUM(B731)</f>
        <v>0</v>
      </c>
      <c r="C971" s="786">
        <f t="shared" si="2778"/>
        <v>0</v>
      </c>
      <c r="D971" s="786">
        <f t="shared" si="2778"/>
        <v>0</v>
      </c>
      <c r="E971" s="786">
        <f t="shared" si="2778"/>
        <v>0</v>
      </c>
      <c r="F971" s="786">
        <f t="shared" si="2778"/>
        <v>0</v>
      </c>
      <c r="G971" s="786">
        <f t="shared" si="2778"/>
        <v>0</v>
      </c>
      <c r="H971" s="786">
        <f t="shared" si="2778"/>
        <v>0</v>
      </c>
      <c r="I971" s="786">
        <f t="shared" si="2778"/>
        <v>0</v>
      </c>
      <c r="J971" s="786">
        <f t="shared" si="2778"/>
        <v>0</v>
      </c>
      <c r="K971" s="786">
        <f t="shared" si="2778"/>
        <v>0</v>
      </c>
      <c r="L971" s="786">
        <f t="shared" si="2778"/>
        <v>0</v>
      </c>
      <c r="M971" s="786">
        <f t="shared" si="2778"/>
        <v>0</v>
      </c>
      <c r="N971" s="786">
        <f t="shared" si="2778"/>
        <v>0</v>
      </c>
      <c r="O971" s="786">
        <f t="shared" si="2778"/>
        <v>0</v>
      </c>
      <c r="P971" s="786">
        <f t="shared" si="2778"/>
        <v>0</v>
      </c>
      <c r="Q971" s="786">
        <f t="shared" si="2778"/>
        <v>0</v>
      </c>
      <c r="R971" s="786">
        <f t="shared" si="2778"/>
        <v>0</v>
      </c>
      <c r="S971" s="785"/>
      <c r="T971" s="786">
        <f t="shared" ref="T971:AJ971" si="2779">SUM(T731)</f>
        <v>0</v>
      </c>
      <c r="U971" s="786">
        <f t="shared" si="2779"/>
        <v>0</v>
      </c>
      <c r="V971" s="786">
        <f t="shared" si="2779"/>
        <v>0</v>
      </c>
      <c r="W971" s="786">
        <f t="shared" si="2779"/>
        <v>0</v>
      </c>
      <c r="X971" s="786">
        <f t="shared" si="2779"/>
        <v>0</v>
      </c>
      <c r="Y971" s="786">
        <f t="shared" si="2779"/>
        <v>0</v>
      </c>
      <c r="Z971" s="786">
        <f t="shared" si="2779"/>
        <v>0</v>
      </c>
      <c r="AA971" s="786">
        <f t="shared" si="2779"/>
        <v>0</v>
      </c>
      <c r="AB971" s="786">
        <f t="shared" si="2779"/>
        <v>0</v>
      </c>
      <c r="AC971" s="786">
        <f t="shared" si="2779"/>
        <v>0</v>
      </c>
      <c r="AD971" s="786">
        <f t="shared" si="2779"/>
        <v>0</v>
      </c>
      <c r="AE971" s="786">
        <f t="shared" si="2779"/>
        <v>0</v>
      </c>
      <c r="AF971" s="786">
        <f t="shared" si="2779"/>
        <v>0</v>
      </c>
      <c r="AG971" s="786">
        <f t="shared" si="2779"/>
        <v>0</v>
      </c>
      <c r="AH971" s="786">
        <f t="shared" si="2779"/>
        <v>0</v>
      </c>
      <c r="AI971" s="786">
        <f t="shared" si="2779"/>
        <v>0</v>
      </c>
      <c r="AJ971" s="786">
        <f t="shared" si="2779"/>
        <v>0</v>
      </c>
      <c r="AK971" s="785"/>
      <c r="AL971" s="786">
        <f t="shared" ref="AL971:BB971" si="2780">SUM(AL731)</f>
        <v>0</v>
      </c>
      <c r="AM971" s="786">
        <f t="shared" si="2780"/>
        <v>0</v>
      </c>
      <c r="AN971" s="786">
        <f t="shared" si="2780"/>
        <v>0</v>
      </c>
      <c r="AO971" s="786">
        <f t="shared" si="2780"/>
        <v>0</v>
      </c>
      <c r="AP971" s="786">
        <f t="shared" si="2780"/>
        <v>0</v>
      </c>
      <c r="AQ971" s="786">
        <f t="shared" si="2780"/>
        <v>0</v>
      </c>
      <c r="AR971" s="786">
        <f t="shared" si="2780"/>
        <v>0</v>
      </c>
      <c r="AS971" s="786">
        <f t="shared" si="2780"/>
        <v>0</v>
      </c>
      <c r="AT971" s="786">
        <f t="shared" si="2780"/>
        <v>0</v>
      </c>
      <c r="AU971" s="786">
        <f t="shared" si="2780"/>
        <v>0</v>
      </c>
      <c r="AV971" s="786">
        <f t="shared" si="2780"/>
        <v>0</v>
      </c>
      <c r="AW971" s="786">
        <f t="shared" si="2780"/>
        <v>0</v>
      </c>
      <c r="AX971" s="786">
        <f t="shared" si="2780"/>
        <v>0</v>
      </c>
      <c r="AY971" s="786">
        <f t="shared" si="2780"/>
        <v>0</v>
      </c>
      <c r="AZ971" s="786">
        <f t="shared" si="2780"/>
        <v>0</v>
      </c>
      <c r="BA971" s="786">
        <f t="shared" si="2780"/>
        <v>0</v>
      </c>
      <c r="BB971" s="786">
        <f t="shared" si="278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/>
      <c r="BI971" s="786"/>
      <c r="BJ971" s="786">
        <f t="shared" ref="BJ971:BT971" si="2781">SUM(BJ731)</f>
        <v>0</v>
      </c>
      <c r="BK971" s="786">
        <f t="shared" si="2781"/>
        <v>0</v>
      </c>
      <c r="BL971" s="786">
        <f t="shared" si="2781"/>
        <v>0</v>
      </c>
      <c r="BM971" s="786">
        <f t="shared" si="2781"/>
        <v>0</v>
      </c>
      <c r="BN971" s="786">
        <f t="shared" si="2781"/>
        <v>0</v>
      </c>
      <c r="BO971" s="786">
        <f t="shared" si="2781"/>
        <v>0</v>
      </c>
      <c r="BP971" s="786">
        <f t="shared" si="2781"/>
        <v>0</v>
      </c>
      <c r="BQ971" s="786">
        <f t="shared" si="2781"/>
        <v>0</v>
      </c>
      <c r="BR971" s="786">
        <f t="shared" si="2781"/>
        <v>0</v>
      </c>
      <c r="BS971" s="786">
        <f t="shared" si="2781"/>
        <v>0</v>
      </c>
      <c r="BT971" s="786">
        <f t="shared" si="2781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 t="str">
        <f t="shared" ref="CD971:CS972" si="278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5">
        <f t="shared" si="2782"/>
        <v>0</v>
      </c>
      <c r="CF971" s="1326">
        <f t="shared" si="2782"/>
        <v>0</v>
      </c>
      <c r="CG971" s="1326">
        <f t="shared" si="2782"/>
        <v>0</v>
      </c>
      <c r="CH971" s="1326">
        <f t="shared" si="2782"/>
        <v>0</v>
      </c>
      <c r="CI971" s="1326">
        <f t="shared" si="2782"/>
        <v>0</v>
      </c>
      <c r="CJ971" s="1326">
        <f t="shared" si="2782"/>
        <v>0</v>
      </c>
      <c r="CK971" s="1327">
        <f t="shared" si="2782"/>
        <v>0</v>
      </c>
      <c r="CL971" s="1327">
        <f t="shared" si="2782"/>
        <v>0</v>
      </c>
      <c r="CM971" s="1327">
        <f t="shared" si="2782"/>
        <v>0</v>
      </c>
      <c r="CN971" s="1326">
        <f t="shared" si="2782"/>
        <v>0</v>
      </c>
      <c r="CO971" s="1326">
        <f t="shared" si="2782"/>
        <v>0</v>
      </c>
      <c r="CP971" s="1326">
        <f t="shared" si="2782"/>
        <v>0</v>
      </c>
      <c r="CQ971" s="1326">
        <f t="shared" si="2782"/>
        <v>0</v>
      </c>
      <c r="CR971" s="1326">
        <f t="shared" si="2782"/>
        <v>0</v>
      </c>
      <c r="CS971" s="1325">
        <f t="shared" si="2782"/>
        <v>0</v>
      </c>
      <c r="CT971" s="1328" t="str">
        <f t="shared" ref="CE971:CT972" si="278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78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784"/>
        <v>0</v>
      </c>
      <c r="CW971" s="536">
        <f t="shared" si="2784"/>
        <v>0</v>
      </c>
      <c r="CX971" s="536">
        <f t="shared" si="2784"/>
        <v>0</v>
      </c>
      <c r="CY971" s="536">
        <f t="shared" si="2784"/>
        <v>0</v>
      </c>
      <c r="CZ971" s="536">
        <f t="shared" si="2784"/>
        <v>0</v>
      </c>
      <c r="DA971" s="536">
        <f t="shared" si="2784"/>
        <v>0</v>
      </c>
      <c r="DB971" s="537">
        <f t="shared" si="2784"/>
        <v>0</v>
      </c>
      <c r="DC971" s="537">
        <f t="shared" si="2784"/>
        <v>0</v>
      </c>
      <c r="DD971" s="537">
        <f t="shared" si="2784"/>
        <v>0</v>
      </c>
      <c r="DE971" s="536">
        <f t="shared" ref="DE971:DK972" si="278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785"/>
        <v>0</v>
      </c>
      <c r="DG971" s="536">
        <f t="shared" si="2785"/>
        <v>0</v>
      </c>
      <c r="DH971" s="536">
        <f t="shared" si="2785"/>
        <v>0</v>
      </c>
      <c r="DI971" s="536">
        <f t="shared" si="2785"/>
        <v>0</v>
      </c>
      <c r="DJ971" s="535">
        <f t="shared" si="2785"/>
        <v>0</v>
      </c>
      <c r="DK971" s="534" t="str">
        <f t="shared" si="2785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7"/>
      <c r="DY971" s="470"/>
    </row>
    <row r="972" spans="1:129" s="472" customFormat="1" ht="15.75" customHeight="1">
      <c r="A972" s="603" t="str">
        <f>A749</f>
        <v>Self-employment -- see Data2</v>
      </c>
      <c r="B972" s="786">
        <f t="shared" ref="B972:R972" si="2786">SUM(B754)</f>
        <v>0</v>
      </c>
      <c r="C972" s="786">
        <f t="shared" si="2786"/>
        <v>0</v>
      </c>
      <c r="D972" s="786">
        <f t="shared" si="2786"/>
        <v>0</v>
      </c>
      <c r="E972" s="786">
        <f t="shared" si="2786"/>
        <v>0</v>
      </c>
      <c r="F972" s="786">
        <f t="shared" si="2786"/>
        <v>0</v>
      </c>
      <c r="G972" s="786">
        <f t="shared" si="2786"/>
        <v>0</v>
      </c>
      <c r="H972" s="786">
        <f t="shared" si="2786"/>
        <v>0</v>
      </c>
      <c r="I972" s="786">
        <f t="shared" si="2786"/>
        <v>0</v>
      </c>
      <c r="J972" s="786">
        <f t="shared" si="2786"/>
        <v>0</v>
      </c>
      <c r="K972" s="786">
        <f t="shared" si="2786"/>
        <v>0</v>
      </c>
      <c r="L972" s="786">
        <f t="shared" si="2786"/>
        <v>0</v>
      </c>
      <c r="M972" s="786">
        <f t="shared" si="2786"/>
        <v>0</v>
      </c>
      <c r="N972" s="786">
        <f t="shared" si="2786"/>
        <v>0</v>
      </c>
      <c r="O972" s="786">
        <f t="shared" si="2786"/>
        <v>0</v>
      </c>
      <c r="P972" s="786">
        <f t="shared" si="2786"/>
        <v>0</v>
      </c>
      <c r="Q972" s="786">
        <f t="shared" si="2786"/>
        <v>0</v>
      </c>
      <c r="R972" s="786">
        <f t="shared" si="2786"/>
        <v>0</v>
      </c>
      <c r="S972" s="785"/>
      <c r="T972" s="786">
        <f t="shared" ref="T972:AJ972" si="2787">SUM(T754)</f>
        <v>0</v>
      </c>
      <c r="U972" s="786">
        <f t="shared" si="2787"/>
        <v>0</v>
      </c>
      <c r="V972" s="786">
        <f t="shared" si="2787"/>
        <v>0</v>
      </c>
      <c r="W972" s="786">
        <f t="shared" si="2787"/>
        <v>300</v>
      </c>
      <c r="X972" s="786">
        <f t="shared" si="2787"/>
        <v>0</v>
      </c>
      <c r="Y972" s="786">
        <f t="shared" si="2787"/>
        <v>0</v>
      </c>
      <c r="Z972" s="786">
        <f t="shared" si="2787"/>
        <v>0</v>
      </c>
      <c r="AA972" s="786">
        <f t="shared" si="2787"/>
        <v>80</v>
      </c>
      <c r="AB972" s="786">
        <f t="shared" si="2787"/>
        <v>0</v>
      </c>
      <c r="AC972" s="786">
        <f t="shared" si="2787"/>
        <v>0</v>
      </c>
      <c r="AD972" s="786">
        <f t="shared" si="2787"/>
        <v>0</v>
      </c>
      <c r="AE972" s="786">
        <f t="shared" si="2787"/>
        <v>0</v>
      </c>
      <c r="AF972" s="786">
        <f t="shared" si="2787"/>
        <v>0</v>
      </c>
      <c r="AG972" s="786">
        <f t="shared" si="2787"/>
        <v>0</v>
      </c>
      <c r="AH972" s="786">
        <f t="shared" si="2787"/>
        <v>0</v>
      </c>
      <c r="AI972" s="786">
        <f t="shared" si="2787"/>
        <v>0</v>
      </c>
      <c r="AJ972" s="786">
        <f t="shared" si="2787"/>
        <v>0</v>
      </c>
      <c r="AK972" s="785"/>
      <c r="AL972" s="786">
        <f t="shared" ref="AL972:BB972" si="2788">SUM(AL754)</f>
        <v>0</v>
      </c>
      <c r="AM972" s="786">
        <f t="shared" si="2788"/>
        <v>0</v>
      </c>
      <c r="AN972" s="786">
        <f t="shared" si="2788"/>
        <v>0</v>
      </c>
      <c r="AO972" s="786">
        <f t="shared" si="2788"/>
        <v>0</v>
      </c>
      <c r="AP972" s="786">
        <f t="shared" si="2788"/>
        <v>0</v>
      </c>
      <c r="AQ972" s="786">
        <f t="shared" si="2788"/>
        <v>0</v>
      </c>
      <c r="AR972" s="786">
        <f t="shared" si="2788"/>
        <v>0</v>
      </c>
      <c r="AS972" s="786">
        <f t="shared" si="2788"/>
        <v>0</v>
      </c>
      <c r="AT972" s="786">
        <f t="shared" si="2788"/>
        <v>0</v>
      </c>
      <c r="AU972" s="786">
        <f t="shared" si="2788"/>
        <v>0</v>
      </c>
      <c r="AV972" s="786">
        <f t="shared" si="2788"/>
        <v>0</v>
      </c>
      <c r="AW972" s="786">
        <f t="shared" si="2788"/>
        <v>0</v>
      </c>
      <c r="AX972" s="786">
        <f t="shared" si="2788"/>
        <v>0</v>
      </c>
      <c r="AY972" s="786">
        <f t="shared" si="2788"/>
        <v>0</v>
      </c>
      <c r="AZ972" s="786">
        <f t="shared" si="2788"/>
        <v>0</v>
      </c>
      <c r="BA972" s="786">
        <f t="shared" si="2788"/>
        <v>0</v>
      </c>
      <c r="BB972" s="786">
        <f t="shared" si="2788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/>
      <c r="BI972" s="786"/>
      <c r="BJ972" s="786">
        <f t="shared" ref="BJ972:BT972" si="2789">SUM(BJ754)</f>
        <v>0</v>
      </c>
      <c r="BK972" s="786">
        <f t="shared" si="2789"/>
        <v>0</v>
      </c>
      <c r="BL972" s="786">
        <f t="shared" si="2789"/>
        <v>0</v>
      </c>
      <c r="BM972" s="786">
        <f t="shared" si="2789"/>
        <v>0</v>
      </c>
      <c r="BN972" s="786">
        <f t="shared" si="2789"/>
        <v>0</v>
      </c>
      <c r="BO972" s="786">
        <f t="shared" si="2789"/>
        <v>0</v>
      </c>
      <c r="BP972" s="786">
        <f t="shared" si="2789"/>
        <v>0</v>
      </c>
      <c r="BQ972" s="786">
        <f t="shared" si="2789"/>
        <v>0</v>
      </c>
      <c r="BR972" s="786">
        <f t="shared" si="2789"/>
        <v>0</v>
      </c>
      <c r="BS972" s="786">
        <f t="shared" si="2789"/>
        <v>0</v>
      </c>
      <c r="BT972" s="786">
        <f t="shared" si="278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4" t="str">
        <f t="shared" si="2782"/>
        <v/>
      </c>
      <c r="CE972" s="1325">
        <f t="shared" si="2783"/>
        <v>0</v>
      </c>
      <c r="CF972" s="1326">
        <f t="shared" si="2783"/>
        <v>0</v>
      </c>
      <c r="CG972" s="1326">
        <f t="shared" si="2783"/>
        <v>0</v>
      </c>
      <c r="CH972" s="1326">
        <f t="shared" si="2783"/>
        <v>0</v>
      </c>
      <c r="CI972" s="1326">
        <f t="shared" si="2783"/>
        <v>0</v>
      </c>
      <c r="CJ972" s="1326">
        <f t="shared" si="2783"/>
        <v>0</v>
      </c>
      <c r="CK972" s="1327">
        <f t="shared" si="2783"/>
        <v>0</v>
      </c>
      <c r="CL972" s="1327">
        <f t="shared" si="2783"/>
        <v>0</v>
      </c>
      <c r="CM972" s="1327">
        <f t="shared" si="2783"/>
        <v>0</v>
      </c>
      <c r="CN972" s="1326">
        <f t="shared" si="2783"/>
        <v>0</v>
      </c>
      <c r="CO972" s="1326">
        <f t="shared" si="2783"/>
        <v>0</v>
      </c>
      <c r="CP972" s="1326">
        <f t="shared" si="2783"/>
        <v>0</v>
      </c>
      <c r="CQ972" s="1326">
        <f t="shared" si="2783"/>
        <v>0</v>
      </c>
      <c r="CR972" s="1326">
        <f t="shared" si="2783"/>
        <v>0</v>
      </c>
      <c r="CS972" s="1325">
        <f t="shared" si="2783"/>
        <v>0</v>
      </c>
      <c r="CT972" s="1328" t="str">
        <f t="shared" si="2783"/>
        <v/>
      </c>
      <c r="CU972" s="534" t="str">
        <f t="shared" si="2784"/>
        <v/>
      </c>
      <c r="CV972" s="535">
        <f t="shared" si="2784"/>
        <v>0</v>
      </c>
      <c r="CW972" s="536">
        <f t="shared" si="2784"/>
        <v>0</v>
      </c>
      <c r="CX972" s="536">
        <f t="shared" si="2784"/>
        <v>0</v>
      </c>
      <c r="CY972" s="536">
        <f t="shared" si="2784"/>
        <v>0</v>
      </c>
      <c r="CZ972" s="536">
        <f t="shared" si="2784"/>
        <v>0</v>
      </c>
      <c r="DA972" s="536">
        <f t="shared" si="2784"/>
        <v>0</v>
      </c>
      <c r="DB972" s="537">
        <f t="shared" si="2784"/>
        <v>0</v>
      </c>
      <c r="DC972" s="537">
        <f t="shared" si="2784"/>
        <v>0</v>
      </c>
      <c r="DD972" s="537">
        <f t="shared" si="2784"/>
        <v>0</v>
      </c>
      <c r="DE972" s="536">
        <f t="shared" si="2785"/>
        <v>0</v>
      </c>
      <c r="DF972" s="536">
        <f t="shared" si="2785"/>
        <v>0</v>
      </c>
      <c r="DG972" s="536">
        <f t="shared" si="2785"/>
        <v>0</v>
      </c>
      <c r="DH972" s="536">
        <f t="shared" si="2785"/>
        <v>0</v>
      </c>
      <c r="DI972" s="536">
        <f t="shared" si="2785"/>
        <v>0</v>
      </c>
      <c r="DJ972" s="535">
        <f t="shared" si="2785"/>
        <v>0</v>
      </c>
      <c r="DK972" s="534" t="str">
        <f t="shared" si="2785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7"/>
      <c r="DY972" s="470"/>
    </row>
    <row r="973" spans="1:129" s="472" customFormat="1" ht="15.75" customHeight="1">
      <c r="A973" s="810" t="s">
        <v>389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68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68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68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68"/>
      <c r="BV973" s="785"/>
      <c r="BW973" s="785"/>
      <c r="BX973" s="785"/>
      <c r="BY973" s="785"/>
      <c r="BZ973" s="800"/>
      <c r="CA973" s="800"/>
      <c r="CB973" s="800"/>
      <c r="CC973" s="800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6">
        <f t="shared" ref="B974:R974" si="2790">SUM(B759)</f>
        <v>0</v>
      </c>
      <c r="C974" s="786">
        <f t="shared" si="2790"/>
        <v>0</v>
      </c>
      <c r="D974" s="786">
        <f t="shared" si="2790"/>
        <v>0</v>
      </c>
      <c r="E974" s="786">
        <f t="shared" si="2790"/>
        <v>0</v>
      </c>
      <c r="F974" s="786">
        <f t="shared" si="2790"/>
        <v>0</v>
      </c>
      <c r="G974" s="786">
        <f t="shared" si="2790"/>
        <v>0</v>
      </c>
      <c r="H974" s="786">
        <f t="shared" si="2790"/>
        <v>0</v>
      </c>
      <c r="I974" s="786">
        <f t="shared" si="2790"/>
        <v>0</v>
      </c>
      <c r="J974" s="786">
        <f t="shared" si="2790"/>
        <v>0</v>
      </c>
      <c r="K974" s="786">
        <f t="shared" si="2790"/>
        <v>0</v>
      </c>
      <c r="L974" s="786">
        <f t="shared" si="2790"/>
        <v>0</v>
      </c>
      <c r="M974" s="786">
        <f t="shared" si="2790"/>
        <v>0</v>
      </c>
      <c r="N974" s="786">
        <f t="shared" si="2790"/>
        <v>0</v>
      </c>
      <c r="O974" s="786">
        <f t="shared" si="2790"/>
        <v>0</v>
      </c>
      <c r="P974" s="786">
        <f t="shared" si="2790"/>
        <v>0</v>
      </c>
      <c r="Q974" s="786">
        <f t="shared" si="2790"/>
        <v>0</v>
      </c>
      <c r="R974" s="786">
        <f t="shared" si="2790"/>
        <v>0</v>
      </c>
      <c r="S974" s="785"/>
      <c r="T974" s="786">
        <f t="shared" ref="T974:AJ974" si="2791">SUM(T759)</f>
        <v>0</v>
      </c>
      <c r="U974" s="786">
        <f t="shared" si="2791"/>
        <v>0</v>
      </c>
      <c r="V974" s="786">
        <f t="shared" si="2791"/>
        <v>0</v>
      </c>
      <c r="W974" s="786">
        <f t="shared" si="2791"/>
        <v>0</v>
      </c>
      <c r="X974" s="786">
        <f t="shared" si="2791"/>
        <v>0</v>
      </c>
      <c r="Y974" s="786">
        <f t="shared" si="2791"/>
        <v>0</v>
      </c>
      <c r="Z974" s="786">
        <f t="shared" si="2791"/>
        <v>1039.68</v>
      </c>
      <c r="AA974" s="786">
        <f t="shared" si="2791"/>
        <v>0</v>
      </c>
      <c r="AB974" s="786">
        <f t="shared" si="2791"/>
        <v>0</v>
      </c>
      <c r="AC974" s="786">
        <f t="shared" si="2791"/>
        <v>0</v>
      </c>
      <c r="AD974" s="786">
        <f t="shared" si="2791"/>
        <v>0</v>
      </c>
      <c r="AE974" s="786">
        <f t="shared" si="2791"/>
        <v>0</v>
      </c>
      <c r="AF974" s="786">
        <f t="shared" si="2791"/>
        <v>0</v>
      </c>
      <c r="AG974" s="786">
        <f t="shared" si="2791"/>
        <v>0</v>
      </c>
      <c r="AH974" s="786">
        <f t="shared" si="2791"/>
        <v>0</v>
      </c>
      <c r="AI974" s="786">
        <f t="shared" si="2791"/>
        <v>0</v>
      </c>
      <c r="AJ974" s="786">
        <f t="shared" si="2791"/>
        <v>0</v>
      </c>
      <c r="AK974" s="785"/>
      <c r="AL974" s="786">
        <f t="shared" ref="AL974:BB974" si="2792">SUM(AL759)</f>
        <v>0</v>
      </c>
      <c r="AM974" s="786">
        <f t="shared" si="2792"/>
        <v>0</v>
      </c>
      <c r="AN974" s="786">
        <f t="shared" si="2792"/>
        <v>0</v>
      </c>
      <c r="AO974" s="786">
        <f t="shared" si="2792"/>
        <v>0</v>
      </c>
      <c r="AP974" s="786">
        <f t="shared" si="2792"/>
        <v>0</v>
      </c>
      <c r="AQ974" s="786">
        <f t="shared" si="2792"/>
        <v>0</v>
      </c>
      <c r="AR974" s="786">
        <f t="shared" si="2792"/>
        <v>0</v>
      </c>
      <c r="AS974" s="786">
        <f t="shared" si="2792"/>
        <v>0</v>
      </c>
      <c r="AT974" s="786">
        <f t="shared" si="2792"/>
        <v>0</v>
      </c>
      <c r="AU974" s="786">
        <f t="shared" si="2792"/>
        <v>0</v>
      </c>
      <c r="AV974" s="786">
        <f t="shared" si="2792"/>
        <v>0</v>
      </c>
      <c r="AW974" s="786">
        <f t="shared" si="2792"/>
        <v>0</v>
      </c>
      <c r="AX974" s="786">
        <f t="shared" si="2792"/>
        <v>0</v>
      </c>
      <c r="AY974" s="786">
        <f t="shared" si="2792"/>
        <v>0</v>
      </c>
      <c r="AZ974" s="786">
        <f t="shared" si="2792"/>
        <v>0</v>
      </c>
      <c r="BA974" s="786">
        <f t="shared" si="2792"/>
        <v>0</v>
      </c>
      <c r="BB974" s="786">
        <f t="shared" si="2792"/>
        <v>0</v>
      </c>
      <c r="BC974" s="785"/>
      <c r="BD974" s="786">
        <f t="shared" ref="BD974:BT974" si="2793">SUM(BD759)</f>
        <v>0</v>
      </c>
      <c r="BE974" s="786">
        <f t="shared" si="2793"/>
        <v>0</v>
      </c>
      <c r="BF974" s="786">
        <f t="shared" si="2793"/>
        <v>0</v>
      </c>
      <c r="BG974" s="786">
        <f t="shared" si="2793"/>
        <v>0</v>
      </c>
      <c r="BH974" s="786">
        <f t="shared" si="2793"/>
        <v>0</v>
      </c>
      <c r="BI974" s="786">
        <f t="shared" si="2793"/>
        <v>0</v>
      </c>
      <c r="BJ974" s="786">
        <f t="shared" si="2793"/>
        <v>0</v>
      </c>
      <c r="BK974" s="786">
        <f t="shared" si="2793"/>
        <v>0</v>
      </c>
      <c r="BL974" s="786">
        <f t="shared" si="2793"/>
        <v>0</v>
      </c>
      <c r="BM974" s="786">
        <f t="shared" si="2793"/>
        <v>0</v>
      </c>
      <c r="BN974" s="786">
        <f t="shared" si="2793"/>
        <v>0</v>
      </c>
      <c r="BO974" s="786">
        <f t="shared" si="2793"/>
        <v>0</v>
      </c>
      <c r="BP974" s="786">
        <f t="shared" si="2793"/>
        <v>0</v>
      </c>
      <c r="BQ974" s="786">
        <f t="shared" si="2793"/>
        <v>0</v>
      </c>
      <c r="BR974" s="786">
        <f t="shared" si="2793"/>
        <v>0</v>
      </c>
      <c r="BS974" s="786">
        <f t="shared" si="2793"/>
        <v>0</v>
      </c>
      <c r="BT974" s="786">
        <f t="shared" si="279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79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794"/>
        <v>0</v>
      </c>
      <c r="CG974" s="1326">
        <f t="shared" si="2794"/>
        <v>0</v>
      </c>
      <c r="CH974" s="1326">
        <f t="shared" si="2794"/>
        <v>0</v>
      </c>
      <c r="CI974" s="1326">
        <f t="shared" si="2794"/>
        <v>0</v>
      </c>
      <c r="CJ974" s="1326">
        <f t="shared" si="2794"/>
        <v>0</v>
      </c>
      <c r="CK974" s="1327">
        <f t="shared" si="2794"/>
        <v>0</v>
      </c>
      <c r="CL974" s="1327">
        <f t="shared" si="2794"/>
        <v>0</v>
      </c>
      <c r="CM974" s="1327">
        <f t="shared" si="2794"/>
        <v>0</v>
      </c>
      <c r="CN974" s="1326">
        <f t="shared" si="2794"/>
        <v>0</v>
      </c>
      <c r="CO974" s="1326">
        <f t="shared" si="2794"/>
        <v>0</v>
      </c>
      <c r="CP974" s="1326">
        <f t="shared" si="2794"/>
        <v>0</v>
      </c>
      <c r="CQ974" s="1326">
        <f t="shared" si="2794"/>
        <v>0</v>
      </c>
      <c r="CR974" s="1326">
        <f t="shared" si="2794"/>
        <v>0</v>
      </c>
      <c r="CS974" s="1325">
        <f t="shared" si="2794"/>
        <v>0</v>
      </c>
      <c r="CT974" s="1328">
        <f t="shared" si="2794"/>
        <v>0</v>
      </c>
      <c r="CU974" s="534">
        <f t="shared" ref="CU974:DK974" si="279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795"/>
        <v>0</v>
      </c>
      <c r="CW974" s="536">
        <f t="shared" si="2795"/>
        <v>0</v>
      </c>
      <c r="CX974" s="536">
        <f t="shared" si="2795"/>
        <v>0</v>
      </c>
      <c r="CY974" s="536">
        <f t="shared" si="2795"/>
        <v>0</v>
      </c>
      <c r="CZ974" s="536">
        <f t="shared" si="2795"/>
        <v>0</v>
      </c>
      <c r="DA974" s="536">
        <f t="shared" si="2795"/>
        <v>0</v>
      </c>
      <c r="DB974" s="537">
        <f t="shared" si="2795"/>
        <v>0</v>
      </c>
      <c r="DC974" s="537">
        <f t="shared" si="2795"/>
        <v>0</v>
      </c>
      <c r="DD974" s="537">
        <f t="shared" si="2795"/>
        <v>0</v>
      </c>
      <c r="DE974" s="536">
        <f t="shared" si="2795"/>
        <v>0</v>
      </c>
      <c r="DF974" s="536">
        <f t="shared" si="2795"/>
        <v>0</v>
      </c>
      <c r="DG974" s="536">
        <f t="shared" si="2795"/>
        <v>0</v>
      </c>
      <c r="DH974" s="536">
        <f t="shared" si="2795"/>
        <v>0</v>
      </c>
      <c r="DI974" s="536">
        <f t="shared" si="2795"/>
        <v>0</v>
      </c>
      <c r="DJ974" s="535">
        <f t="shared" si="2795"/>
        <v>0</v>
      </c>
      <c r="DK974" s="534">
        <f t="shared" si="2795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7"/>
      <c r="DY974" s="470"/>
    </row>
    <row r="975" spans="1:129" s="472" customFormat="1" ht="15.75" customHeight="1">
      <c r="A975" s="810" t="s">
        <v>663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68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68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68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68"/>
      <c r="BV975" s="785"/>
      <c r="BW975" s="785"/>
      <c r="BX975" s="785"/>
      <c r="BY975" s="785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6">
        <f t="shared" ref="B976:R976" si="2796">SUM(B742)</f>
        <v>0</v>
      </c>
      <c r="C976" s="786">
        <f t="shared" si="2796"/>
        <v>0</v>
      </c>
      <c r="D976" s="786">
        <f t="shared" si="2796"/>
        <v>0</v>
      </c>
      <c r="E976" s="786">
        <f t="shared" si="2796"/>
        <v>0</v>
      </c>
      <c r="F976" s="786">
        <f t="shared" si="2796"/>
        <v>0</v>
      </c>
      <c r="G976" s="786">
        <f t="shared" si="2796"/>
        <v>0</v>
      </c>
      <c r="H976" s="786">
        <f t="shared" si="2796"/>
        <v>0</v>
      </c>
      <c r="I976" s="786">
        <f t="shared" si="2796"/>
        <v>0</v>
      </c>
      <c r="J976" s="786">
        <f t="shared" si="2796"/>
        <v>0</v>
      </c>
      <c r="K976" s="786">
        <f t="shared" si="2796"/>
        <v>0</v>
      </c>
      <c r="L976" s="786">
        <f t="shared" si="2796"/>
        <v>0</v>
      </c>
      <c r="M976" s="786">
        <f t="shared" si="2796"/>
        <v>0</v>
      </c>
      <c r="N976" s="786">
        <f t="shared" si="2796"/>
        <v>0</v>
      </c>
      <c r="O976" s="786">
        <f t="shared" si="2796"/>
        <v>0</v>
      </c>
      <c r="P976" s="786">
        <f t="shared" si="2796"/>
        <v>0</v>
      </c>
      <c r="Q976" s="786">
        <f t="shared" si="2796"/>
        <v>0</v>
      </c>
      <c r="R976" s="786">
        <f t="shared" si="2796"/>
        <v>0</v>
      </c>
      <c r="S976" s="785"/>
      <c r="T976" s="786">
        <f t="shared" ref="T976:AJ976" si="2797">SUM(T742)</f>
        <v>0</v>
      </c>
      <c r="U976" s="786">
        <f t="shared" si="2797"/>
        <v>0</v>
      </c>
      <c r="V976" s="786">
        <f t="shared" si="2797"/>
        <v>0</v>
      </c>
      <c r="W976" s="786">
        <f t="shared" si="2797"/>
        <v>0</v>
      </c>
      <c r="X976" s="786">
        <f t="shared" si="2797"/>
        <v>0</v>
      </c>
      <c r="Y976" s="786">
        <f t="shared" si="2797"/>
        <v>0</v>
      </c>
      <c r="Z976" s="786">
        <f t="shared" si="2797"/>
        <v>0</v>
      </c>
      <c r="AA976" s="786">
        <f t="shared" si="2797"/>
        <v>0</v>
      </c>
      <c r="AB976" s="786">
        <f t="shared" si="2797"/>
        <v>0</v>
      </c>
      <c r="AC976" s="786">
        <f t="shared" si="2797"/>
        <v>0</v>
      </c>
      <c r="AD976" s="786">
        <f t="shared" si="2797"/>
        <v>0</v>
      </c>
      <c r="AE976" s="786">
        <f t="shared" si="2797"/>
        <v>0</v>
      </c>
      <c r="AF976" s="786">
        <f t="shared" si="2797"/>
        <v>0</v>
      </c>
      <c r="AG976" s="786">
        <f t="shared" si="2797"/>
        <v>0</v>
      </c>
      <c r="AH976" s="786">
        <f t="shared" si="2797"/>
        <v>0</v>
      </c>
      <c r="AI976" s="786">
        <f t="shared" si="2797"/>
        <v>0</v>
      </c>
      <c r="AJ976" s="786">
        <f t="shared" si="2797"/>
        <v>0</v>
      </c>
      <c r="AK976" s="785"/>
      <c r="AL976" s="786">
        <f t="shared" ref="AL976:BB976" si="2798">SUM(AL742)</f>
        <v>0</v>
      </c>
      <c r="AM976" s="786">
        <f t="shared" si="2798"/>
        <v>0</v>
      </c>
      <c r="AN976" s="786">
        <f t="shared" si="2798"/>
        <v>0</v>
      </c>
      <c r="AO976" s="786">
        <f t="shared" si="2798"/>
        <v>0</v>
      </c>
      <c r="AP976" s="786">
        <f t="shared" si="2798"/>
        <v>0</v>
      </c>
      <c r="AQ976" s="786">
        <f t="shared" si="2798"/>
        <v>0</v>
      </c>
      <c r="AR976" s="786">
        <f t="shared" si="2798"/>
        <v>0</v>
      </c>
      <c r="AS976" s="786">
        <f t="shared" si="2798"/>
        <v>0</v>
      </c>
      <c r="AT976" s="786">
        <f t="shared" si="2798"/>
        <v>0</v>
      </c>
      <c r="AU976" s="786">
        <f t="shared" si="2798"/>
        <v>0</v>
      </c>
      <c r="AV976" s="786">
        <f t="shared" si="2798"/>
        <v>0</v>
      </c>
      <c r="AW976" s="786">
        <f t="shared" si="2798"/>
        <v>0</v>
      </c>
      <c r="AX976" s="786">
        <f t="shared" si="2798"/>
        <v>0</v>
      </c>
      <c r="AY976" s="786">
        <f t="shared" si="2798"/>
        <v>0</v>
      </c>
      <c r="AZ976" s="786">
        <f t="shared" si="2798"/>
        <v>0</v>
      </c>
      <c r="BA976" s="786">
        <f t="shared" si="2798"/>
        <v>0</v>
      </c>
      <c r="BB976" s="786">
        <f t="shared" si="2798"/>
        <v>0</v>
      </c>
      <c r="BC976" s="785"/>
      <c r="BD976" s="786">
        <f t="shared" ref="BD976:BT976" si="2799">SUM(BD742)</f>
        <v>0</v>
      </c>
      <c r="BE976" s="786">
        <f t="shared" si="2799"/>
        <v>0</v>
      </c>
      <c r="BF976" s="786">
        <f t="shared" si="2799"/>
        <v>0</v>
      </c>
      <c r="BG976" s="786">
        <f t="shared" si="2799"/>
        <v>0</v>
      </c>
      <c r="BH976" s="786">
        <f t="shared" si="2799"/>
        <v>0</v>
      </c>
      <c r="BI976" s="786">
        <f t="shared" si="2799"/>
        <v>0</v>
      </c>
      <c r="BJ976" s="786">
        <f t="shared" si="2799"/>
        <v>0</v>
      </c>
      <c r="BK976" s="786">
        <f t="shared" si="2799"/>
        <v>0</v>
      </c>
      <c r="BL976" s="786">
        <f t="shared" si="2799"/>
        <v>0</v>
      </c>
      <c r="BM976" s="786">
        <f t="shared" si="2799"/>
        <v>0</v>
      </c>
      <c r="BN976" s="786">
        <f t="shared" si="2799"/>
        <v>0</v>
      </c>
      <c r="BO976" s="786">
        <f t="shared" si="2799"/>
        <v>0</v>
      </c>
      <c r="BP976" s="786">
        <f t="shared" si="2799"/>
        <v>0</v>
      </c>
      <c r="BQ976" s="786">
        <f t="shared" si="2799"/>
        <v>0</v>
      </c>
      <c r="BR976" s="786">
        <f t="shared" si="2799"/>
        <v>0</v>
      </c>
      <c r="BS976" s="786">
        <f t="shared" si="2799"/>
        <v>0</v>
      </c>
      <c r="BT976" s="786">
        <f t="shared" si="279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80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800"/>
        <v>0</v>
      </c>
      <c r="CG976" s="1326">
        <f t="shared" si="2800"/>
        <v>0</v>
      </c>
      <c r="CH976" s="1326">
        <f t="shared" si="2800"/>
        <v>0</v>
      </c>
      <c r="CI976" s="1326">
        <f t="shared" si="2800"/>
        <v>0</v>
      </c>
      <c r="CJ976" s="1326">
        <f t="shared" si="2800"/>
        <v>0</v>
      </c>
      <c r="CK976" s="1327">
        <f t="shared" si="2800"/>
        <v>0</v>
      </c>
      <c r="CL976" s="1327">
        <f t="shared" si="2800"/>
        <v>0</v>
      </c>
      <c r="CM976" s="1327">
        <f t="shared" si="2800"/>
        <v>0</v>
      </c>
      <c r="CN976" s="1326">
        <f t="shared" si="2800"/>
        <v>0</v>
      </c>
      <c r="CO976" s="1326">
        <f t="shared" si="2800"/>
        <v>0</v>
      </c>
      <c r="CP976" s="1326">
        <f t="shared" si="2800"/>
        <v>0</v>
      </c>
      <c r="CQ976" s="1326">
        <f t="shared" si="2800"/>
        <v>0</v>
      </c>
      <c r="CR976" s="1326">
        <f t="shared" si="2800"/>
        <v>0</v>
      </c>
      <c r="CS976" s="1325">
        <f t="shared" si="2800"/>
        <v>0</v>
      </c>
      <c r="CT976" s="1328">
        <f t="shared" si="2800"/>
        <v>0</v>
      </c>
      <c r="CU976" s="534">
        <f t="shared" ref="CU976:DK976" si="280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801"/>
        <v>0</v>
      </c>
      <c r="CW976" s="536">
        <f t="shared" si="2801"/>
        <v>0</v>
      </c>
      <c r="CX976" s="536">
        <f t="shared" si="2801"/>
        <v>0</v>
      </c>
      <c r="CY976" s="536">
        <f t="shared" si="2801"/>
        <v>0</v>
      </c>
      <c r="CZ976" s="536">
        <f t="shared" si="2801"/>
        <v>0</v>
      </c>
      <c r="DA976" s="536">
        <f t="shared" si="2801"/>
        <v>0</v>
      </c>
      <c r="DB976" s="537">
        <f t="shared" si="2801"/>
        <v>0</v>
      </c>
      <c r="DC976" s="537">
        <f t="shared" si="2801"/>
        <v>0</v>
      </c>
      <c r="DD976" s="537">
        <f t="shared" si="2801"/>
        <v>0</v>
      </c>
      <c r="DE976" s="536">
        <f t="shared" si="2801"/>
        <v>0</v>
      </c>
      <c r="DF976" s="536">
        <f t="shared" si="2801"/>
        <v>0</v>
      </c>
      <c r="DG976" s="536">
        <f t="shared" si="2801"/>
        <v>0</v>
      </c>
      <c r="DH976" s="536">
        <f t="shared" si="2801"/>
        <v>0</v>
      </c>
      <c r="DI976" s="536">
        <f t="shared" si="2801"/>
        <v>0</v>
      </c>
      <c r="DJ976" s="535">
        <f t="shared" si="2801"/>
        <v>0</v>
      </c>
      <c r="DK976" s="534">
        <f t="shared" si="2801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7"/>
      <c r="DY976" s="470"/>
    </row>
    <row r="977" spans="1:129" s="472" customFormat="1" ht="15.75" customHeight="1">
      <c r="A977" s="794" t="s">
        <v>390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68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68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68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68"/>
      <c r="BV977" s="785"/>
      <c r="BW977" s="785"/>
      <c r="BX977" s="785"/>
      <c r="BY977" s="785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6">
        <f t="shared" ref="B978:R978" si="2802">SUM(B748)</f>
        <v>0</v>
      </c>
      <c r="C978" s="786">
        <f t="shared" si="2802"/>
        <v>0</v>
      </c>
      <c r="D978" s="786">
        <f t="shared" si="2802"/>
        <v>0</v>
      </c>
      <c r="E978" s="786">
        <f t="shared" si="2802"/>
        <v>0</v>
      </c>
      <c r="F978" s="786">
        <f t="shared" si="2802"/>
        <v>0</v>
      </c>
      <c r="G978" s="786">
        <f t="shared" si="2802"/>
        <v>0</v>
      </c>
      <c r="H978" s="786">
        <f t="shared" si="2802"/>
        <v>0</v>
      </c>
      <c r="I978" s="786">
        <f t="shared" si="2802"/>
        <v>0</v>
      </c>
      <c r="J978" s="786">
        <f t="shared" si="2802"/>
        <v>0</v>
      </c>
      <c r="K978" s="786">
        <f t="shared" si="2802"/>
        <v>0</v>
      </c>
      <c r="L978" s="786">
        <f t="shared" si="2802"/>
        <v>0</v>
      </c>
      <c r="M978" s="786">
        <f t="shared" si="2802"/>
        <v>0</v>
      </c>
      <c r="N978" s="786">
        <f t="shared" si="2802"/>
        <v>0</v>
      </c>
      <c r="O978" s="786">
        <f t="shared" si="2802"/>
        <v>0</v>
      </c>
      <c r="P978" s="786">
        <f t="shared" si="2802"/>
        <v>0</v>
      </c>
      <c r="Q978" s="786">
        <f t="shared" si="2802"/>
        <v>0</v>
      </c>
      <c r="R978" s="786">
        <f t="shared" si="2802"/>
        <v>0</v>
      </c>
      <c r="S978" s="785"/>
      <c r="T978" s="786">
        <f t="shared" ref="T978:AJ978" si="2803">SUM(T748)</f>
        <v>0</v>
      </c>
      <c r="U978" s="786">
        <f t="shared" si="2803"/>
        <v>0</v>
      </c>
      <c r="V978" s="786">
        <f t="shared" si="2803"/>
        <v>0</v>
      </c>
      <c r="W978" s="786">
        <f t="shared" si="2803"/>
        <v>0</v>
      </c>
      <c r="X978" s="786">
        <f t="shared" si="2803"/>
        <v>0</v>
      </c>
      <c r="Y978" s="786">
        <f t="shared" si="2803"/>
        <v>0</v>
      </c>
      <c r="Z978" s="786">
        <f t="shared" si="2803"/>
        <v>0</v>
      </c>
      <c r="AA978" s="786">
        <f t="shared" si="2803"/>
        <v>0</v>
      </c>
      <c r="AB978" s="786">
        <f t="shared" si="2803"/>
        <v>0</v>
      </c>
      <c r="AC978" s="786">
        <f t="shared" si="2803"/>
        <v>0</v>
      </c>
      <c r="AD978" s="786">
        <f t="shared" si="2803"/>
        <v>0</v>
      </c>
      <c r="AE978" s="786">
        <f t="shared" si="2803"/>
        <v>0</v>
      </c>
      <c r="AF978" s="786">
        <f t="shared" si="2803"/>
        <v>0</v>
      </c>
      <c r="AG978" s="786">
        <f t="shared" si="2803"/>
        <v>0</v>
      </c>
      <c r="AH978" s="786">
        <f t="shared" si="2803"/>
        <v>0</v>
      </c>
      <c r="AI978" s="786">
        <f t="shared" si="2803"/>
        <v>0</v>
      </c>
      <c r="AJ978" s="786">
        <f t="shared" si="2803"/>
        <v>0</v>
      </c>
      <c r="AK978" s="785"/>
      <c r="AL978" s="786">
        <f t="shared" ref="AL978:BB978" si="2804">SUM(AL748)</f>
        <v>0</v>
      </c>
      <c r="AM978" s="786">
        <f t="shared" si="2804"/>
        <v>0</v>
      </c>
      <c r="AN978" s="786">
        <f t="shared" si="2804"/>
        <v>0</v>
      </c>
      <c r="AO978" s="786">
        <f t="shared" si="2804"/>
        <v>0</v>
      </c>
      <c r="AP978" s="786">
        <f t="shared" si="2804"/>
        <v>0</v>
      </c>
      <c r="AQ978" s="786">
        <f t="shared" si="2804"/>
        <v>0</v>
      </c>
      <c r="AR978" s="786">
        <f t="shared" si="2804"/>
        <v>0</v>
      </c>
      <c r="AS978" s="786">
        <f t="shared" si="2804"/>
        <v>0</v>
      </c>
      <c r="AT978" s="786">
        <f t="shared" si="2804"/>
        <v>0</v>
      </c>
      <c r="AU978" s="786">
        <f t="shared" si="2804"/>
        <v>0</v>
      </c>
      <c r="AV978" s="786">
        <f t="shared" si="2804"/>
        <v>0</v>
      </c>
      <c r="AW978" s="786">
        <f t="shared" si="2804"/>
        <v>0</v>
      </c>
      <c r="AX978" s="786">
        <f t="shared" si="2804"/>
        <v>0</v>
      </c>
      <c r="AY978" s="786">
        <f t="shared" si="2804"/>
        <v>0</v>
      </c>
      <c r="AZ978" s="786">
        <f t="shared" si="2804"/>
        <v>0</v>
      </c>
      <c r="BA978" s="786">
        <f t="shared" si="2804"/>
        <v>0</v>
      </c>
      <c r="BB978" s="786">
        <f t="shared" si="2804"/>
        <v>0</v>
      </c>
      <c r="BC978" s="785"/>
      <c r="BD978" s="786">
        <f t="shared" ref="BD978:BT978" si="2805">SUM(BD748)</f>
        <v>0</v>
      </c>
      <c r="BE978" s="786">
        <f t="shared" si="2805"/>
        <v>0</v>
      </c>
      <c r="BF978" s="786">
        <f t="shared" si="2805"/>
        <v>0</v>
      </c>
      <c r="BG978" s="786">
        <f t="shared" si="2805"/>
        <v>0</v>
      </c>
      <c r="BH978" s="786">
        <f t="shared" si="2805"/>
        <v>0</v>
      </c>
      <c r="BI978" s="786">
        <f t="shared" si="2805"/>
        <v>0</v>
      </c>
      <c r="BJ978" s="786">
        <f t="shared" si="2805"/>
        <v>0</v>
      </c>
      <c r="BK978" s="786">
        <f t="shared" si="2805"/>
        <v>0</v>
      </c>
      <c r="BL978" s="786">
        <f t="shared" si="2805"/>
        <v>0</v>
      </c>
      <c r="BM978" s="786">
        <f t="shared" si="2805"/>
        <v>0</v>
      </c>
      <c r="BN978" s="786">
        <f t="shared" si="2805"/>
        <v>0</v>
      </c>
      <c r="BO978" s="786">
        <f t="shared" si="2805"/>
        <v>0</v>
      </c>
      <c r="BP978" s="786">
        <f t="shared" si="2805"/>
        <v>0</v>
      </c>
      <c r="BQ978" s="786">
        <f t="shared" si="2805"/>
        <v>0</v>
      </c>
      <c r="BR978" s="786">
        <f t="shared" si="2805"/>
        <v>0</v>
      </c>
      <c r="BS978" s="786">
        <f t="shared" si="2805"/>
        <v>0</v>
      </c>
      <c r="BT978" s="786">
        <f t="shared" si="280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80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806"/>
        <v>0</v>
      </c>
      <c r="CG978" s="1326">
        <f t="shared" si="2806"/>
        <v>0</v>
      </c>
      <c r="CH978" s="1326">
        <f t="shared" si="2806"/>
        <v>0</v>
      </c>
      <c r="CI978" s="1326">
        <f t="shared" si="2806"/>
        <v>0</v>
      </c>
      <c r="CJ978" s="1326">
        <f t="shared" si="2806"/>
        <v>0</v>
      </c>
      <c r="CK978" s="1327">
        <f t="shared" si="2806"/>
        <v>0</v>
      </c>
      <c r="CL978" s="1327">
        <f t="shared" si="2806"/>
        <v>0</v>
      </c>
      <c r="CM978" s="1327">
        <f t="shared" si="2806"/>
        <v>0</v>
      </c>
      <c r="CN978" s="1326">
        <f t="shared" si="2806"/>
        <v>0</v>
      </c>
      <c r="CO978" s="1326">
        <f t="shared" si="2806"/>
        <v>0</v>
      </c>
      <c r="CP978" s="1326">
        <f t="shared" si="2806"/>
        <v>0</v>
      </c>
      <c r="CQ978" s="1326">
        <f t="shared" si="2806"/>
        <v>0</v>
      </c>
      <c r="CR978" s="1326">
        <f t="shared" si="2806"/>
        <v>0</v>
      </c>
      <c r="CS978" s="1325">
        <f t="shared" si="2806"/>
        <v>0</v>
      </c>
      <c r="CT978" s="1328">
        <f t="shared" si="2806"/>
        <v>0</v>
      </c>
      <c r="CU978" s="534">
        <f t="shared" ref="CU978:DK978" si="280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807"/>
        <v>0</v>
      </c>
      <c r="CW978" s="536">
        <f t="shared" si="2807"/>
        <v>0</v>
      </c>
      <c r="CX978" s="536">
        <f t="shared" si="2807"/>
        <v>0</v>
      </c>
      <c r="CY978" s="536">
        <f t="shared" si="2807"/>
        <v>0</v>
      </c>
      <c r="CZ978" s="536">
        <f t="shared" si="2807"/>
        <v>0</v>
      </c>
      <c r="DA978" s="536">
        <f t="shared" si="2807"/>
        <v>0</v>
      </c>
      <c r="DB978" s="537">
        <f t="shared" si="2807"/>
        <v>0</v>
      </c>
      <c r="DC978" s="537">
        <f t="shared" si="2807"/>
        <v>0</v>
      </c>
      <c r="DD978" s="537">
        <f t="shared" si="2807"/>
        <v>0</v>
      </c>
      <c r="DE978" s="536">
        <f t="shared" si="2807"/>
        <v>0</v>
      </c>
      <c r="DF978" s="536">
        <f t="shared" si="2807"/>
        <v>0</v>
      </c>
      <c r="DG978" s="536">
        <f t="shared" si="2807"/>
        <v>0</v>
      </c>
      <c r="DH978" s="536">
        <f t="shared" si="2807"/>
        <v>0</v>
      </c>
      <c r="DI978" s="536">
        <f t="shared" si="2807"/>
        <v>0</v>
      </c>
      <c r="DJ978" s="535">
        <f t="shared" si="2807"/>
        <v>0</v>
      </c>
      <c r="DK978" s="534">
        <f t="shared" si="2807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7"/>
      <c r="DY978" s="470"/>
    </row>
    <row r="979" spans="1:129" s="472" customFormat="1" ht="15.75" customHeight="1">
      <c r="A979" s="794" t="s">
        <v>392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68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68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68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68"/>
      <c r="BV979" s="785"/>
      <c r="BW979" s="785"/>
      <c r="BX979" s="785"/>
      <c r="BY979" s="785"/>
      <c r="BZ979" s="800"/>
      <c r="CA979" s="800"/>
      <c r="CB979" s="800"/>
      <c r="CC979" s="800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6">
        <f t="shared" ref="B980:R980" si="2808">SUM(B764)</f>
        <v>0</v>
      </c>
      <c r="C980" s="786">
        <f t="shared" si="2808"/>
        <v>0</v>
      </c>
      <c r="D980" s="786">
        <f t="shared" si="2808"/>
        <v>0</v>
      </c>
      <c r="E980" s="786">
        <f t="shared" si="2808"/>
        <v>0</v>
      </c>
      <c r="F980" s="786">
        <f t="shared" si="2808"/>
        <v>0</v>
      </c>
      <c r="G980" s="786">
        <f t="shared" si="2808"/>
        <v>0</v>
      </c>
      <c r="H980" s="786">
        <f t="shared" si="2808"/>
        <v>0</v>
      </c>
      <c r="I980" s="786">
        <f t="shared" si="2808"/>
        <v>0</v>
      </c>
      <c r="J980" s="786">
        <f t="shared" si="2808"/>
        <v>0</v>
      </c>
      <c r="K980" s="786">
        <f t="shared" si="2808"/>
        <v>0</v>
      </c>
      <c r="L980" s="786">
        <f t="shared" si="2808"/>
        <v>0</v>
      </c>
      <c r="M980" s="786">
        <f t="shared" si="2808"/>
        <v>0</v>
      </c>
      <c r="N980" s="786">
        <f t="shared" si="2808"/>
        <v>0</v>
      </c>
      <c r="O980" s="786">
        <f t="shared" si="2808"/>
        <v>0</v>
      </c>
      <c r="P980" s="786">
        <f t="shared" si="2808"/>
        <v>0</v>
      </c>
      <c r="Q980" s="786">
        <f t="shared" si="2808"/>
        <v>0</v>
      </c>
      <c r="R980" s="786">
        <f t="shared" si="2808"/>
        <v>0</v>
      </c>
      <c r="S980" s="785"/>
      <c r="T980" s="786">
        <f t="shared" ref="T980:AJ980" si="2809">SUM(T764)</f>
        <v>0</v>
      </c>
      <c r="U980" s="786">
        <f t="shared" si="2809"/>
        <v>0</v>
      </c>
      <c r="V980" s="786">
        <f t="shared" si="2809"/>
        <v>0</v>
      </c>
      <c r="W980" s="786">
        <f t="shared" si="2809"/>
        <v>0</v>
      </c>
      <c r="X980" s="786">
        <f t="shared" si="2809"/>
        <v>0</v>
      </c>
      <c r="Y980" s="786">
        <f t="shared" si="2809"/>
        <v>0</v>
      </c>
      <c r="Z980" s="786">
        <f t="shared" si="2809"/>
        <v>0</v>
      </c>
      <c r="AA980" s="786">
        <f t="shared" si="2809"/>
        <v>0</v>
      </c>
      <c r="AB980" s="786">
        <f t="shared" si="2809"/>
        <v>0</v>
      </c>
      <c r="AC980" s="786">
        <f t="shared" si="2809"/>
        <v>0</v>
      </c>
      <c r="AD980" s="786">
        <f t="shared" si="2809"/>
        <v>0</v>
      </c>
      <c r="AE980" s="786">
        <f t="shared" si="2809"/>
        <v>0</v>
      </c>
      <c r="AF980" s="786">
        <f t="shared" si="2809"/>
        <v>0</v>
      </c>
      <c r="AG980" s="786">
        <f t="shared" si="2809"/>
        <v>0</v>
      </c>
      <c r="AH980" s="786">
        <f t="shared" si="2809"/>
        <v>0</v>
      </c>
      <c r="AI980" s="786">
        <f t="shared" si="2809"/>
        <v>0</v>
      </c>
      <c r="AJ980" s="786">
        <f t="shared" si="2809"/>
        <v>0</v>
      </c>
      <c r="AK980" s="785"/>
      <c r="AL980" s="786">
        <f t="shared" ref="AL980:BB980" si="2810">SUM(AL764)</f>
        <v>0</v>
      </c>
      <c r="AM980" s="786">
        <f t="shared" si="2810"/>
        <v>0</v>
      </c>
      <c r="AN980" s="786">
        <f t="shared" si="2810"/>
        <v>0</v>
      </c>
      <c r="AO980" s="786">
        <f t="shared" si="2810"/>
        <v>0</v>
      </c>
      <c r="AP980" s="786">
        <f t="shared" si="2810"/>
        <v>0</v>
      </c>
      <c r="AQ980" s="786">
        <f t="shared" si="2810"/>
        <v>0</v>
      </c>
      <c r="AR980" s="786">
        <f t="shared" si="2810"/>
        <v>0</v>
      </c>
      <c r="AS980" s="786">
        <f t="shared" si="2810"/>
        <v>0</v>
      </c>
      <c r="AT980" s="786">
        <f t="shared" si="2810"/>
        <v>0</v>
      </c>
      <c r="AU980" s="786">
        <f t="shared" si="2810"/>
        <v>0</v>
      </c>
      <c r="AV980" s="786">
        <f t="shared" si="2810"/>
        <v>0</v>
      </c>
      <c r="AW980" s="786">
        <f t="shared" si="2810"/>
        <v>0</v>
      </c>
      <c r="AX980" s="786">
        <f t="shared" si="2810"/>
        <v>0</v>
      </c>
      <c r="AY980" s="786">
        <f t="shared" si="2810"/>
        <v>0</v>
      </c>
      <c r="AZ980" s="786">
        <f t="shared" si="2810"/>
        <v>0</v>
      </c>
      <c r="BA980" s="786">
        <f t="shared" si="2810"/>
        <v>0</v>
      </c>
      <c r="BB980" s="786">
        <f t="shared" si="2810"/>
        <v>0</v>
      </c>
      <c r="BC980" s="785"/>
      <c r="BD980" s="786">
        <f t="shared" ref="BD980:BT980" si="2811">SUM(BD764)</f>
        <v>0</v>
      </c>
      <c r="BE980" s="786">
        <f t="shared" si="2811"/>
        <v>0</v>
      </c>
      <c r="BF980" s="786">
        <f t="shared" si="2811"/>
        <v>0</v>
      </c>
      <c r="BG980" s="786">
        <f t="shared" si="2811"/>
        <v>0</v>
      </c>
      <c r="BH980" s="786">
        <f t="shared" si="2811"/>
        <v>0</v>
      </c>
      <c r="BI980" s="786">
        <f t="shared" si="2811"/>
        <v>0</v>
      </c>
      <c r="BJ980" s="786">
        <f t="shared" si="2811"/>
        <v>0</v>
      </c>
      <c r="BK980" s="786">
        <f t="shared" si="2811"/>
        <v>0</v>
      </c>
      <c r="BL980" s="786">
        <f t="shared" si="2811"/>
        <v>0</v>
      </c>
      <c r="BM980" s="786">
        <f t="shared" si="2811"/>
        <v>0</v>
      </c>
      <c r="BN980" s="786">
        <f t="shared" si="2811"/>
        <v>0</v>
      </c>
      <c r="BO980" s="786">
        <f t="shared" si="2811"/>
        <v>0</v>
      </c>
      <c r="BP980" s="786">
        <f t="shared" si="2811"/>
        <v>0</v>
      </c>
      <c r="BQ980" s="786">
        <f t="shared" si="2811"/>
        <v>0</v>
      </c>
      <c r="BR980" s="786">
        <f t="shared" si="2811"/>
        <v>0</v>
      </c>
      <c r="BS980" s="786">
        <f t="shared" si="2811"/>
        <v>0</v>
      </c>
      <c r="BT980" s="786">
        <f t="shared" si="281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81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812"/>
        <v>0</v>
      </c>
      <c r="CF980" s="1326">
        <f t="shared" si="2812"/>
        <v>0</v>
      </c>
      <c r="CG980" s="1326">
        <f t="shared" si="2812"/>
        <v>0</v>
      </c>
      <c r="CH980" s="1326">
        <f t="shared" si="2812"/>
        <v>0</v>
      </c>
      <c r="CI980" s="1326">
        <f t="shared" si="2812"/>
        <v>0</v>
      </c>
      <c r="CJ980" s="1326">
        <f t="shared" si="2812"/>
        <v>0</v>
      </c>
      <c r="CK980" s="1327">
        <f t="shared" si="2812"/>
        <v>0</v>
      </c>
      <c r="CL980" s="1327">
        <f t="shared" si="2812"/>
        <v>0</v>
      </c>
      <c r="CM980" s="1327">
        <f t="shared" si="2812"/>
        <v>0</v>
      </c>
      <c r="CN980" s="1326">
        <f t="shared" si="2812"/>
        <v>0</v>
      </c>
      <c r="CO980" s="1326">
        <f t="shared" si="2812"/>
        <v>0</v>
      </c>
      <c r="CP980" s="1326">
        <f t="shared" si="2812"/>
        <v>0</v>
      </c>
      <c r="CQ980" s="1326">
        <f t="shared" si="2812"/>
        <v>0</v>
      </c>
      <c r="CR980" s="1326">
        <f t="shared" si="2812"/>
        <v>0</v>
      </c>
      <c r="CS980" s="1325">
        <f t="shared" si="2812"/>
        <v>0</v>
      </c>
      <c r="CT980" s="1328">
        <f t="shared" ref="CE980:CT982" si="281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81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814"/>
        <v>0</v>
      </c>
      <c r="CW980" s="536">
        <f t="shared" si="2814"/>
        <v>0</v>
      </c>
      <c r="CX980" s="536">
        <f t="shared" si="2814"/>
        <v>0</v>
      </c>
      <c r="CY980" s="536">
        <f t="shared" si="2814"/>
        <v>0</v>
      </c>
      <c r="CZ980" s="536">
        <f t="shared" si="2814"/>
        <v>0</v>
      </c>
      <c r="DA980" s="536">
        <f t="shared" si="2814"/>
        <v>0</v>
      </c>
      <c r="DB980" s="537">
        <f t="shared" si="2814"/>
        <v>0</v>
      </c>
      <c r="DC980" s="537">
        <f t="shared" si="2814"/>
        <v>0</v>
      </c>
      <c r="DD980" s="537">
        <f t="shared" si="2814"/>
        <v>0</v>
      </c>
      <c r="DE980" s="536">
        <f t="shared" ref="DE980:DK982" si="281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815"/>
        <v>0</v>
      </c>
      <c r="DG980" s="536">
        <f t="shared" si="2815"/>
        <v>0</v>
      </c>
      <c r="DH980" s="536">
        <f t="shared" si="2815"/>
        <v>0</v>
      </c>
      <c r="DI980" s="536">
        <f t="shared" si="2815"/>
        <v>0</v>
      </c>
      <c r="DJ980" s="535">
        <f t="shared" si="2815"/>
        <v>0</v>
      </c>
      <c r="DK980" s="534">
        <f t="shared" si="2815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7"/>
      <c r="DY980" s="470"/>
    </row>
    <row r="981" spans="1:129" s="472" customFormat="1" ht="15.75" customHeight="1">
      <c r="A981" s="795" t="str">
        <f>A765</f>
        <v>Other income: e.g. Credit (cotton loans)</v>
      </c>
      <c r="B981" s="786">
        <f t="shared" ref="B981:R981" si="2816">SUM(B769)</f>
        <v>0</v>
      </c>
      <c r="C981" s="786">
        <f t="shared" si="2816"/>
        <v>0</v>
      </c>
      <c r="D981" s="786">
        <f t="shared" si="2816"/>
        <v>0</v>
      </c>
      <c r="E981" s="786">
        <f t="shared" si="2816"/>
        <v>0</v>
      </c>
      <c r="F981" s="786">
        <f t="shared" si="2816"/>
        <v>0</v>
      </c>
      <c r="G981" s="786">
        <f t="shared" si="2816"/>
        <v>0</v>
      </c>
      <c r="H981" s="786">
        <f t="shared" si="2816"/>
        <v>0</v>
      </c>
      <c r="I981" s="786">
        <f t="shared" si="2816"/>
        <v>0</v>
      </c>
      <c r="J981" s="786">
        <f t="shared" si="2816"/>
        <v>0</v>
      </c>
      <c r="K981" s="786">
        <f t="shared" si="2816"/>
        <v>0</v>
      </c>
      <c r="L981" s="786">
        <f t="shared" si="2816"/>
        <v>0</v>
      </c>
      <c r="M981" s="786">
        <f t="shared" si="2816"/>
        <v>0</v>
      </c>
      <c r="N981" s="786">
        <f t="shared" si="2816"/>
        <v>0</v>
      </c>
      <c r="O981" s="786">
        <f t="shared" si="2816"/>
        <v>0</v>
      </c>
      <c r="P981" s="786">
        <f t="shared" si="2816"/>
        <v>0</v>
      </c>
      <c r="Q981" s="786">
        <f t="shared" si="2816"/>
        <v>0</v>
      </c>
      <c r="R981" s="786">
        <f t="shared" si="2816"/>
        <v>0</v>
      </c>
      <c r="S981" s="785"/>
      <c r="T981" s="786">
        <f t="shared" ref="T981:AJ981" si="2817">SUM(T769)</f>
        <v>0</v>
      </c>
      <c r="U981" s="786">
        <f t="shared" si="2817"/>
        <v>0</v>
      </c>
      <c r="V981" s="786">
        <f t="shared" si="2817"/>
        <v>0</v>
      </c>
      <c r="W981" s="786">
        <f t="shared" si="2817"/>
        <v>0</v>
      </c>
      <c r="X981" s="786">
        <f t="shared" si="2817"/>
        <v>0</v>
      </c>
      <c r="Y981" s="786">
        <f t="shared" si="2817"/>
        <v>0</v>
      </c>
      <c r="Z981" s="786">
        <f t="shared" si="2817"/>
        <v>0</v>
      </c>
      <c r="AA981" s="786">
        <f t="shared" si="2817"/>
        <v>0</v>
      </c>
      <c r="AB981" s="786">
        <f t="shared" si="2817"/>
        <v>0</v>
      </c>
      <c r="AC981" s="786">
        <f t="shared" si="2817"/>
        <v>0</v>
      </c>
      <c r="AD981" s="786">
        <f t="shared" si="2817"/>
        <v>0</v>
      </c>
      <c r="AE981" s="786">
        <f t="shared" si="2817"/>
        <v>0</v>
      </c>
      <c r="AF981" s="786">
        <f t="shared" si="2817"/>
        <v>0</v>
      </c>
      <c r="AG981" s="786">
        <f t="shared" si="2817"/>
        <v>0</v>
      </c>
      <c r="AH981" s="786">
        <f t="shared" si="2817"/>
        <v>0</v>
      </c>
      <c r="AI981" s="786">
        <f t="shared" si="2817"/>
        <v>0</v>
      </c>
      <c r="AJ981" s="786">
        <f t="shared" si="2817"/>
        <v>0</v>
      </c>
      <c r="AK981" s="785"/>
      <c r="AL981" s="786">
        <f t="shared" ref="AL981:BB981" si="2818">SUM(AL769)</f>
        <v>0</v>
      </c>
      <c r="AM981" s="786">
        <f t="shared" si="2818"/>
        <v>0</v>
      </c>
      <c r="AN981" s="786">
        <f t="shared" si="2818"/>
        <v>0</v>
      </c>
      <c r="AO981" s="786">
        <f t="shared" si="2818"/>
        <v>0</v>
      </c>
      <c r="AP981" s="786">
        <f t="shared" si="2818"/>
        <v>0</v>
      </c>
      <c r="AQ981" s="786">
        <f t="shared" si="2818"/>
        <v>0</v>
      </c>
      <c r="AR981" s="786">
        <f t="shared" si="2818"/>
        <v>0</v>
      </c>
      <c r="AS981" s="786">
        <f t="shared" si="2818"/>
        <v>0</v>
      </c>
      <c r="AT981" s="786">
        <f t="shared" si="2818"/>
        <v>0</v>
      </c>
      <c r="AU981" s="786">
        <f t="shared" si="2818"/>
        <v>0</v>
      </c>
      <c r="AV981" s="786">
        <f t="shared" si="2818"/>
        <v>0</v>
      </c>
      <c r="AW981" s="786">
        <f t="shared" si="2818"/>
        <v>0</v>
      </c>
      <c r="AX981" s="786">
        <f t="shared" si="2818"/>
        <v>0</v>
      </c>
      <c r="AY981" s="786">
        <f t="shared" si="2818"/>
        <v>0</v>
      </c>
      <c r="AZ981" s="786">
        <f t="shared" si="2818"/>
        <v>0</v>
      </c>
      <c r="BA981" s="786">
        <f t="shared" si="2818"/>
        <v>0</v>
      </c>
      <c r="BB981" s="786">
        <f t="shared" si="2818"/>
        <v>0</v>
      </c>
      <c r="BC981" s="785"/>
      <c r="BD981" s="786">
        <f t="shared" ref="BD981:BT981" si="2819">SUM(BD769)</f>
        <v>0</v>
      </c>
      <c r="BE981" s="786">
        <f t="shared" si="2819"/>
        <v>0</v>
      </c>
      <c r="BF981" s="786">
        <f t="shared" si="2819"/>
        <v>0</v>
      </c>
      <c r="BG981" s="786">
        <f t="shared" si="2819"/>
        <v>0</v>
      </c>
      <c r="BH981" s="786">
        <f t="shared" si="2819"/>
        <v>0</v>
      </c>
      <c r="BI981" s="786">
        <f t="shared" si="2819"/>
        <v>0</v>
      </c>
      <c r="BJ981" s="786">
        <f t="shared" si="2819"/>
        <v>0</v>
      </c>
      <c r="BK981" s="786">
        <f t="shared" si="2819"/>
        <v>0</v>
      </c>
      <c r="BL981" s="786">
        <f t="shared" si="2819"/>
        <v>0</v>
      </c>
      <c r="BM981" s="786">
        <f t="shared" si="2819"/>
        <v>0</v>
      </c>
      <c r="BN981" s="786">
        <f t="shared" si="2819"/>
        <v>0</v>
      </c>
      <c r="BO981" s="786">
        <f t="shared" si="2819"/>
        <v>0</v>
      </c>
      <c r="BP981" s="786">
        <f t="shared" si="2819"/>
        <v>0</v>
      </c>
      <c r="BQ981" s="786">
        <f t="shared" si="2819"/>
        <v>0</v>
      </c>
      <c r="BR981" s="786">
        <f t="shared" si="2819"/>
        <v>0</v>
      </c>
      <c r="BS981" s="786">
        <f t="shared" si="2819"/>
        <v>0</v>
      </c>
      <c r="BT981" s="786">
        <f t="shared" si="281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813"/>
        <v>0</v>
      </c>
      <c r="CF981" s="1326">
        <f t="shared" si="2813"/>
        <v>0</v>
      </c>
      <c r="CG981" s="1326">
        <f t="shared" si="2813"/>
        <v>0</v>
      </c>
      <c r="CH981" s="1326">
        <f t="shared" si="2813"/>
        <v>0</v>
      </c>
      <c r="CI981" s="1326">
        <f t="shared" si="2813"/>
        <v>0</v>
      </c>
      <c r="CJ981" s="1326">
        <f t="shared" si="2813"/>
        <v>0</v>
      </c>
      <c r="CK981" s="1327">
        <f t="shared" si="2813"/>
        <v>0</v>
      </c>
      <c r="CL981" s="1327">
        <f t="shared" si="2813"/>
        <v>0</v>
      </c>
      <c r="CM981" s="1327">
        <f t="shared" si="2813"/>
        <v>0</v>
      </c>
      <c r="CN981" s="1326">
        <f t="shared" si="2813"/>
        <v>0</v>
      </c>
      <c r="CO981" s="1326">
        <f t="shared" si="2813"/>
        <v>0</v>
      </c>
      <c r="CP981" s="1326">
        <f t="shared" si="2813"/>
        <v>0</v>
      </c>
      <c r="CQ981" s="1326">
        <f t="shared" si="2813"/>
        <v>0</v>
      </c>
      <c r="CR981" s="1326">
        <f t="shared" si="2813"/>
        <v>0</v>
      </c>
      <c r="CS981" s="1325">
        <f t="shared" si="2813"/>
        <v>0</v>
      </c>
      <c r="CT981" s="1328">
        <f t="shared" si="2813"/>
        <v>0</v>
      </c>
      <c r="CU981" s="534">
        <f t="shared" si="2814"/>
        <v>0</v>
      </c>
      <c r="CV981" s="535">
        <f t="shared" si="2814"/>
        <v>0</v>
      </c>
      <c r="CW981" s="536">
        <f t="shared" si="2814"/>
        <v>0</v>
      </c>
      <c r="CX981" s="536">
        <f t="shared" si="2814"/>
        <v>0</v>
      </c>
      <c r="CY981" s="536">
        <f t="shared" si="2814"/>
        <v>0</v>
      </c>
      <c r="CZ981" s="536">
        <f t="shared" si="2814"/>
        <v>0</v>
      </c>
      <c r="DA981" s="536">
        <f t="shared" si="2814"/>
        <v>0</v>
      </c>
      <c r="DB981" s="537">
        <f t="shared" si="2814"/>
        <v>0</v>
      </c>
      <c r="DC981" s="537">
        <f t="shared" si="2814"/>
        <v>0</v>
      </c>
      <c r="DD981" s="537">
        <f t="shared" si="2814"/>
        <v>0</v>
      </c>
      <c r="DE981" s="536">
        <f t="shared" si="2815"/>
        <v>0</v>
      </c>
      <c r="DF981" s="536">
        <f t="shared" si="2815"/>
        <v>0</v>
      </c>
      <c r="DG981" s="536">
        <f t="shared" si="2815"/>
        <v>0</v>
      </c>
      <c r="DH981" s="536">
        <f t="shared" si="2815"/>
        <v>0</v>
      </c>
      <c r="DI981" s="536">
        <f t="shared" si="2815"/>
        <v>0</v>
      </c>
      <c r="DJ981" s="535">
        <f t="shared" si="2815"/>
        <v>0</v>
      </c>
      <c r="DK981" s="534">
        <f t="shared" si="2815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7"/>
      <c r="DY981" s="470"/>
    </row>
    <row r="982" spans="1:129" s="472" customFormat="1" ht="15.75" customHeight="1">
      <c r="A982" s="795" t="str">
        <f>$A$724</f>
        <v>Remittances: no. times per year</v>
      </c>
      <c r="B982" s="786">
        <f t="shared" ref="B982:R982" si="2820">SUM(B726)</f>
        <v>0</v>
      </c>
      <c r="C982" s="786">
        <f t="shared" si="2820"/>
        <v>0</v>
      </c>
      <c r="D982" s="786">
        <f t="shared" si="2820"/>
        <v>0</v>
      </c>
      <c r="E982" s="786">
        <f t="shared" si="2820"/>
        <v>0</v>
      </c>
      <c r="F982" s="786">
        <f t="shared" si="2820"/>
        <v>0</v>
      </c>
      <c r="G982" s="786">
        <f t="shared" si="2820"/>
        <v>0</v>
      </c>
      <c r="H982" s="786">
        <f t="shared" si="2820"/>
        <v>0</v>
      </c>
      <c r="I982" s="786">
        <f t="shared" si="2820"/>
        <v>0</v>
      </c>
      <c r="J982" s="786">
        <f t="shared" si="2820"/>
        <v>0</v>
      </c>
      <c r="K982" s="786">
        <f t="shared" si="2820"/>
        <v>0</v>
      </c>
      <c r="L982" s="786">
        <f t="shared" si="2820"/>
        <v>0</v>
      </c>
      <c r="M982" s="786">
        <f t="shared" si="2820"/>
        <v>0</v>
      </c>
      <c r="N982" s="786">
        <f t="shared" si="2820"/>
        <v>0</v>
      </c>
      <c r="O982" s="786">
        <f t="shared" si="2820"/>
        <v>0</v>
      </c>
      <c r="P982" s="786">
        <f t="shared" si="2820"/>
        <v>0</v>
      </c>
      <c r="Q982" s="786">
        <f t="shared" si="2820"/>
        <v>0</v>
      </c>
      <c r="R982" s="786">
        <f t="shared" si="2820"/>
        <v>0</v>
      </c>
      <c r="S982" s="785"/>
      <c r="T982" s="786">
        <f t="shared" ref="T982:AJ982" si="2821">SUM(T726)</f>
        <v>0</v>
      </c>
      <c r="U982" s="786">
        <f t="shared" si="2821"/>
        <v>0</v>
      </c>
      <c r="V982" s="786">
        <f t="shared" si="2821"/>
        <v>0</v>
      </c>
      <c r="W982" s="786">
        <f t="shared" si="2821"/>
        <v>0</v>
      </c>
      <c r="X982" s="786">
        <f t="shared" si="2821"/>
        <v>0</v>
      </c>
      <c r="Y982" s="786">
        <f t="shared" si="2821"/>
        <v>0</v>
      </c>
      <c r="Z982" s="786">
        <f t="shared" si="2821"/>
        <v>0</v>
      </c>
      <c r="AA982" s="786">
        <f t="shared" si="2821"/>
        <v>0</v>
      </c>
      <c r="AB982" s="786">
        <f t="shared" si="2821"/>
        <v>0</v>
      </c>
      <c r="AC982" s="786">
        <f t="shared" si="2821"/>
        <v>0</v>
      </c>
      <c r="AD982" s="786">
        <f t="shared" si="2821"/>
        <v>0</v>
      </c>
      <c r="AE982" s="786">
        <f t="shared" si="2821"/>
        <v>0</v>
      </c>
      <c r="AF982" s="786">
        <f t="shared" si="2821"/>
        <v>0</v>
      </c>
      <c r="AG982" s="786">
        <f t="shared" si="2821"/>
        <v>0</v>
      </c>
      <c r="AH982" s="786">
        <f t="shared" si="2821"/>
        <v>0</v>
      </c>
      <c r="AI982" s="786">
        <f t="shared" si="2821"/>
        <v>0</v>
      </c>
      <c r="AJ982" s="786">
        <f t="shared" si="2821"/>
        <v>0</v>
      </c>
      <c r="AK982" s="785"/>
      <c r="AL982" s="786">
        <f t="shared" ref="AL982:BB982" si="2822">SUM(AL726)</f>
        <v>0</v>
      </c>
      <c r="AM982" s="786">
        <f t="shared" si="2822"/>
        <v>0</v>
      </c>
      <c r="AN982" s="786">
        <f t="shared" si="2822"/>
        <v>0</v>
      </c>
      <c r="AO982" s="786">
        <f t="shared" si="2822"/>
        <v>0</v>
      </c>
      <c r="AP982" s="786">
        <f t="shared" si="2822"/>
        <v>0</v>
      </c>
      <c r="AQ982" s="786">
        <f t="shared" si="2822"/>
        <v>0</v>
      </c>
      <c r="AR982" s="786">
        <f t="shared" si="2822"/>
        <v>0</v>
      </c>
      <c r="AS982" s="786">
        <f t="shared" si="2822"/>
        <v>0</v>
      </c>
      <c r="AT982" s="786">
        <f t="shared" si="2822"/>
        <v>0</v>
      </c>
      <c r="AU982" s="786">
        <f t="shared" si="2822"/>
        <v>0</v>
      </c>
      <c r="AV982" s="786">
        <f t="shared" si="2822"/>
        <v>0</v>
      </c>
      <c r="AW982" s="786">
        <f t="shared" si="2822"/>
        <v>0</v>
      </c>
      <c r="AX982" s="786">
        <f t="shared" si="2822"/>
        <v>0</v>
      </c>
      <c r="AY982" s="786">
        <f t="shared" si="2822"/>
        <v>0</v>
      </c>
      <c r="AZ982" s="786">
        <f t="shared" si="2822"/>
        <v>0</v>
      </c>
      <c r="BA982" s="786">
        <f t="shared" si="2822"/>
        <v>0</v>
      </c>
      <c r="BB982" s="786">
        <f t="shared" si="2822"/>
        <v>0</v>
      </c>
      <c r="BC982" s="785"/>
      <c r="BD982" s="786">
        <f t="shared" ref="BD982:BT982" si="2823">SUM(BD726)</f>
        <v>0</v>
      </c>
      <c r="BE982" s="786">
        <f t="shared" si="2823"/>
        <v>0</v>
      </c>
      <c r="BF982" s="786">
        <f t="shared" si="2823"/>
        <v>0</v>
      </c>
      <c r="BG982" s="786">
        <f t="shared" si="2823"/>
        <v>0</v>
      </c>
      <c r="BH982" s="786">
        <f t="shared" si="2823"/>
        <v>0</v>
      </c>
      <c r="BI982" s="786">
        <f t="shared" si="2823"/>
        <v>0</v>
      </c>
      <c r="BJ982" s="786">
        <f t="shared" si="2823"/>
        <v>0</v>
      </c>
      <c r="BK982" s="786">
        <f t="shared" si="2823"/>
        <v>0</v>
      </c>
      <c r="BL982" s="786">
        <f t="shared" si="2823"/>
        <v>0</v>
      </c>
      <c r="BM982" s="786">
        <f t="shared" si="2823"/>
        <v>0</v>
      </c>
      <c r="BN982" s="786">
        <f t="shared" si="2823"/>
        <v>0</v>
      </c>
      <c r="BO982" s="786">
        <f t="shared" si="2823"/>
        <v>0</v>
      </c>
      <c r="BP982" s="786">
        <f t="shared" si="2823"/>
        <v>0</v>
      </c>
      <c r="BQ982" s="786">
        <f t="shared" si="2823"/>
        <v>0</v>
      </c>
      <c r="BR982" s="786">
        <f t="shared" si="2823"/>
        <v>0</v>
      </c>
      <c r="BS982" s="786">
        <f t="shared" si="2823"/>
        <v>0</v>
      </c>
      <c r="BT982" s="786">
        <f t="shared" si="282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813"/>
        <v>0</v>
      </c>
      <c r="CF982" s="1326">
        <f t="shared" si="2813"/>
        <v>0</v>
      </c>
      <c r="CG982" s="1326">
        <f t="shared" si="2813"/>
        <v>0</v>
      </c>
      <c r="CH982" s="1326">
        <f t="shared" si="2813"/>
        <v>0</v>
      </c>
      <c r="CI982" s="1326">
        <f t="shared" si="2813"/>
        <v>0</v>
      </c>
      <c r="CJ982" s="1326">
        <f t="shared" si="2813"/>
        <v>0</v>
      </c>
      <c r="CK982" s="1327">
        <f t="shared" si="2813"/>
        <v>0</v>
      </c>
      <c r="CL982" s="1327">
        <f t="shared" si="2813"/>
        <v>0</v>
      </c>
      <c r="CM982" s="1327">
        <f t="shared" si="2813"/>
        <v>0</v>
      </c>
      <c r="CN982" s="1326">
        <f t="shared" si="2813"/>
        <v>0</v>
      </c>
      <c r="CO982" s="1326">
        <f t="shared" si="2813"/>
        <v>0</v>
      </c>
      <c r="CP982" s="1326">
        <f t="shared" si="2813"/>
        <v>0</v>
      </c>
      <c r="CQ982" s="1326">
        <f t="shared" si="2813"/>
        <v>0</v>
      </c>
      <c r="CR982" s="1326">
        <f t="shared" si="2813"/>
        <v>0</v>
      </c>
      <c r="CS982" s="1325">
        <f t="shared" si="2813"/>
        <v>0</v>
      </c>
      <c r="CT982" s="1328">
        <f t="shared" si="2813"/>
        <v>0</v>
      </c>
      <c r="CU982" s="534">
        <f t="shared" si="2814"/>
        <v>0</v>
      </c>
      <c r="CV982" s="535">
        <f t="shared" si="2814"/>
        <v>0</v>
      </c>
      <c r="CW982" s="536">
        <f t="shared" si="2814"/>
        <v>0</v>
      </c>
      <c r="CX982" s="536">
        <f t="shared" si="2814"/>
        <v>0</v>
      </c>
      <c r="CY982" s="536">
        <f t="shared" si="2814"/>
        <v>0</v>
      </c>
      <c r="CZ982" s="536">
        <f t="shared" si="2814"/>
        <v>0</v>
      </c>
      <c r="DA982" s="536">
        <f t="shared" si="2814"/>
        <v>0</v>
      </c>
      <c r="DB982" s="537">
        <f t="shared" si="2814"/>
        <v>0</v>
      </c>
      <c r="DC982" s="537">
        <f t="shared" si="2814"/>
        <v>0</v>
      </c>
      <c r="DD982" s="537">
        <f t="shared" si="2814"/>
        <v>0</v>
      </c>
      <c r="DE982" s="536">
        <f t="shared" si="2815"/>
        <v>0</v>
      </c>
      <c r="DF982" s="536">
        <f t="shared" si="2815"/>
        <v>0</v>
      </c>
      <c r="DG982" s="536">
        <f t="shared" si="2815"/>
        <v>0</v>
      </c>
      <c r="DH982" s="536">
        <f t="shared" si="2815"/>
        <v>0</v>
      </c>
      <c r="DI982" s="536">
        <f t="shared" si="2815"/>
        <v>0</v>
      </c>
      <c r="DJ982" s="535">
        <f t="shared" si="2815"/>
        <v>0</v>
      </c>
      <c r="DK982" s="534">
        <f t="shared" si="2815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7"/>
      <c r="DY982" s="470"/>
    </row>
    <row r="983" spans="1:129" s="472" customFormat="1" ht="15.75" customHeight="1">
      <c r="A983" s="603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68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68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68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68"/>
      <c r="BV983" s="785"/>
      <c r="BW983" s="785"/>
      <c r="BX983" s="785"/>
      <c r="BY983" s="785"/>
      <c r="BZ983" s="800"/>
      <c r="CA983" s="800"/>
      <c r="CB983" s="800"/>
      <c r="CC983" s="800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6" t="s">
        <v>74</v>
      </c>
      <c r="B984" s="786">
        <f t="shared" ref="B984:R984" si="2824">SUM(B903:B983)</f>
        <v>0</v>
      </c>
      <c r="C984" s="786">
        <f t="shared" si="2824"/>
        <v>0</v>
      </c>
      <c r="D984" s="786">
        <f t="shared" si="2824"/>
        <v>0</v>
      </c>
      <c r="E984" s="786">
        <f t="shared" si="2824"/>
        <v>0</v>
      </c>
      <c r="F984" s="786">
        <f t="shared" si="2824"/>
        <v>0</v>
      </c>
      <c r="G984" s="786">
        <f t="shared" si="2824"/>
        <v>0</v>
      </c>
      <c r="H984" s="786">
        <f t="shared" si="2824"/>
        <v>0</v>
      </c>
      <c r="I984" s="786">
        <f t="shared" si="2824"/>
        <v>0</v>
      </c>
      <c r="J984" s="786">
        <f t="shared" si="2824"/>
        <v>0</v>
      </c>
      <c r="K984" s="786">
        <f t="shared" si="2824"/>
        <v>0</v>
      </c>
      <c r="L984" s="786">
        <f t="shared" si="2824"/>
        <v>0</v>
      </c>
      <c r="M984" s="786">
        <f t="shared" si="2824"/>
        <v>0</v>
      </c>
      <c r="N984" s="786">
        <f t="shared" si="2824"/>
        <v>0</v>
      </c>
      <c r="O984" s="786">
        <f t="shared" si="2824"/>
        <v>0</v>
      </c>
      <c r="P984" s="786">
        <f t="shared" si="2824"/>
        <v>0</v>
      </c>
      <c r="Q984" s="786">
        <f t="shared" si="2824"/>
        <v>0</v>
      </c>
      <c r="R984" s="786">
        <f t="shared" si="2824"/>
        <v>0</v>
      </c>
      <c r="S984" s="785"/>
      <c r="T984" s="786">
        <f t="shared" ref="T984:AJ984" si="2825">SUM(T903:T983)</f>
        <v>39225</v>
      </c>
      <c r="U984" s="786">
        <f t="shared" si="2825"/>
        <v>21895</v>
      </c>
      <c r="V984" s="786">
        <f t="shared" si="2825"/>
        <v>13560</v>
      </c>
      <c r="W984" s="786">
        <f t="shared" si="2825"/>
        <v>44218</v>
      </c>
      <c r="X984" s="786">
        <f t="shared" si="2825"/>
        <v>23787.5</v>
      </c>
      <c r="Y984" s="786">
        <f t="shared" si="2825"/>
        <v>10368</v>
      </c>
      <c r="Z984" s="786">
        <f t="shared" si="2825"/>
        <v>20235.68</v>
      </c>
      <c r="AA984" s="786">
        <f t="shared" si="2825"/>
        <v>19450</v>
      </c>
      <c r="AB984" s="786">
        <f t="shared" si="2825"/>
        <v>30625</v>
      </c>
      <c r="AC984" s="786">
        <f t="shared" si="2825"/>
        <v>0</v>
      </c>
      <c r="AD984" s="786">
        <f t="shared" si="2825"/>
        <v>0</v>
      </c>
      <c r="AE984" s="786">
        <f t="shared" si="2825"/>
        <v>0</v>
      </c>
      <c r="AF984" s="786">
        <f t="shared" si="2825"/>
        <v>0</v>
      </c>
      <c r="AG984" s="786">
        <f t="shared" si="2825"/>
        <v>0</v>
      </c>
      <c r="AH984" s="786">
        <f t="shared" si="2825"/>
        <v>0</v>
      </c>
      <c r="AI984" s="786">
        <f t="shared" si="2825"/>
        <v>0</v>
      </c>
      <c r="AJ984" s="786">
        <f t="shared" si="2825"/>
        <v>0</v>
      </c>
      <c r="AK984" s="785"/>
      <c r="AL984" s="786">
        <f t="shared" ref="AL984:BB984" si="2826">SUM(AL903:AL983)</f>
        <v>0</v>
      </c>
      <c r="AM984" s="786">
        <f t="shared" si="2826"/>
        <v>0</v>
      </c>
      <c r="AN984" s="786">
        <f t="shared" si="2826"/>
        <v>0</v>
      </c>
      <c r="AO984" s="786">
        <f t="shared" si="2826"/>
        <v>0</v>
      </c>
      <c r="AP984" s="786">
        <f t="shared" si="2826"/>
        <v>0</v>
      </c>
      <c r="AQ984" s="786">
        <f t="shared" si="2826"/>
        <v>0</v>
      </c>
      <c r="AR984" s="786">
        <f t="shared" si="2826"/>
        <v>0</v>
      </c>
      <c r="AS984" s="786">
        <f t="shared" si="2826"/>
        <v>0</v>
      </c>
      <c r="AT984" s="786">
        <f t="shared" si="2826"/>
        <v>0</v>
      </c>
      <c r="AU984" s="786">
        <f t="shared" si="2826"/>
        <v>0</v>
      </c>
      <c r="AV984" s="786">
        <f t="shared" si="2826"/>
        <v>0</v>
      </c>
      <c r="AW984" s="786">
        <f t="shared" si="2826"/>
        <v>0</v>
      </c>
      <c r="AX984" s="786">
        <f t="shared" si="2826"/>
        <v>0</v>
      </c>
      <c r="AY984" s="786">
        <f t="shared" si="2826"/>
        <v>0</v>
      </c>
      <c r="AZ984" s="786">
        <f t="shared" si="2826"/>
        <v>0</v>
      </c>
      <c r="BA984" s="786">
        <f t="shared" si="2826"/>
        <v>0</v>
      </c>
      <c r="BB984" s="786">
        <f t="shared" si="2826"/>
        <v>0</v>
      </c>
      <c r="BC984" s="785"/>
      <c r="BD984" s="786">
        <f t="shared" ref="BD984:BT984" si="2827">SUM(BD903:BD983)</f>
        <v>220476140</v>
      </c>
      <c r="BE984" s="786">
        <f t="shared" si="2827"/>
        <v>2838800</v>
      </c>
      <c r="BF984" s="786">
        <f t="shared" si="2827"/>
        <v>0</v>
      </c>
      <c r="BG984" s="786">
        <f t="shared" si="2827"/>
        <v>0</v>
      </c>
      <c r="BH984" s="786">
        <f t="shared" si="2827"/>
        <v>0</v>
      </c>
      <c r="BI984" s="786">
        <f t="shared" si="2827"/>
        <v>0</v>
      </c>
      <c r="BJ984" s="786">
        <f t="shared" si="2827"/>
        <v>0</v>
      </c>
      <c r="BK984" s="786">
        <f t="shared" si="2827"/>
        <v>0</v>
      </c>
      <c r="BL984" s="786">
        <f t="shared" si="2827"/>
        <v>0</v>
      </c>
      <c r="BM984" s="786">
        <f t="shared" si="2827"/>
        <v>0</v>
      </c>
      <c r="BN984" s="786">
        <f t="shared" si="2827"/>
        <v>0</v>
      </c>
      <c r="BO984" s="786">
        <f t="shared" si="2827"/>
        <v>0</v>
      </c>
      <c r="BP984" s="786">
        <f t="shared" si="2827"/>
        <v>0</v>
      </c>
      <c r="BQ984" s="786">
        <f t="shared" si="2827"/>
        <v>0</v>
      </c>
      <c r="BR984" s="786">
        <f t="shared" si="2827"/>
        <v>0</v>
      </c>
      <c r="BS984" s="786">
        <f t="shared" si="2827"/>
        <v>0</v>
      </c>
      <c r="BT984" s="786">
        <f t="shared" si="2827"/>
        <v>0</v>
      </c>
      <c r="BU984" s="785"/>
      <c r="BV984" s="786">
        <f>SUM(BV903:BV983)</f>
        <v>0</v>
      </c>
      <c r="BW984" s="786">
        <f>SUM(BW903:BW983)</f>
        <v>10355</v>
      </c>
      <c r="BX984" s="786">
        <f>SUM(BX903:BX983)</f>
        <v>0</v>
      </c>
      <c r="BY984" s="786">
        <f>SUM(BY903:BY983)</f>
        <v>148245020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82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828"/>
        <v>0</v>
      </c>
      <c r="CG984" s="1326">
        <f t="shared" si="2828"/>
        <v>0</v>
      </c>
      <c r="CH984" s="1326">
        <f t="shared" si="2828"/>
        <v>0</v>
      </c>
      <c r="CI984" s="1326">
        <f t="shared" si="2828"/>
        <v>0</v>
      </c>
      <c r="CJ984" s="1326">
        <f t="shared" si="2828"/>
        <v>0</v>
      </c>
      <c r="CK984" s="1327">
        <f t="shared" si="2828"/>
        <v>0</v>
      </c>
      <c r="CL984" s="1327">
        <f t="shared" si="2828"/>
        <v>0</v>
      </c>
      <c r="CM984" s="1327">
        <f t="shared" si="2828"/>
        <v>0</v>
      </c>
      <c r="CN984" s="1326">
        <f t="shared" si="2828"/>
        <v>0</v>
      </c>
      <c r="CO984" s="1326">
        <f t="shared" si="2828"/>
        <v>0</v>
      </c>
      <c r="CP984" s="1326">
        <f t="shared" si="2828"/>
        <v>0</v>
      </c>
      <c r="CQ984" s="1326">
        <f t="shared" si="2828"/>
        <v>0</v>
      </c>
      <c r="CR984" s="1326">
        <f t="shared" si="2828"/>
        <v>0</v>
      </c>
      <c r="CS984" s="1325">
        <f t="shared" si="2828"/>
        <v>2838800</v>
      </c>
      <c r="CT984" s="1328">
        <f t="shared" si="2828"/>
        <v>220476140</v>
      </c>
      <c r="CU984" s="534">
        <f t="shared" ref="CU984:DK984" si="282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829"/>
        <v>0</v>
      </c>
      <c r="CW984" s="536">
        <f t="shared" si="2829"/>
        <v>0</v>
      </c>
      <c r="CX984" s="536">
        <f t="shared" si="2829"/>
        <v>0</v>
      </c>
      <c r="CY984" s="536">
        <f t="shared" si="2829"/>
        <v>0</v>
      </c>
      <c r="CZ984" s="536">
        <f t="shared" si="2829"/>
        <v>0</v>
      </c>
      <c r="DA984" s="536">
        <f t="shared" si="2829"/>
        <v>0</v>
      </c>
      <c r="DB984" s="537">
        <f t="shared" si="2829"/>
        <v>0</v>
      </c>
      <c r="DC984" s="537">
        <f t="shared" si="2829"/>
        <v>0</v>
      </c>
      <c r="DD984" s="537">
        <f t="shared" si="2829"/>
        <v>0</v>
      </c>
      <c r="DE984" s="536">
        <f t="shared" si="2829"/>
        <v>0</v>
      </c>
      <c r="DF984" s="536">
        <f t="shared" si="2829"/>
        <v>0</v>
      </c>
      <c r="DG984" s="536">
        <f t="shared" si="2829"/>
        <v>0</v>
      </c>
      <c r="DH984" s="536">
        <f t="shared" si="2829"/>
        <v>0</v>
      </c>
      <c r="DI984" s="536">
        <f t="shared" si="2829"/>
        <v>0</v>
      </c>
      <c r="DJ984" s="535">
        <f t="shared" si="2829"/>
        <v>2838800</v>
      </c>
      <c r="DK984" s="534">
        <f t="shared" si="2829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7"/>
      <c r="DY984" s="470"/>
    </row>
    <row r="985" spans="1:129" s="472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68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68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68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68"/>
      <c r="BV985" s="785"/>
      <c r="BW985" s="785"/>
      <c r="BX985" s="785"/>
      <c r="BY985" s="785"/>
      <c r="BZ985" s="800"/>
      <c r="CA985" s="800"/>
      <c r="CB985" s="800"/>
      <c r="CC985" s="800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0" t="s">
        <v>393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68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68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68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68"/>
      <c r="BV986" s="793"/>
      <c r="BW986" s="793"/>
      <c r="BX986" s="793"/>
      <c r="BY986" s="793"/>
      <c r="BZ986" s="800"/>
      <c r="CA986" s="800"/>
      <c r="CB986" s="800"/>
      <c r="CC986" s="800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6">
        <f>SUM(B456,B465)</f>
        <v>0</v>
      </c>
      <c r="C987" s="786">
        <f t="shared" ref="C987:R987" si="2830">SUM(C456,C465)</f>
        <v>0</v>
      </c>
      <c r="D987" s="786">
        <f t="shared" si="2830"/>
        <v>0</v>
      </c>
      <c r="E987" s="786">
        <f t="shared" si="2830"/>
        <v>0</v>
      </c>
      <c r="F987" s="786">
        <f t="shared" si="2830"/>
        <v>0</v>
      </c>
      <c r="G987" s="786">
        <f t="shared" si="2830"/>
        <v>0</v>
      </c>
      <c r="H987" s="786">
        <f t="shared" si="2830"/>
        <v>0</v>
      </c>
      <c r="I987" s="786">
        <f t="shared" si="2830"/>
        <v>0</v>
      </c>
      <c r="J987" s="786">
        <f t="shared" si="2830"/>
        <v>0</v>
      </c>
      <c r="K987" s="786">
        <f t="shared" si="2830"/>
        <v>0</v>
      </c>
      <c r="L987" s="786">
        <f t="shared" si="2830"/>
        <v>0</v>
      </c>
      <c r="M987" s="786">
        <f t="shared" si="2830"/>
        <v>0</v>
      </c>
      <c r="N987" s="786">
        <f t="shared" si="2830"/>
        <v>0</v>
      </c>
      <c r="O987" s="786">
        <f t="shared" si="2830"/>
        <v>0</v>
      </c>
      <c r="P987" s="786">
        <f t="shared" si="2830"/>
        <v>0</v>
      </c>
      <c r="Q987" s="786">
        <f t="shared" si="2830"/>
        <v>0</v>
      </c>
      <c r="R987" s="786">
        <f t="shared" si="2830"/>
        <v>0</v>
      </c>
      <c r="S987" s="785"/>
      <c r="T987" s="786">
        <f>SUM(T456,T465)</f>
        <v>0</v>
      </c>
      <c r="U987" s="786">
        <f t="shared" ref="U987:AJ987" si="2831">SUM(U456,U465)</f>
        <v>0</v>
      </c>
      <c r="V987" s="786">
        <f t="shared" si="2831"/>
        <v>0</v>
      </c>
      <c r="W987" s="786">
        <f t="shared" si="2831"/>
        <v>0</v>
      </c>
      <c r="X987" s="786">
        <f t="shared" si="2831"/>
        <v>0</v>
      </c>
      <c r="Y987" s="786">
        <f t="shared" si="2831"/>
        <v>0</v>
      </c>
      <c r="Z987" s="786">
        <f t="shared" si="2831"/>
        <v>0</v>
      </c>
      <c r="AA987" s="786">
        <f t="shared" si="2831"/>
        <v>0</v>
      </c>
      <c r="AB987" s="786">
        <f t="shared" si="2831"/>
        <v>0</v>
      </c>
      <c r="AC987" s="786">
        <f t="shared" si="2831"/>
        <v>0</v>
      </c>
      <c r="AD987" s="786">
        <f t="shared" si="2831"/>
        <v>0</v>
      </c>
      <c r="AE987" s="786">
        <f t="shared" si="2831"/>
        <v>0</v>
      </c>
      <c r="AF987" s="786">
        <f t="shared" si="2831"/>
        <v>0</v>
      </c>
      <c r="AG987" s="786">
        <f t="shared" si="2831"/>
        <v>0</v>
      </c>
      <c r="AH987" s="786">
        <f t="shared" si="2831"/>
        <v>0</v>
      </c>
      <c r="AI987" s="786">
        <f t="shared" si="2831"/>
        <v>0</v>
      </c>
      <c r="AJ987" s="786">
        <f t="shared" si="2831"/>
        <v>0</v>
      </c>
      <c r="AK987" s="785"/>
      <c r="AL987" s="786">
        <f>SUM(AL456,AL465)</f>
        <v>0</v>
      </c>
      <c r="AM987" s="786">
        <f t="shared" ref="AM987:BB987" si="2832">SUM(AM456,AM465)</f>
        <v>0</v>
      </c>
      <c r="AN987" s="786">
        <f t="shared" si="2832"/>
        <v>0</v>
      </c>
      <c r="AO987" s="786">
        <f t="shared" si="2832"/>
        <v>0</v>
      </c>
      <c r="AP987" s="786">
        <f t="shared" si="2832"/>
        <v>0</v>
      </c>
      <c r="AQ987" s="786">
        <f t="shared" si="2832"/>
        <v>0</v>
      </c>
      <c r="AR987" s="786">
        <f t="shared" si="2832"/>
        <v>0</v>
      </c>
      <c r="AS987" s="786">
        <f t="shared" si="2832"/>
        <v>0</v>
      </c>
      <c r="AT987" s="786">
        <f t="shared" si="2832"/>
        <v>0</v>
      </c>
      <c r="AU987" s="786">
        <f t="shared" si="2832"/>
        <v>0</v>
      </c>
      <c r="AV987" s="786">
        <f t="shared" si="2832"/>
        <v>0</v>
      </c>
      <c r="AW987" s="786">
        <f t="shared" si="2832"/>
        <v>0</v>
      </c>
      <c r="AX987" s="786">
        <f t="shared" si="2832"/>
        <v>0</v>
      </c>
      <c r="AY987" s="786">
        <f t="shared" si="2832"/>
        <v>0</v>
      </c>
      <c r="AZ987" s="786">
        <f t="shared" si="2832"/>
        <v>0</v>
      </c>
      <c r="BA987" s="786">
        <f t="shared" si="2832"/>
        <v>0</v>
      </c>
      <c r="BB987" s="786">
        <f t="shared" si="2832"/>
        <v>0</v>
      </c>
      <c r="BC987" s="785"/>
      <c r="BD987" s="786">
        <f>SUM(BD456,BD465)</f>
        <v>0</v>
      </c>
      <c r="BE987" s="786">
        <f t="shared" ref="BE987:BT987" si="2833">SUM(BE456,BE465)</f>
        <v>0</v>
      </c>
      <c r="BF987" s="786">
        <f t="shared" si="2833"/>
        <v>0</v>
      </c>
      <c r="BG987" s="786">
        <f t="shared" si="2833"/>
        <v>0</v>
      </c>
      <c r="BH987" s="786">
        <f t="shared" si="2833"/>
        <v>0</v>
      </c>
      <c r="BI987" s="786">
        <f t="shared" si="2833"/>
        <v>0</v>
      </c>
      <c r="BJ987" s="786">
        <f t="shared" si="2833"/>
        <v>0</v>
      </c>
      <c r="BK987" s="786">
        <f t="shared" si="2833"/>
        <v>0</v>
      </c>
      <c r="BL987" s="786">
        <f t="shared" si="2833"/>
        <v>0</v>
      </c>
      <c r="BM987" s="786">
        <f t="shared" si="2833"/>
        <v>0</v>
      </c>
      <c r="BN987" s="786">
        <f t="shared" si="2833"/>
        <v>0</v>
      </c>
      <c r="BO987" s="786">
        <f t="shared" si="2833"/>
        <v>0</v>
      </c>
      <c r="BP987" s="786">
        <f t="shared" si="2833"/>
        <v>0</v>
      </c>
      <c r="BQ987" s="786">
        <f t="shared" si="2833"/>
        <v>0</v>
      </c>
      <c r="BR987" s="786">
        <f t="shared" si="2833"/>
        <v>0</v>
      </c>
      <c r="BS987" s="786">
        <f t="shared" si="2833"/>
        <v>0</v>
      </c>
      <c r="BT987" s="786">
        <f t="shared" si="2833"/>
        <v>0</v>
      </c>
      <c r="BU987" s="785"/>
      <c r="BV987" s="786">
        <f>SUM(BV456,BV465)</f>
        <v>0</v>
      </c>
      <c r="BW987" s="786">
        <f>SUM(BW456,BW465)</f>
        <v>0</v>
      </c>
      <c r="BX987" s="786">
        <f>SUM(BX456,BX465)</f>
        <v>0</v>
      </c>
      <c r="BY987" s="786">
        <f>SUM(BY456,BY465)</f>
        <v>0</v>
      </c>
      <c r="BZ987" s="583">
        <f t="shared" ref="BZ987:BZ1001" si="2834">IF(DL987&lt;3,"",(SUM(B987:R987)-MIN(B987:R987)-MAX(B987:R987))/(DL987-2))</f>
        <v>0</v>
      </c>
      <c r="CA987" s="583">
        <f t="shared" ref="CA987:CA1001" si="2835">IF(DM987&lt;3,"",(SUM(T987:AJ987)-MIN(T987:AJ987)-MAX(T987:AJ987))/(DM987-2))</f>
        <v>0</v>
      </c>
      <c r="CB987" s="583">
        <f t="shared" ref="CB987:CB1001" si="2836">IF(DN987&lt;3,"",(SUM(AL987:BB987)-MIN(AL987:BB987)-MAX(AL987:BB987))/(DN987-2))</f>
        <v>0</v>
      </c>
      <c r="CC987" s="583">
        <f t="shared" ref="CC987:CC1001" si="2837">IF(DO987&lt;3,"",(SUM(BD987:BT987)-MIN(BD987:BT987)-MAX(BD987:BT987))/(DO987-2))</f>
        <v>0</v>
      </c>
      <c r="CD987" s="1324">
        <f t="shared" ref="CD987:CS1001" si="283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838"/>
        <v>0</v>
      </c>
      <c r="CF987" s="1326">
        <f t="shared" si="2838"/>
        <v>0</v>
      </c>
      <c r="CG987" s="1326">
        <f t="shared" si="2838"/>
        <v>0</v>
      </c>
      <c r="CH987" s="1326">
        <f t="shared" si="2838"/>
        <v>0</v>
      </c>
      <c r="CI987" s="1326">
        <f t="shared" si="2838"/>
        <v>0</v>
      </c>
      <c r="CJ987" s="1326">
        <f t="shared" si="2838"/>
        <v>0</v>
      </c>
      <c r="CK987" s="1327">
        <f t="shared" si="2838"/>
        <v>0</v>
      </c>
      <c r="CL987" s="1327">
        <f t="shared" si="2838"/>
        <v>0</v>
      </c>
      <c r="CM987" s="1327">
        <f t="shared" si="2838"/>
        <v>0</v>
      </c>
      <c r="CN987" s="1326">
        <f t="shared" si="2838"/>
        <v>0</v>
      </c>
      <c r="CO987" s="1326">
        <f t="shared" si="2838"/>
        <v>0</v>
      </c>
      <c r="CP987" s="1326">
        <f t="shared" si="2838"/>
        <v>0</v>
      </c>
      <c r="CQ987" s="1326">
        <f t="shared" si="2838"/>
        <v>0</v>
      </c>
      <c r="CR987" s="1326">
        <f t="shared" si="2838"/>
        <v>0</v>
      </c>
      <c r="CS987" s="1325">
        <f t="shared" si="2838"/>
        <v>0</v>
      </c>
      <c r="CT987" s="1328">
        <f t="shared" ref="CT987:CT1001" si="283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84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840"/>
        <v>0</v>
      </c>
      <c r="CW987" s="1357">
        <f t="shared" si="2840"/>
        <v>0</v>
      </c>
      <c r="CX987" s="1357">
        <f t="shared" si="2840"/>
        <v>0</v>
      </c>
      <c r="CY987" s="1357">
        <f t="shared" si="2840"/>
        <v>0</v>
      </c>
      <c r="CZ987" s="1357">
        <f t="shared" si="2840"/>
        <v>0</v>
      </c>
      <c r="DA987" s="1357">
        <f t="shared" si="2840"/>
        <v>0</v>
      </c>
      <c r="DB987" s="1358">
        <f t="shared" si="2840"/>
        <v>0</v>
      </c>
      <c r="DC987" s="1358">
        <f t="shared" si="2840"/>
        <v>0</v>
      </c>
      <c r="DD987" s="1358">
        <f t="shared" si="2840"/>
        <v>0</v>
      </c>
      <c r="DE987" s="1357">
        <f t="shared" si="2840"/>
        <v>0</v>
      </c>
      <c r="DF987" s="1357">
        <f t="shared" si="2840"/>
        <v>0</v>
      </c>
      <c r="DG987" s="1357">
        <f t="shared" si="2840"/>
        <v>0</v>
      </c>
      <c r="DH987" s="1357">
        <f t="shared" si="2840"/>
        <v>0</v>
      </c>
      <c r="DI987" s="1357">
        <f t="shared" si="2840"/>
        <v>0</v>
      </c>
      <c r="DJ987" s="1356">
        <f t="shared" si="2840"/>
        <v>0</v>
      </c>
      <c r="DK987" s="1414">
        <f t="shared" ref="DK987:DK1001" si="284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842">COUNT(B987:R987)</f>
        <v>17</v>
      </c>
      <c r="DM987" s="106">
        <f t="shared" ref="DM987:DM1001" si="2843">COUNT(T987:AJ987)</f>
        <v>17</v>
      </c>
      <c r="DN987" s="106">
        <f t="shared" ref="DN987:DN1001" si="2844">COUNT(AL987:BB987)</f>
        <v>17</v>
      </c>
      <c r="DO987" s="106">
        <f t="shared" ref="DO987:DO1001" si="2845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7"/>
      <c r="DY987" s="470"/>
    </row>
    <row r="988" spans="1:129" s="472" customFormat="1" ht="15.75" customHeight="1">
      <c r="A988" s="44" t="s">
        <v>694</v>
      </c>
      <c r="B988" s="786">
        <f>SUM(B474,B483,B492,B501,B507,B513,B519,B525,B531,B537,B543,B549,B555,B561,B567,B573,B579,B585,B591,B604,B610,B622)</f>
        <v>0</v>
      </c>
      <c r="C988" s="786">
        <f t="shared" ref="C988:R988" si="2846">SUM(C474,C483,C492,C501,C507,C513,C519,C525,C531,C537,C543,C549,C555,C561,C567,C573,C579,C585,C591,C604,C610,C622)</f>
        <v>0</v>
      </c>
      <c r="D988" s="786">
        <f t="shared" si="2846"/>
        <v>0</v>
      </c>
      <c r="E988" s="786">
        <f t="shared" si="2846"/>
        <v>0</v>
      </c>
      <c r="F988" s="786">
        <f t="shared" si="2846"/>
        <v>0</v>
      </c>
      <c r="G988" s="786">
        <f t="shared" si="2846"/>
        <v>0</v>
      </c>
      <c r="H988" s="786">
        <f t="shared" si="2846"/>
        <v>0</v>
      </c>
      <c r="I988" s="786">
        <f t="shared" si="2846"/>
        <v>0</v>
      </c>
      <c r="J988" s="786">
        <f t="shared" si="2846"/>
        <v>0</v>
      </c>
      <c r="K988" s="786">
        <f t="shared" si="2846"/>
        <v>0</v>
      </c>
      <c r="L988" s="786">
        <f t="shared" si="2846"/>
        <v>0</v>
      </c>
      <c r="M988" s="786">
        <f t="shared" si="2846"/>
        <v>0</v>
      </c>
      <c r="N988" s="786">
        <f t="shared" si="2846"/>
        <v>0</v>
      </c>
      <c r="O988" s="786">
        <f t="shared" si="2846"/>
        <v>0</v>
      </c>
      <c r="P988" s="786">
        <f t="shared" si="2846"/>
        <v>0</v>
      </c>
      <c r="Q988" s="786">
        <f t="shared" si="2846"/>
        <v>0</v>
      </c>
      <c r="R988" s="786">
        <f t="shared" si="2846"/>
        <v>0</v>
      </c>
      <c r="S988" s="785"/>
      <c r="T988" s="786">
        <f>SUM(T474,T483,T492,T501,T507,T513,T519,T525,T531,T537,T543,T549,T555,T561,T567,T573,T579,T585,T591,T604,T610,T622)</f>
        <v>840</v>
      </c>
      <c r="U988" s="786">
        <f t="shared" ref="U988:AJ988" si="2847">SUM(U474,U483,U492,U501,U507,U513,U519,U525,U531,U537,U543,U549,U555,U561,U567,U573,U579,U585,U591,U604,U610,U622)</f>
        <v>1146</v>
      </c>
      <c r="V988" s="786">
        <f t="shared" si="2847"/>
        <v>1105.8</v>
      </c>
      <c r="W988" s="786">
        <f t="shared" si="2847"/>
        <v>2046</v>
      </c>
      <c r="X988" s="786">
        <f t="shared" si="2847"/>
        <v>990.48</v>
      </c>
      <c r="Y988" s="786">
        <f t="shared" si="2847"/>
        <v>1485</v>
      </c>
      <c r="Z988" s="786">
        <f t="shared" si="2847"/>
        <v>1698</v>
      </c>
      <c r="AA988" s="786">
        <f t="shared" si="2847"/>
        <v>1316</v>
      </c>
      <c r="AB988" s="786">
        <f t="shared" si="2847"/>
        <v>2738</v>
      </c>
      <c r="AC988" s="786">
        <f t="shared" si="2847"/>
        <v>0</v>
      </c>
      <c r="AD988" s="786">
        <f t="shared" si="2847"/>
        <v>0</v>
      </c>
      <c r="AE988" s="786">
        <f t="shared" si="2847"/>
        <v>0</v>
      </c>
      <c r="AF988" s="786">
        <f t="shared" si="2847"/>
        <v>0</v>
      </c>
      <c r="AG988" s="786">
        <f t="shared" si="2847"/>
        <v>0</v>
      </c>
      <c r="AH988" s="786">
        <f t="shared" si="2847"/>
        <v>0</v>
      </c>
      <c r="AI988" s="786">
        <f t="shared" si="2847"/>
        <v>0</v>
      </c>
      <c r="AJ988" s="786">
        <f t="shared" si="2847"/>
        <v>0</v>
      </c>
      <c r="AK988" s="785"/>
      <c r="AL988" s="786">
        <f>SUM(AL474,AL483,AL492,AL501,AL507,AL513,AL519,AL525,AL531,AL537,AL543,AL549,AL555,AL561,AL567,AL573,AL579,AL585,AL591,AL604,AL610,AL622)</f>
        <v>0</v>
      </c>
      <c r="AM988" s="786">
        <f t="shared" ref="AM988:BB988" si="2848">SUM(AM474,AM483,AM492,AM501,AM507,AM513,AM519,AM525,AM531,AM537,AM543,AM549,AM555,AM561,AM567,AM573,AM579,AM585,AM591,AM604,AM610,AM622)</f>
        <v>0</v>
      </c>
      <c r="AN988" s="786">
        <f t="shared" si="2848"/>
        <v>0</v>
      </c>
      <c r="AO988" s="786">
        <f t="shared" si="2848"/>
        <v>0</v>
      </c>
      <c r="AP988" s="786">
        <f t="shared" si="2848"/>
        <v>0</v>
      </c>
      <c r="AQ988" s="786">
        <f t="shared" si="2848"/>
        <v>0</v>
      </c>
      <c r="AR988" s="786">
        <f t="shared" si="2848"/>
        <v>0</v>
      </c>
      <c r="AS988" s="786">
        <f t="shared" si="2848"/>
        <v>0</v>
      </c>
      <c r="AT988" s="786">
        <f t="shared" si="2848"/>
        <v>0</v>
      </c>
      <c r="AU988" s="786">
        <f t="shared" si="2848"/>
        <v>0</v>
      </c>
      <c r="AV988" s="786">
        <f t="shared" si="2848"/>
        <v>0</v>
      </c>
      <c r="AW988" s="786">
        <f t="shared" si="2848"/>
        <v>0</v>
      </c>
      <c r="AX988" s="786">
        <f t="shared" si="2848"/>
        <v>0</v>
      </c>
      <c r="AY988" s="786">
        <f t="shared" si="2848"/>
        <v>0</v>
      </c>
      <c r="AZ988" s="786">
        <f t="shared" si="2848"/>
        <v>0</v>
      </c>
      <c r="BA988" s="786">
        <f t="shared" si="2848"/>
        <v>0</v>
      </c>
      <c r="BB988" s="786">
        <f t="shared" si="2848"/>
        <v>0</v>
      </c>
      <c r="BC988" s="785"/>
      <c r="BD988" s="786">
        <f>SUM(BD474,BD483,BD492,BD501,BD507,BD513,BD519,BD525,BD531,BD537,BD543,BD549,BD555,BD561,BD567,BD573,BD579,BD585,BD591,BD604,BD610,BD622)</f>
        <v>18660.457499999997</v>
      </c>
      <c r="BE988" s="786">
        <f t="shared" ref="BE988:BT988" si="2849">SUM(BE474,BE483,BE492,BE501,BE507,BE513,BE519,BE525,BE531,BE537,BE543,BE549,BE555,BE561,BE567,BE573,BE579,BE585,BE591,BE604,BE610,BE622)</f>
        <v>16808.759999999998</v>
      </c>
      <c r="BF988" s="786">
        <f t="shared" si="2849"/>
        <v>0</v>
      </c>
      <c r="BG988" s="786">
        <f t="shared" si="2849"/>
        <v>0</v>
      </c>
      <c r="BH988" s="786">
        <f t="shared" si="2849"/>
        <v>0</v>
      </c>
      <c r="BI988" s="786">
        <f t="shared" si="2849"/>
        <v>0</v>
      </c>
      <c r="BJ988" s="786">
        <f t="shared" si="2849"/>
        <v>0</v>
      </c>
      <c r="BK988" s="786">
        <f t="shared" si="2849"/>
        <v>0</v>
      </c>
      <c r="BL988" s="786">
        <f t="shared" si="2849"/>
        <v>0</v>
      </c>
      <c r="BM988" s="786">
        <f t="shared" si="2849"/>
        <v>0</v>
      </c>
      <c r="BN988" s="786">
        <f t="shared" si="2849"/>
        <v>0</v>
      </c>
      <c r="BO988" s="786">
        <f t="shared" si="2849"/>
        <v>0</v>
      </c>
      <c r="BP988" s="786">
        <f t="shared" si="2849"/>
        <v>0</v>
      </c>
      <c r="BQ988" s="786">
        <f t="shared" si="2849"/>
        <v>0</v>
      </c>
      <c r="BR988" s="786">
        <f t="shared" si="2849"/>
        <v>0</v>
      </c>
      <c r="BS988" s="786">
        <f t="shared" si="2849"/>
        <v>0</v>
      </c>
      <c r="BT988" s="786">
        <f t="shared" si="2849"/>
        <v>0</v>
      </c>
      <c r="BU988" s="785"/>
      <c r="BV988" s="786">
        <f>SUM(BV474,BV483,BV492,BV501,BV507,BV513,BV519,BV525,BV531,BV537,BV543,BV549,BV555,BV561,BV567,BV573,BV579,BV585,BV591,BV604,BV610,BV622)</f>
        <v>0</v>
      </c>
      <c r="BW988" s="786">
        <f>SUM(BW474,BW483,BW492,BW501,BW507,BW513,BW519,BW525,BW531,BW537,BW543,BW549,BW555,BW561,BW567,BW573,BW579,BW585,BW591,BW604,BW610,BW622)</f>
        <v>0</v>
      </c>
      <c r="BX988" s="786">
        <f>SUM(BX474,BX483,BX492,BX501,BX507,BX513,BX519,BX525,BX531,BX537,BX543,BX549,BX555,BX561,BX567,BX573,BX579,BX585,BX591,BX604,BX610,BX622)</f>
        <v>0</v>
      </c>
      <c r="BY988" s="786">
        <f>SUM(BY474,BY483,BY492,BY501,BY507,BY513,BY519,BY525,BY531,BY537,BY543,BY549,BY555,BY561,BY567,BY573,BY579,BY585,BY591,BY604,BY610,BY622)</f>
        <v>0</v>
      </c>
      <c r="BZ988" s="583">
        <f t="shared" si="2834"/>
        <v>0</v>
      </c>
      <c r="CA988" s="583">
        <f t="shared" si="2835"/>
        <v>708.48533333333341</v>
      </c>
      <c r="CB988" s="583">
        <f t="shared" si="2836"/>
        <v>0</v>
      </c>
      <c r="CC988" s="583">
        <f t="shared" si="2837"/>
        <v>1120.5840000000001</v>
      </c>
      <c r="CD988" s="1324">
        <f t="shared" si="2838"/>
        <v>0</v>
      </c>
      <c r="CE988" s="1325">
        <f t="shared" si="2838"/>
        <v>0</v>
      </c>
      <c r="CF988" s="1326">
        <f t="shared" si="2838"/>
        <v>0</v>
      </c>
      <c r="CG988" s="1326">
        <f t="shared" si="2838"/>
        <v>0</v>
      </c>
      <c r="CH988" s="1326">
        <f t="shared" si="2838"/>
        <v>0</v>
      </c>
      <c r="CI988" s="1326">
        <f t="shared" si="2838"/>
        <v>0</v>
      </c>
      <c r="CJ988" s="1326">
        <f t="shared" si="2838"/>
        <v>0</v>
      </c>
      <c r="CK988" s="1327">
        <f t="shared" si="2838"/>
        <v>0</v>
      </c>
      <c r="CL988" s="1327">
        <f t="shared" si="2838"/>
        <v>0</v>
      </c>
      <c r="CM988" s="1327">
        <f t="shared" si="2838"/>
        <v>0</v>
      </c>
      <c r="CN988" s="1326">
        <f t="shared" si="2838"/>
        <v>0</v>
      </c>
      <c r="CO988" s="1326">
        <f t="shared" si="2838"/>
        <v>0</v>
      </c>
      <c r="CP988" s="1326">
        <f t="shared" si="2838"/>
        <v>0</v>
      </c>
      <c r="CQ988" s="1326">
        <f t="shared" si="2838"/>
        <v>0</v>
      </c>
      <c r="CR988" s="1326">
        <f t="shared" si="2838"/>
        <v>0</v>
      </c>
      <c r="CS988" s="1325">
        <f t="shared" si="2838"/>
        <v>0</v>
      </c>
      <c r="CT988" s="1328">
        <f t="shared" si="2839"/>
        <v>0</v>
      </c>
      <c r="CU988" s="1414">
        <f t="shared" si="2840"/>
        <v>0</v>
      </c>
      <c r="CV988" s="1356">
        <f t="shared" si="2840"/>
        <v>0</v>
      </c>
      <c r="CW988" s="1357">
        <f t="shared" si="2840"/>
        <v>0</v>
      </c>
      <c r="CX988" s="1357">
        <f t="shared" si="2840"/>
        <v>0</v>
      </c>
      <c r="CY988" s="1357">
        <f t="shared" si="2840"/>
        <v>0</v>
      </c>
      <c r="CZ988" s="1357">
        <f t="shared" si="2840"/>
        <v>0</v>
      </c>
      <c r="DA988" s="1357">
        <f t="shared" si="2840"/>
        <v>0</v>
      </c>
      <c r="DB988" s="1358">
        <f t="shared" si="2840"/>
        <v>0</v>
      </c>
      <c r="DC988" s="1358">
        <f t="shared" si="2840"/>
        <v>0</v>
      </c>
      <c r="DD988" s="1358">
        <f t="shared" si="2840"/>
        <v>0</v>
      </c>
      <c r="DE988" s="1357">
        <f t="shared" si="2840"/>
        <v>0</v>
      </c>
      <c r="DF988" s="1357">
        <f t="shared" si="2840"/>
        <v>0</v>
      </c>
      <c r="DG988" s="1357">
        <f t="shared" si="2840"/>
        <v>0</v>
      </c>
      <c r="DH988" s="1357">
        <f t="shared" si="2840"/>
        <v>0</v>
      </c>
      <c r="DI988" s="1357">
        <f t="shared" si="2840"/>
        <v>0</v>
      </c>
      <c r="DJ988" s="1356">
        <f t="shared" si="2840"/>
        <v>16808.759999999998</v>
      </c>
      <c r="DK988" s="1414">
        <f t="shared" si="2841"/>
        <v>18660.457499999997</v>
      </c>
      <c r="DL988" s="639">
        <f t="shared" si="2842"/>
        <v>17</v>
      </c>
      <c r="DM988" s="106">
        <f t="shared" si="2843"/>
        <v>17</v>
      </c>
      <c r="DN988" s="106">
        <f t="shared" si="2844"/>
        <v>17</v>
      </c>
      <c r="DO988" s="106">
        <f t="shared" si="2845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7"/>
      <c r="DY988" s="470"/>
    </row>
    <row r="989" spans="1:129" s="472" customFormat="1" ht="15.75" customHeight="1">
      <c r="A989" s="44" t="s">
        <v>695</v>
      </c>
      <c r="B989" s="786">
        <f t="shared" ref="B989:R989" si="2850">SUM(B598,B616,B628,B634)</f>
        <v>0</v>
      </c>
      <c r="C989" s="786">
        <f t="shared" si="2850"/>
        <v>0</v>
      </c>
      <c r="D989" s="786">
        <f t="shared" si="2850"/>
        <v>0</v>
      </c>
      <c r="E989" s="786">
        <f t="shared" si="2850"/>
        <v>0</v>
      </c>
      <c r="F989" s="786">
        <f t="shared" si="2850"/>
        <v>0</v>
      </c>
      <c r="G989" s="786">
        <f t="shared" si="2850"/>
        <v>0</v>
      </c>
      <c r="H989" s="786">
        <f t="shared" si="2850"/>
        <v>0</v>
      </c>
      <c r="I989" s="786">
        <f t="shared" si="2850"/>
        <v>0</v>
      </c>
      <c r="J989" s="786">
        <f t="shared" si="2850"/>
        <v>0</v>
      </c>
      <c r="K989" s="786">
        <f t="shared" si="2850"/>
        <v>0</v>
      </c>
      <c r="L989" s="786">
        <f t="shared" si="2850"/>
        <v>0</v>
      </c>
      <c r="M989" s="786">
        <f t="shared" si="2850"/>
        <v>0</v>
      </c>
      <c r="N989" s="786">
        <f t="shared" si="2850"/>
        <v>0</v>
      </c>
      <c r="O989" s="786">
        <f t="shared" si="2850"/>
        <v>0</v>
      </c>
      <c r="P989" s="786">
        <f t="shared" si="2850"/>
        <v>0</v>
      </c>
      <c r="Q989" s="786">
        <f t="shared" si="2850"/>
        <v>0</v>
      </c>
      <c r="R989" s="786">
        <f t="shared" si="2850"/>
        <v>0</v>
      </c>
      <c r="S989" s="785"/>
      <c r="T989" s="786">
        <f t="shared" ref="T989:AJ989" si="2851">SUM(T598,T616,T628,T634)</f>
        <v>1792</v>
      </c>
      <c r="U989" s="786">
        <f t="shared" si="2851"/>
        <v>2480</v>
      </c>
      <c r="V989" s="786">
        <f t="shared" si="2851"/>
        <v>1130</v>
      </c>
      <c r="W989" s="786">
        <f t="shared" si="2851"/>
        <v>2732</v>
      </c>
      <c r="X989" s="786">
        <f t="shared" si="2851"/>
        <v>2176</v>
      </c>
      <c r="Y989" s="786">
        <f t="shared" si="2851"/>
        <v>1600</v>
      </c>
      <c r="Z989" s="786">
        <f t="shared" si="2851"/>
        <v>1590</v>
      </c>
      <c r="AA989" s="786">
        <f t="shared" si="2851"/>
        <v>1980</v>
      </c>
      <c r="AB989" s="786">
        <f t="shared" si="2851"/>
        <v>2080</v>
      </c>
      <c r="AC989" s="786">
        <f t="shared" si="2851"/>
        <v>0</v>
      </c>
      <c r="AD989" s="786">
        <f t="shared" si="2851"/>
        <v>0</v>
      </c>
      <c r="AE989" s="786">
        <f t="shared" si="2851"/>
        <v>0</v>
      </c>
      <c r="AF989" s="786">
        <f t="shared" si="2851"/>
        <v>0</v>
      </c>
      <c r="AG989" s="786">
        <f t="shared" si="2851"/>
        <v>0</v>
      </c>
      <c r="AH989" s="786">
        <f t="shared" si="2851"/>
        <v>0</v>
      </c>
      <c r="AI989" s="786">
        <f t="shared" si="2851"/>
        <v>0</v>
      </c>
      <c r="AJ989" s="786">
        <f t="shared" si="2851"/>
        <v>0</v>
      </c>
      <c r="AK989" s="785"/>
      <c r="AL989" s="786">
        <f t="shared" ref="AL989:BB989" si="2852">SUM(AL598,AL616,AL628,AL634)</f>
        <v>0</v>
      </c>
      <c r="AM989" s="786">
        <f t="shared" si="2852"/>
        <v>0</v>
      </c>
      <c r="AN989" s="786">
        <f t="shared" si="2852"/>
        <v>0</v>
      </c>
      <c r="AO989" s="786">
        <f t="shared" si="2852"/>
        <v>0</v>
      </c>
      <c r="AP989" s="786">
        <f t="shared" si="2852"/>
        <v>0</v>
      </c>
      <c r="AQ989" s="786">
        <f t="shared" si="2852"/>
        <v>0</v>
      </c>
      <c r="AR989" s="786">
        <f t="shared" si="2852"/>
        <v>0</v>
      </c>
      <c r="AS989" s="786">
        <f t="shared" si="2852"/>
        <v>0</v>
      </c>
      <c r="AT989" s="786">
        <f t="shared" si="2852"/>
        <v>0</v>
      </c>
      <c r="AU989" s="786">
        <f t="shared" si="2852"/>
        <v>0</v>
      </c>
      <c r="AV989" s="786">
        <f t="shared" si="2852"/>
        <v>0</v>
      </c>
      <c r="AW989" s="786">
        <f t="shared" si="2852"/>
        <v>0</v>
      </c>
      <c r="AX989" s="786">
        <f t="shared" si="2852"/>
        <v>0</v>
      </c>
      <c r="AY989" s="786">
        <f t="shared" si="2852"/>
        <v>0</v>
      </c>
      <c r="AZ989" s="786">
        <f t="shared" si="2852"/>
        <v>0</v>
      </c>
      <c r="BA989" s="786">
        <f t="shared" si="2852"/>
        <v>0</v>
      </c>
      <c r="BB989" s="786">
        <f t="shared" si="2852"/>
        <v>0</v>
      </c>
      <c r="BC989" s="785"/>
      <c r="BD989" s="786">
        <f t="shared" ref="BD989:BT989" si="2853">SUM(BD598,BD616,BD628,BD634)</f>
        <v>4319.7325499999997</v>
      </c>
      <c r="BE989" s="786">
        <f t="shared" si="2853"/>
        <v>2880</v>
      </c>
      <c r="BF989" s="786">
        <f t="shared" si="2853"/>
        <v>0</v>
      </c>
      <c r="BG989" s="786">
        <f t="shared" si="2853"/>
        <v>0</v>
      </c>
      <c r="BH989" s="786">
        <f t="shared" si="2853"/>
        <v>0</v>
      </c>
      <c r="BI989" s="786">
        <f t="shared" si="2853"/>
        <v>0</v>
      </c>
      <c r="BJ989" s="786">
        <f t="shared" si="2853"/>
        <v>0</v>
      </c>
      <c r="BK989" s="786">
        <f t="shared" si="2853"/>
        <v>0</v>
      </c>
      <c r="BL989" s="786">
        <f t="shared" si="2853"/>
        <v>0</v>
      </c>
      <c r="BM989" s="786">
        <f t="shared" si="2853"/>
        <v>0</v>
      </c>
      <c r="BN989" s="786">
        <f t="shared" si="2853"/>
        <v>0</v>
      </c>
      <c r="BO989" s="786">
        <f t="shared" si="2853"/>
        <v>0</v>
      </c>
      <c r="BP989" s="786">
        <f t="shared" si="2853"/>
        <v>0</v>
      </c>
      <c r="BQ989" s="786">
        <f t="shared" si="2853"/>
        <v>0</v>
      </c>
      <c r="BR989" s="786">
        <f t="shared" si="2853"/>
        <v>0</v>
      </c>
      <c r="BS989" s="786">
        <f t="shared" si="2853"/>
        <v>0</v>
      </c>
      <c r="BT989" s="786">
        <f t="shared" si="2853"/>
        <v>0</v>
      </c>
      <c r="BU989" s="785"/>
      <c r="BV989" s="786">
        <f>SUM(BV598,BV616,BV628,BV634)</f>
        <v>0</v>
      </c>
      <c r="BW989" s="786">
        <f>SUM(BW598,BW616,BW628,BW634)</f>
        <v>0</v>
      </c>
      <c r="BX989" s="786">
        <f>SUM(BX598,BX616,BX628,BX634)</f>
        <v>0</v>
      </c>
      <c r="BY989" s="786">
        <f>SUM(BY598,BY616,BY628,BY634)</f>
        <v>0</v>
      </c>
      <c r="BZ989" s="583">
        <f t="shared" si="2834"/>
        <v>0</v>
      </c>
      <c r="CA989" s="583">
        <f t="shared" si="2835"/>
        <v>988.5333333333333</v>
      </c>
      <c r="CB989" s="583">
        <f t="shared" si="2836"/>
        <v>0</v>
      </c>
      <c r="CC989" s="583">
        <f t="shared" si="2837"/>
        <v>192</v>
      </c>
      <c r="CD989" s="1324">
        <f t="shared" si="2838"/>
        <v>0</v>
      </c>
      <c r="CE989" s="1325">
        <f t="shared" si="2838"/>
        <v>0</v>
      </c>
      <c r="CF989" s="1326">
        <f t="shared" si="2838"/>
        <v>0</v>
      </c>
      <c r="CG989" s="1326">
        <f t="shared" si="2838"/>
        <v>0</v>
      </c>
      <c r="CH989" s="1326">
        <f t="shared" si="2838"/>
        <v>0</v>
      </c>
      <c r="CI989" s="1326">
        <f t="shared" si="2838"/>
        <v>0</v>
      </c>
      <c r="CJ989" s="1326">
        <f t="shared" si="2838"/>
        <v>0</v>
      </c>
      <c r="CK989" s="1327">
        <f t="shared" si="2838"/>
        <v>0</v>
      </c>
      <c r="CL989" s="1327">
        <f t="shared" si="2838"/>
        <v>0</v>
      </c>
      <c r="CM989" s="1327">
        <f t="shared" si="2838"/>
        <v>0</v>
      </c>
      <c r="CN989" s="1326">
        <f t="shared" si="2838"/>
        <v>0</v>
      </c>
      <c r="CO989" s="1326">
        <f t="shared" si="2838"/>
        <v>0</v>
      </c>
      <c r="CP989" s="1326">
        <f t="shared" si="2838"/>
        <v>0</v>
      </c>
      <c r="CQ989" s="1326">
        <f t="shared" si="2838"/>
        <v>0</v>
      </c>
      <c r="CR989" s="1326">
        <f t="shared" si="2838"/>
        <v>0</v>
      </c>
      <c r="CS989" s="1325">
        <f t="shared" si="2838"/>
        <v>0</v>
      </c>
      <c r="CT989" s="1328">
        <f t="shared" si="2839"/>
        <v>0</v>
      </c>
      <c r="CU989" s="1414">
        <f t="shared" si="2840"/>
        <v>0</v>
      </c>
      <c r="CV989" s="1356">
        <f t="shared" si="2840"/>
        <v>0</v>
      </c>
      <c r="CW989" s="1357">
        <f t="shared" si="2840"/>
        <v>0</v>
      </c>
      <c r="CX989" s="1357">
        <f t="shared" si="2840"/>
        <v>0</v>
      </c>
      <c r="CY989" s="1357">
        <f t="shared" si="2840"/>
        <v>0</v>
      </c>
      <c r="CZ989" s="1357">
        <f t="shared" si="2840"/>
        <v>0</v>
      </c>
      <c r="DA989" s="1357">
        <f t="shared" si="2840"/>
        <v>0</v>
      </c>
      <c r="DB989" s="1358">
        <f t="shared" si="2840"/>
        <v>0</v>
      </c>
      <c r="DC989" s="1358">
        <f t="shared" si="2840"/>
        <v>0</v>
      </c>
      <c r="DD989" s="1358">
        <f t="shared" si="2840"/>
        <v>0</v>
      </c>
      <c r="DE989" s="1357">
        <f t="shared" si="2840"/>
        <v>0</v>
      </c>
      <c r="DF989" s="1357">
        <f t="shared" si="2840"/>
        <v>0</v>
      </c>
      <c r="DG989" s="1357">
        <f t="shared" si="2840"/>
        <v>0</v>
      </c>
      <c r="DH989" s="1357">
        <f t="shared" si="2840"/>
        <v>0</v>
      </c>
      <c r="DI989" s="1357">
        <f t="shared" si="2840"/>
        <v>0</v>
      </c>
      <c r="DJ989" s="1356">
        <f t="shared" si="2840"/>
        <v>2880</v>
      </c>
      <c r="DK989" s="1414">
        <f t="shared" si="2841"/>
        <v>4319.7325499999997</v>
      </c>
      <c r="DL989" s="639">
        <f t="shared" si="2842"/>
        <v>17</v>
      </c>
      <c r="DM989" s="106">
        <f t="shared" si="2843"/>
        <v>17</v>
      </c>
      <c r="DN989" s="106">
        <f t="shared" si="2844"/>
        <v>17</v>
      </c>
      <c r="DO989" s="106">
        <f t="shared" si="2845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7"/>
      <c r="DY989" s="470"/>
    </row>
    <row r="990" spans="1:129" s="472" customFormat="1" ht="15.75" customHeight="1">
      <c r="A990" s="44" t="s">
        <v>696</v>
      </c>
      <c r="B990" s="786">
        <f t="shared" ref="B990:R990" si="2854">SUM(B641)</f>
        <v>0</v>
      </c>
      <c r="C990" s="786">
        <f t="shared" si="2854"/>
        <v>0</v>
      </c>
      <c r="D990" s="786">
        <f t="shared" si="2854"/>
        <v>0</v>
      </c>
      <c r="E990" s="786">
        <f t="shared" si="2854"/>
        <v>0</v>
      </c>
      <c r="F990" s="786">
        <f t="shared" si="2854"/>
        <v>0</v>
      </c>
      <c r="G990" s="786">
        <f t="shared" si="2854"/>
        <v>0</v>
      </c>
      <c r="H990" s="786">
        <f t="shared" si="2854"/>
        <v>0</v>
      </c>
      <c r="I990" s="786">
        <f t="shared" si="2854"/>
        <v>0</v>
      </c>
      <c r="J990" s="786">
        <f t="shared" si="2854"/>
        <v>0</v>
      </c>
      <c r="K990" s="786">
        <f t="shared" si="2854"/>
        <v>0</v>
      </c>
      <c r="L990" s="786">
        <f t="shared" si="2854"/>
        <v>0</v>
      </c>
      <c r="M990" s="786">
        <f t="shared" si="2854"/>
        <v>0</v>
      </c>
      <c r="N990" s="786">
        <f t="shared" si="2854"/>
        <v>0</v>
      </c>
      <c r="O990" s="786">
        <f t="shared" si="2854"/>
        <v>0</v>
      </c>
      <c r="P990" s="786">
        <f t="shared" si="2854"/>
        <v>0</v>
      </c>
      <c r="Q990" s="786">
        <f t="shared" si="2854"/>
        <v>0</v>
      </c>
      <c r="R990" s="786">
        <f t="shared" si="2854"/>
        <v>0</v>
      </c>
      <c r="S990" s="785"/>
      <c r="T990" s="786">
        <f t="shared" ref="T990:AJ990" si="2855">SUM(T641)</f>
        <v>0</v>
      </c>
      <c r="U990" s="786">
        <f t="shared" si="2855"/>
        <v>0</v>
      </c>
      <c r="V990" s="786">
        <f t="shared" si="2855"/>
        <v>0</v>
      </c>
      <c r="W990" s="786">
        <f t="shared" si="2855"/>
        <v>0</v>
      </c>
      <c r="X990" s="786">
        <f t="shared" si="2855"/>
        <v>0</v>
      </c>
      <c r="Y990" s="786">
        <f t="shared" si="2855"/>
        <v>0</v>
      </c>
      <c r="Z990" s="786">
        <f t="shared" si="2855"/>
        <v>0</v>
      </c>
      <c r="AA990" s="786">
        <f t="shared" si="2855"/>
        <v>0</v>
      </c>
      <c r="AB990" s="786">
        <f t="shared" si="2855"/>
        <v>1440</v>
      </c>
      <c r="AC990" s="786">
        <f t="shared" si="2855"/>
        <v>0</v>
      </c>
      <c r="AD990" s="786">
        <f t="shared" si="2855"/>
        <v>0</v>
      </c>
      <c r="AE990" s="786">
        <f t="shared" si="2855"/>
        <v>0</v>
      </c>
      <c r="AF990" s="786">
        <f t="shared" si="2855"/>
        <v>0</v>
      </c>
      <c r="AG990" s="786">
        <f t="shared" si="2855"/>
        <v>0</v>
      </c>
      <c r="AH990" s="786">
        <f t="shared" si="2855"/>
        <v>0</v>
      </c>
      <c r="AI990" s="786">
        <f t="shared" si="2855"/>
        <v>0</v>
      </c>
      <c r="AJ990" s="786">
        <f t="shared" si="2855"/>
        <v>0</v>
      </c>
      <c r="AK990" s="785"/>
      <c r="AL990" s="786">
        <f t="shared" ref="AL990:BB990" si="2856">SUM(AL641)</f>
        <v>0</v>
      </c>
      <c r="AM990" s="786">
        <f t="shared" si="2856"/>
        <v>0</v>
      </c>
      <c r="AN990" s="786">
        <f t="shared" si="2856"/>
        <v>0</v>
      </c>
      <c r="AO990" s="786">
        <f t="shared" si="2856"/>
        <v>0</v>
      </c>
      <c r="AP990" s="786">
        <f t="shared" si="2856"/>
        <v>0</v>
      </c>
      <c r="AQ990" s="786">
        <f t="shared" si="2856"/>
        <v>0</v>
      </c>
      <c r="AR990" s="786">
        <f t="shared" si="2856"/>
        <v>0</v>
      </c>
      <c r="AS990" s="786">
        <f t="shared" si="2856"/>
        <v>0</v>
      </c>
      <c r="AT990" s="786">
        <f t="shared" si="2856"/>
        <v>0</v>
      </c>
      <c r="AU990" s="786">
        <f t="shared" si="2856"/>
        <v>0</v>
      </c>
      <c r="AV990" s="786">
        <f t="shared" si="2856"/>
        <v>0</v>
      </c>
      <c r="AW990" s="786">
        <f t="shared" si="2856"/>
        <v>0</v>
      </c>
      <c r="AX990" s="786">
        <f t="shared" si="2856"/>
        <v>0</v>
      </c>
      <c r="AY990" s="786">
        <f t="shared" si="2856"/>
        <v>0</v>
      </c>
      <c r="AZ990" s="786">
        <f t="shared" si="2856"/>
        <v>0</v>
      </c>
      <c r="BA990" s="786">
        <f t="shared" si="2856"/>
        <v>0</v>
      </c>
      <c r="BB990" s="786">
        <f t="shared" si="2856"/>
        <v>0</v>
      </c>
      <c r="BC990" s="785"/>
      <c r="BD990" s="786">
        <f t="shared" ref="BD990:BT990" si="2857">SUM(BD641)</f>
        <v>11879.8464</v>
      </c>
      <c r="BE990" s="786">
        <f t="shared" si="2857"/>
        <v>0</v>
      </c>
      <c r="BF990" s="786">
        <f t="shared" si="2857"/>
        <v>0</v>
      </c>
      <c r="BG990" s="786">
        <f t="shared" si="2857"/>
        <v>0</v>
      </c>
      <c r="BH990" s="786">
        <f t="shared" si="2857"/>
        <v>0</v>
      </c>
      <c r="BI990" s="786">
        <f t="shared" si="2857"/>
        <v>0</v>
      </c>
      <c r="BJ990" s="786">
        <f t="shared" si="2857"/>
        <v>0</v>
      </c>
      <c r="BK990" s="786">
        <f t="shared" si="2857"/>
        <v>0</v>
      </c>
      <c r="BL990" s="786">
        <f t="shared" si="2857"/>
        <v>0</v>
      </c>
      <c r="BM990" s="786">
        <f t="shared" si="2857"/>
        <v>0</v>
      </c>
      <c r="BN990" s="786">
        <f t="shared" si="2857"/>
        <v>0</v>
      </c>
      <c r="BO990" s="786">
        <f t="shared" si="2857"/>
        <v>0</v>
      </c>
      <c r="BP990" s="786">
        <f t="shared" si="2857"/>
        <v>0</v>
      </c>
      <c r="BQ990" s="786">
        <f t="shared" si="2857"/>
        <v>0</v>
      </c>
      <c r="BR990" s="786">
        <f t="shared" si="2857"/>
        <v>0</v>
      </c>
      <c r="BS990" s="786">
        <f t="shared" si="2857"/>
        <v>0</v>
      </c>
      <c r="BT990" s="786">
        <f t="shared" si="2857"/>
        <v>0</v>
      </c>
      <c r="BU990" s="785"/>
      <c r="BV990" s="786">
        <f>SUM(BV641)</f>
        <v>0</v>
      </c>
      <c r="BW990" s="786">
        <f>SUM(BW641)</f>
        <v>0</v>
      </c>
      <c r="BX990" s="786">
        <f>SUM(BX641)</f>
        <v>0</v>
      </c>
      <c r="BY990" s="786">
        <f>SUM(BY641)</f>
        <v>0</v>
      </c>
      <c r="BZ990" s="583">
        <f t="shared" si="2834"/>
        <v>0</v>
      </c>
      <c r="CA990" s="583">
        <f t="shared" si="2835"/>
        <v>0</v>
      </c>
      <c r="CB990" s="583">
        <f t="shared" si="2836"/>
        <v>0</v>
      </c>
      <c r="CC990" s="583">
        <f t="shared" si="2837"/>
        <v>0</v>
      </c>
      <c r="CD990" s="1324">
        <f t="shared" si="2838"/>
        <v>0</v>
      </c>
      <c r="CE990" s="1325">
        <f t="shared" si="2838"/>
        <v>0</v>
      </c>
      <c r="CF990" s="1326">
        <f t="shared" si="2838"/>
        <v>0</v>
      </c>
      <c r="CG990" s="1326">
        <f t="shared" si="2838"/>
        <v>0</v>
      </c>
      <c r="CH990" s="1326">
        <f t="shared" si="2838"/>
        <v>0</v>
      </c>
      <c r="CI990" s="1326">
        <f t="shared" si="2838"/>
        <v>0</v>
      </c>
      <c r="CJ990" s="1326">
        <f t="shared" si="2838"/>
        <v>0</v>
      </c>
      <c r="CK990" s="1327">
        <f t="shared" si="2838"/>
        <v>0</v>
      </c>
      <c r="CL990" s="1327">
        <f t="shared" si="2838"/>
        <v>0</v>
      </c>
      <c r="CM990" s="1327">
        <f t="shared" si="2838"/>
        <v>0</v>
      </c>
      <c r="CN990" s="1326">
        <f t="shared" si="2838"/>
        <v>0</v>
      </c>
      <c r="CO990" s="1326">
        <f t="shared" si="2838"/>
        <v>0</v>
      </c>
      <c r="CP990" s="1326">
        <f t="shared" si="2838"/>
        <v>0</v>
      </c>
      <c r="CQ990" s="1326">
        <f t="shared" si="2838"/>
        <v>0</v>
      </c>
      <c r="CR990" s="1326">
        <f t="shared" si="2838"/>
        <v>0</v>
      </c>
      <c r="CS990" s="1325">
        <f t="shared" si="2838"/>
        <v>0</v>
      </c>
      <c r="CT990" s="1328">
        <f t="shared" si="2839"/>
        <v>0</v>
      </c>
      <c r="CU990" s="1414">
        <f t="shared" si="2840"/>
        <v>0</v>
      </c>
      <c r="CV990" s="1356">
        <f t="shared" si="2840"/>
        <v>0</v>
      </c>
      <c r="CW990" s="1357">
        <f t="shared" si="2840"/>
        <v>0</v>
      </c>
      <c r="CX990" s="1357">
        <f t="shared" si="2840"/>
        <v>0</v>
      </c>
      <c r="CY990" s="1357">
        <f t="shared" si="2840"/>
        <v>0</v>
      </c>
      <c r="CZ990" s="1357">
        <f t="shared" si="2840"/>
        <v>0</v>
      </c>
      <c r="DA990" s="1357">
        <f t="shared" si="2840"/>
        <v>0</v>
      </c>
      <c r="DB990" s="1358">
        <f t="shared" si="2840"/>
        <v>0</v>
      </c>
      <c r="DC990" s="1358">
        <f t="shared" si="2840"/>
        <v>0</v>
      </c>
      <c r="DD990" s="1358">
        <f t="shared" si="2840"/>
        <v>0</v>
      </c>
      <c r="DE990" s="1357">
        <f t="shared" si="2840"/>
        <v>0</v>
      </c>
      <c r="DF990" s="1357">
        <f t="shared" si="2840"/>
        <v>0</v>
      </c>
      <c r="DG990" s="1357">
        <f t="shared" si="2840"/>
        <v>0</v>
      </c>
      <c r="DH990" s="1357">
        <f t="shared" si="2840"/>
        <v>0</v>
      </c>
      <c r="DI990" s="1357">
        <f t="shared" si="2840"/>
        <v>0</v>
      </c>
      <c r="DJ990" s="1356">
        <f t="shared" si="2840"/>
        <v>0</v>
      </c>
      <c r="DK990" s="1414">
        <f t="shared" si="2841"/>
        <v>11879.8464</v>
      </c>
      <c r="DL990" s="639">
        <f t="shared" si="2842"/>
        <v>17</v>
      </c>
      <c r="DM990" s="106">
        <f t="shared" si="2843"/>
        <v>17</v>
      </c>
      <c r="DN990" s="106">
        <f t="shared" si="2844"/>
        <v>17</v>
      </c>
      <c r="DO990" s="106">
        <f t="shared" si="2845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7"/>
      <c r="DY990" s="470"/>
    </row>
    <row r="991" spans="1:129" s="472" customFormat="1" ht="15.75" customHeight="1">
      <c r="A991" s="44" t="s">
        <v>140</v>
      </c>
      <c r="B991" s="786">
        <f t="shared" ref="B991:R991" si="2858">SUM(B771,B772,B773,B774,B775,B781:B782)</f>
        <v>0</v>
      </c>
      <c r="C991" s="786">
        <f t="shared" si="2858"/>
        <v>0</v>
      </c>
      <c r="D991" s="786">
        <f t="shared" si="2858"/>
        <v>0</v>
      </c>
      <c r="E991" s="786">
        <f t="shared" si="2858"/>
        <v>0</v>
      </c>
      <c r="F991" s="786">
        <f t="shared" si="2858"/>
        <v>0</v>
      </c>
      <c r="G991" s="786">
        <f t="shared" si="2858"/>
        <v>0</v>
      </c>
      <c r="H991" s="786">
        <f t="shared" si="2858"/>
        <v>0</v>
      </c>
      <c r="I991" s="786">
        <f t="shared" si="2858"/>
        <v>0</v>
      </c>
      <c r="J991" s="786">
        <f t="shared" si="2858"/>
        <v>0</v>
      </c>
      <c r="K991" s="786">
        <f t="shared" si="2858"/>
        <v>0</v>
      </c>
      <c r="L991" s="786">
        <f t="shared" si="2858"/>
        <v>0</v>
      </c>
      <c r="M991" s="786">
        <f t="shared" si="2858"/>
        <v>0</v>
      </c>
      <c r="N991" s="786">
        <f t="shared" si="2858"/>
        <v>0</v>
      </c>
      <c r="O991" s="786">
        <f t="shared" si="2858"/>
        <v>0</v>
      </c>
      <c r="P991" s="786">
        <f t="shared" si="2858"/>
        <v>0</v>
      </c>
      <c r="Q991" s="786">
        <f t="shared" si="2858"/>
        <v>0</v>
      </c>
      <c r="R991" s="786">
        <f t="shared" si="2858"/>
        <v>0</v>
      </c>
      <c r="S991" s="785"/>
      <c r="T991" s="786">
        <f t="shared" ref="T991:AJ991" si="2859">SUM(T771,T772,T773,T774,T775,T781:T782)</f>
        <v>902</v>
      </c>
      <c r="U991" s="786">
        <f t="shared" si="2859"/>
        <v>859</v>
      </c>
      <c r="V991" s="786">
        <f t="shared" si="2859"/>
        <v>480</v>
      </c>
      <c r="W991" s="786">
        <f t="shared" si="2859"/>
        <v>1362</v>
      </c>
      <c r="X991" s="786">
        <f t="shared" si="2859"/>
        <v>756</v>
      </c>
      <c r="Y991" s="786">
        <f t="shared" si="2859"/>
        <v>676</v>
      </c>
      <c r="Z991" s="786">
        <f t="shared" si="2859"/>
        <v>728</v>
      </c>
      <c r="AA991" s="786">
        <f t="shared" si="2859"/>
        <v>974</v>
      </c>
      <c r="AB991" s="786">
        <f t="shared" si="2859"/>
        <v>758</v>
      </c>
      <c r="AC991" s="786">
        <f t="shared" si="2859"/>
        <v>0</v>
      </c>
      <c r="AD991" s="786">
        <f t="shared" si="2859"/>
        <v>0</v>
      </c>
      <c r="AE991" s="786">
        <f t="shared" si="2859"/>
        <v>0</v>
      </c>
      <c r="AF991" s="786">
        <f t="shared" si="2859"/>
        <v>0</v>
      </c>
      <c r="AG991" s="786">
        <f t="shared" si="2859"/>
        <v>0</v>
      </c>
      <c r="AH991" s="786">
        <f t="shared" si="2859"/>
        <v>0</v>
      </c>
      <c r="AI991" s="786">
        <f t="shared" si="2859"/>
        <v>0</v>
      </c>
      <c r="AJ991" s="786">
        <f t="shared" si="2859"/>
        <v>0</v>
      </c>
      <c r="AK991" s="785"/>
      <c r="AL991" s="786">
        <f t="shared" ref="AL991:BB991" si="2860">SUM(AL771,AL772,AL773,AL774,AL775,AL781:AL782)</f>
        <v>0</v>
      </c>
      <c r="AM991" s="786">
        <f t="shared" si="2860"/>
        <v>0</v>
      </c>
      <c r="AN991" s="786">
        <f t="shared" si="2860"/>
        <v>0</v>
      </c>
      <c r="AO991" s="786">
        <f t="shared" si="2860"/>
        <v>0</v>
      </c>
      <c r="AP991" s="786">
        <f t="shared" si="2860"/>
        <v>0</v>
      </c>
      <c r="AQ991" s="786">
        <f t="shared" si="2860"/>
        <v>0</v>
      </c>
      <c r="AR991" s="786">
        <f t="shared" si="2860"/>
        <v>0</v>
      </c>
      <c r="AS991" s="786">
        <f t="shared" si="2860"/>
        <v>0</v>
      </c>
      <c r="AT991" s="786">
        <f t="shared" si="2860"/>
        <v>0</v>
      </c>
      <c r="AU991" s="786">
        <f t="shared" si="2860"/>
        <v>0</v>
      </c>
      <c r="AV991" s="786">
        <f t="shared" si="2860"/>
        <v>0</v>
      </c>
      <c r="AW991" s="786">
        <f t="shared" si="2860"/>
        <v>0</v>
      </c>
      <c r="AX991" s="786">
        <f t="shared" si="2860"/>
        <v>0</v>
      </c>
      <c r="AY991" s="786">
        <f t="shared" si="2860"/>
        <v>0</v>
      </c>
      <c r="AZ991" s="786">
        <f t="shared" si="2860"/>
        <v>0</v>
      </c>
      <c r="BA991" s="786">
        <f t="shared" si="2860"/>
        <v>0</v>
      </c>
      <c r="BB991" s="786">
        <f t="shared" si="2860"/>
        <v>0</v>
      </c>
      <c r="BC991" s="785"/>
      <c r="BD991" s="786">
        <f t="shared" ref="BD991:BT991" si="2861">SUM(BD771,BD772,BD773,BD774,BD775,BD781:BD782)</f>
        <v>1500451</v>
      </c>
      <c r="BE991" s="786">
        <f t="shared" si="2861"/>
        <v>2400</v>
      </c>
      <c r="BF991" s="786">
        <f t="shared" si="2861"/>
        <v>0</v>
      </c>
      <c r="BG991" s="786">
        <f t="shared" si="2861"/>
        <v>0</v>
      </c>
      <c r="BH991" s="786">
        <f t="shared" si="2861"/>
        <v>0</v>
      </c>
      <c r="BI991" s="786">
        <f t="shared" si="2861"/>
        <v>0</v>
      </c>
      <c r="BJ991" s="786">
        <f t="shared" si="2861"/>
        <v>0</v>
      </c>
      <c r="BK991" s="786">
        <f t="shared" si="2861"/>
        <v>0</v>
      </c>
      <c r="BL991" s="786">
        <f t="shared" si="2861"/>
        <v>0</v>
      </c>
      <c r="BM991" s="786">
        <f t="shared" si="2861"/>
        <v>0</v>
      </c>
      <c r="BN991" s="786">
        <f t="shared" si="2861"/>
        <v>0</v>
      </c>
      <c r="BO991" s="786">
        <f t="shared" si="2861"/>
        <v>0</v>
      </c>
      <c r="BP991" s="786">
        <f t="shared" si="2861"/>
        <v>0</v>
      </c>
      <c r="BQ991" s="786">
        <f t="shared" si="2861"/>
        <v>0</v>
      </c>
      <c r="BR991" s="786">
        <f t="shared" si="2861"/>
        <v>0</v>
      </c>
      <c r="BS991" s="786">
        <f t="shared" si="2861"/>
        <v>0</v>
      </c>
      <c r="BT991" s="786">
        <f t="shared" si="2861"/>
        <v>0</v>
      </c>
      <c r="BU991" s="785"/>
      <c r="BV991" s="786">
        <f>SUM(BV771,BV772,BV773,BV774,BV775,BV781:BV782)</f>
        <v>0</v>
      </c>
      <c r="BW991" s="786">
        <f>SUM(BW771,BW772,BW773,BW774,BW775,BW781:BW782)</f>
        <v>0</v>
      </c>
      <c r="BX991" s="786">
        <f>SUM(BX771,BX772,BX773,BX774,BX775,BX781:BX782)</f>
        <v>0</v>
      </c>
      <c r="BY991" s="786">
        <f>SUM(BY771,BY772,BY773,BY774,BY775,BY781:BY782)</f>
        <v>0</v>
      </c>
      <c r="BZ991" s="583">
        <f t="shared" si="2834"/>
        <v>0</v>
      </c>
      <c r="CA991" s="583">
        <f t="shared" si="2835"/>
        <v>408.86666666666667</v>
      </c>
      <c r="CB991" s="583">
        <f t="shared" si="2836"/>
        <v>0</v>
      </c>
      <c r="CC991" s="583">
        <f t="shared" si="2837"/>
        <v>160</v>
      </c>
      <c r="CD991" s="1324">
        <f t="shared" si="2838"/>
        <v>0</v>
      </c>
      <c r="CE991" s="1325">
        <f t="shared" si="2838"/>
        <v>0</v>
      </c>
      <c r="CF991" s="1326">
        <f t="shared" si="2838"/>
        <v>0</v>
      </c>
      <c r="CG991" s="1326">
        <f t="shared" si="2838"/>
        <v>0</v>
      </c>
      <c r="CH991" s="1326">
        <f t="shared" si="2838"/>
        <v>0</v>
      </c>
      <c r="CI991" s="1326">
        <f t="shared" si="2838"/>
        <v>0</v>
      </c>
      <c r="CJ991" s="1326">
        <f t="shared" si="2838"/>
        <v>0</v>
      </c>
      <c r="CK991" s="1327">
        <f t="shared" si="2838"/>
        <v>0</v>
      </c>
      <c r="CL991" s="1327">
        <f t="shared" si="2838"/>
        <v>0</v>
      </c>
      <c r="CM991" s="1327">
        <f t="shared" si="2838"/>
        <v>0</v>
      </c>
      <c r="CN991" s="1326">
        <f t="shared" si="2838"/>
        <v>0</v>
      </c>
      <c r="CO991" s="1326">
        <f t="shared" si="2838"/>
        <v>0</v>
      </c>
      <c r="CP991" s="1326">
        <f t="shared" si="2838"/>
        <v>0</v>
      </c>
      <c r="CQ991" s="1326">
        <f t="shared" si="2838"/>
        <v>0</v>
      </c>
      <c r="CR991" s="1326">
        <f t="shared" si="2838"/>
        <v>0</v>
      </c>
      <c r="CS991" s="1325">
        <f t="shared" si="2838"/>
        <v>0</v>
      </c>
      <c r="CT991" s="1328">
        <f t="shared" si="2839"/>
        <v>0</v>
      </c>
      <c r="CU991" s="1414">
        <f t="shared" si="2840"/>
        <v>0</v>
      </c>
      <c r="CV991" s="1356">
        <f t="shared" si="2840"/>
        <v>0</v>
      </c>
      <c r="CW991" s="1357">
        <f t="shared" si="2840"/>
        <v>0</v>
      </c>
      <c r="CX991" s="1357">
        <f t="shared" si="2840"/>
        <v>0</v>
      </c>
      <c r="CY991" s="1357">
        <f t="shared" si="2840"/>
        <v>0</v>
      </c>
      <c r="CZ991" s="1357">
        <f t="shared" si="2840"/>
        <v>0</v>
      </c>
      <c r="DA991" s="1357">
        <f t="shared" si="2840"/>
        <v>0</v>
      </c>
      <c r="DB991" s="1358">
        <f t="shared" si="2840"/>
        <v>0</v>
      </c>
      <c r="DC991" s="1358">
        <f t="shared" si="2840"/>
        <v>0</v>
      </c>
      <c r="DD991" s="1358">
        <f t="shared" si="2840"/>
        <v>0</v>
      </c>
      <c r="DE991" s="1357">
        <f t="shared" si="2840"/>
        <v>0</v>
      </c>
      <c r="DF991" s="1357">
        <f t="shared" si="2840"/>
        <v>0</v>
      </c>
      <c r="DG991" s="1357">
        <f t="shared" si="2840"/>
        <v>0</v>
      </c>
      <c r="DH991" s="1357">
        <f t="shared" si="2840"/>
        <v>0</v>
      </c>
      <c r="DI991" s="1357">
        <f t="shared" si="2840"/>
        <v>0</v>
      </c>
      <c r="DJ991" s="1356">
        <f t="shared" si="2840"/>
        <v>2400</v>
      </c>
      <c r="DK991" s="1414">
        <f t="shared" si="2841"/>
        <v>1500451</v>
      </c>
      <c r="DL991" s="639">
        <f t="shared" si="2842"/>
        <v>17</v>
      </c>
      <c r="DM991" s="106">
        <f t="shared" si="2843"/>
        <v>17</v>
      </c>
      <c r="DN991" s="106">
        <f t="shared" si="2844"/>
        <v>17</v>
      </c>
      <c r="DO991" s="106">
        <f t="shared" si="2845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8"/>
      <c r="DY991" s="470"/>
    </row>
    <row r="992" spans="1:129" s="472" customFormat="1" ht="15.75" customHeight="1">
      <c r="A992" s="44" t="s">
        <v>54</v>
      </c>
      <c r="B992" s="786">
        <f t="shared" ref="B992:R992" si="2862">SUM(B780,B789)</f>
        <v>0</v>
      </c>
      <c r="C992" s="786">
        <f t="shared" si="2862"/>
        <v>0</v>
      </c>
      <c r="D992" s="786">
        <f t="shared" si="2862"/>
        <v>0</v>
      </c>
      <c r="E992" s="786">
        <f t="shared" si="2862"/>
        <v>0</v>
      </c>
      <c r="F992" s="786">
        <f t="shared" si="2862"/>
        <v>0</v>
      </c>
      <c r="G992" s="786">
        <f t="shared" si="2862"/>
        <v>0</v>
      </c>
      <c r="H992" s="786">
        <f t="shared" si="2862"/>
        <v>0</v>
      </c>
      <c r="I992" s="786">
        <f t="shared" si="2862"/>
        <v>0</v>
      </c>
      <c r="J992" s="786">
        <f t="shared" si="2862"/>
        <v>0</v>
      </c>
      <c r="K992" s="786">
        <f t="shared" si="2862"/>
        <v>0</v>
      </c>
      <c r="L992" s="786">
        <f t="shared" si="2862"/>
        <v>0</v>
      </c>
      <c r="M992" s="786">
        <f t="shared" si="2862"/>
        <v>0</v>
      </c>
      <c r="N992" s="786">
        <f t="shared" si="2862"/>
        <v>0</v>
      </c>
      <c r="O992" s="786">
        <f t="shared" si="2862"/>
        <v>0</v>
      </c>
      <c r="P992" s="786">
        <f t="shared" si="2862"/>
        <v>0</v>
      </c>
      <c r="Q992" s="786">
        <f t="shared" si="2862"/>
        <v>0</v>
      </c>
      <c r="R992" s="786">
        <f t="shared" si="2862"/>
        <v>0</v>
      </c>
      <c r="S992" s="785"/>
      <c r="T992" s="786">
        <f t="shared" ref="T992:AJ992" si="2863">SUM(T780,T789)</f>
        <v>0</v>
      </c>
      <c r="U992" s="786">
        <f t="shared" si="2863"/>
        <v>0</v>
      </c>
      <c r="V992" s="786">
        <f t="shared" si="2863"/>
        <v>0</v>
      </c>
      <c r="W992" s="786">
        <f t="shared" si="2863"/>
        <v>0</v>
      </c>
      <c r="X992" s="786">
        <f t="shared" si="2863"/>
        <v>0</v>
      </c>
      <c r="Y992" s="786">
        <f t="shared" si="2863"/>
        <v>0</v>
      </c>
      <c r="Z992" s="786">
        <f t="shared" si="2863"/>
        <v>0</v>
      </c>
      <c r="AA992" s="786">
        <f t="shared" si="2863"/>
        <v>0</v>
      </c>
      <c r="AB992" s="786">
        <f t="shared" si="2863"/>
        <v>0</v>
      </c>
      <c r="AC992" s="786">
        <f t="shared" si="2863"/>
        <v>0</v>
      </c>
      <c r="AD992" s="786">
        <f t="shared" si="2863"/>
        <v>0</v>
      </c>
      <c r="AE992" s="786">
        <f t="shared" si="2863"/>
        <v>0</v>
      </c>
      <c r="AF992" s="786">
        <f t="shared" si="2863"/>
        <v>0</v>
      </c>
      <c r="AG992" s="786">
        <f t="shared" si="2863"/>
        <v>0</v>
      </c>
      <c r="AH992" s="786">
        <f t="shared" si="2863"/>
        <v>0</v>
      </c>
      <c r="AI992" s="786">
        <f t="shared" si="2863"/>
        <v>0</v>
      </c>
      <c r="AJ992" s="786">
        <f t="shared" si="2863"/>
        <v>0</v>
      </c>
      <c r="AK992" s="785"/>
      <c r="AL992" s="786">
        <f t="shared" ref="AL992:BB992" si="2864">SUM(AL780,AL789)</f>
        <v>0</v>
      </c>
      <c r="AM992" s="786">
        <f t="shared" si="2864"/>
        <v>0</v>
      </c>
      <c r="AN992" s="786">
        <f t="shared" si="2864"/>
        <v>0</v>
      </c>
      <c r="AO992" s="786">
        <f t="shared" si="2864"/>
        <v>0</v>
      </c>
      <c r="AP992" s="786">
        <f t="shared" si="2864"/>
        <v>0</v>
      </c>
      <c r="AQ992" s="786">
        <f t="shared" si="2864"/>
        <v>0</v>
      </c>
      <c r="AR992" s="786">
        <f t="shared" si="2864"/>
        <v>0</v>
      </c>
      <c r="AS992" s="786">
        <f t="shared" si="2864"/>
        <v>0</v>
      </c>
      <c r="AT992" s="786">
        <f t="shared" si="2864"/>
        <v>0</v>
      </c>
      <c r="AU992" s="786">
        <f t="shared" si="2864"/>
        <v>0</v>
      </c>
      <c r="AV992" s="786">
        <f t="shared" si="2864"/>
        <v>0</v>
      </c>
      <c r="AW992" s="786">
        <f t="shared" si="2864"/>
        <v>0</v>
      </c>
      <c r="AX992" s="786">
        <f t="shared" si="2864"/>
        <v>0</v>
      </c>
      <c r="AY992" s="786">
        <f t="shared" si="2864"/>
        <v>0</v>
      </c>
      <c r="AZ992" s="786">
        <f t="shared" si="2864"/>
        <v>0</v>
      </c>
      <c r="BA992" s="786">
        <f t="shared" si="2864"/>
        <v>0</v>
      </c>
      <c r="BB992" s="786">
        <f t="shared" si="2864"/>
        <v>0</v>
      </c>
      <c r="BC992" s="785"/>
      <c r="BD992" s="786">
        <f t="shared" ref="BD992:BT992" si="2865">SUM(BD780,BD789)</f>
        <v>6000000</v>
      </c>
      <c r="BE992" s="786">
        <f t="shared" si="2865"/>
        <v>20448</v>
      </c>
      <c r="BF992" s="786">
        <f t="shared" si="2865"/>
        <v>0</v>
      </c>
      <c r="BG992" s="786">
        <f t="shared" si="2865"/>
        <v>0</v>
      </c>
      <c r="BH992" s="786">
        <f t="shared" si="2865"/>
        <v>0</v>
      </c>
      <c r="BI992" s="786">
        <f t="shared" si="2865"/>
        <v>0</v>
      </c>
      <c r="BJ992" s="786">
        <f t="shared" si="2865"/>
        <v>0</v>
      </c>
      <c r="BK992" s="786">
        <f t="shared" si="2865"/>
        <v>0</v>
      </c>
      <c r="BL992" s="786">
        <f t="shared" si="2865"/>
        <v>0</v>
      </c>
      <c r="BM992" s="786">
        <f t="shared" si="2865"/>
        <v>0</v>
      </c>
      <c r="BN992" s="786">
        <f t="shared" si="2865"/>
        <v>0</v>
      </c>
      <c r="BO992" s="786">
        <f t="shared" si="2865"/>
        <v>0</v>
      </c>
      <c r="BP992" s="786">
        <f t="shared" si="2865"/>
        <v>0</v>
      </c>
      <c r="BQ992" s="786">
        <f t="shared" si="2865"/>
        <v>0</v>
      </c>
      <c r="BR992" s="786">
        <f t="shared" si="2865"/>
        <v>0</v>
      </c>
      <c r="BS992" s="786">
        <f t="shared" si="2865"/>
        <v>0</v>
      </c>
      <c r="BT992" s="786">
        <f t="shared" si="2865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3">
        <f t="shared" si="2834"/>
        <v>0</v>
      </c>
      <c r="CA992" s="583">
        <f t="shared" si="2835"/>
        <v>0</v>
      </c>
      <c r="CB992" s="583">
        <f t="shared" si="2836"/>
        <v>0</v>
      </c>
      <c r="CC992" s="583">
        <f t="shared" si="2837"/>
        <v>1363.2</v>
      </c>
      <c r="CD992" s="1324">
        <f t="shared" si="2838"/>
        <v>0</v>
      </c>
      <c r="CE992" s="1325">
        <f t="shared" si="2838"/>
        <v>0</v>
      </c>
      <c r="CF992" s="1326">
        <f t="shared" si="2838"/>
        <v>0</v>
      </c>
      <c r="CG992" s="1326">
        <f t="shared" si="2838"/>
        <v>0</v>
      </c>
      <c r="CH992" s="1326">
        <f t="shared" si="2838"/>
        <v>0</v>
      </c>
      <c r="CI992" s="1326">
        <f t="shared" si="2838"/>
        <v>0</v>
      </c>
      <c r="CJ992" s="1326">
        <f t="shared" si="2838"/>
        <v>0</v>
      </c>
      <c r="CK992" s="1327">
        <f t="shared" si="2838"/>
        <v>0</v>
      </c>
      <c r="CL992" s="1327">
        <f t="shared" si="2838"/>
        <v>0</v>
      </c>
      <c r="CM992" s="1327">
        <f t="shared" si="2838"/>
        <v>0</v>
      </c>
      <c r="CN992" s="1326">
        <f t="shared" si="2838"/>
        <v>0</v>
      </c>
      <c r="CO992" s="1326">
        <f t="shared" si="2838"/>
        <v>0</v>
      </c>
      <c r="CP992" s="1326">
        <f t="shared" si="2838"/>
        <v>0</v>
      </c>
      <c r="CQ992" s="1326">
        <f t="shared" si="2838"/>
        <v>0</v>
      </c>
      <c r="CR992" s="1326">
        <f t="shared" si="2838"/>
        <v>0</v>
      </c>
      <c r="CS992" s="1325">
        <f t="shared" si="2838"/>
        <v>0</v>
      </c>
      <c r="CT992" s="1328">
        <f t="shared" si="2839"/>
        <v>0</v>
      </c>
      <c r="CU992" s="1414">
        <f t="shared" si="2840"/>
        <v>0</v>
      </c>
      <c r="CV992" s="1356">
        <f t="shared" si="2840"/>
        <v>0</v>
      </c>
      <c r="CW992" s="1357">
        <f t="shared" si="2840"/>
        <v>0</v>
      </c>
      <c r="CX992" s="1357">
        <f t="shared" si="2840"/>
        <v>0</v>
      </c>
      <c r="CY992" s="1357">
        <f t="shared" si="2840"/>
        <v>0</v>
      </c>
      <c r="CZ992" s="1357">
        <f t="shared" si="2840"/>
        <v>0</v>
      </c>
      <c r="DA992" s="1357">
        <f t="shared" si="2840"/>
        <v>0</v>
      </c>
      <c r="DB992" s="1358">
        <f t="shared" si="2840"/>
        <v>0</v>
      </c>
      <c r="DC992" s="1358">
        <f t="shared" si="2840"/>
        <v>0</v>
      </c>
      <c r="DD992" s="1358">
        <f t="shared" si="2840"/>
        <v>0</v>
      </c>
      <c r="DE992" s="1357">
        <f t="shared" si="2840"/>
        <v>0</v>
      </c>
      <c r="DF992" s="1357">
        <f t="shared" si="2840"/>
        <v>0</v>
      </c>
      <c r="DG992" s="1357">
        <f t="shared" si="2840"/>
        <v>0</v>
      </c>
      <c r="DH992" s="1357">
        <f t="shared" si="2840"/>
        <v>0</v>
      </c>
      <c r="DI992" s="1357">
        <f t="shared" si="2840"/>
        <v>0</v>
      </c>
      <c r="DJ992" s="1356">
        <f t="shared" si="2840"/>
        <v>20448</v>
      </c>
      <c r="DK992" s="1414">
        <f t="shared" si="2841"/>
        <v>6000000</v>
      </c>
      <c r="DL992" s="639">
        <f t="shared" si="2842"/>
        <v>17</v>
      </c>
      <c r="DM992" s="106">
        <f t="shared" si="2843"/>
        <v>17</v>
      </c>
      <c r="DN992" s="106">
        <f t="shared" si="2844"/>
        <v>17</v>
      </c>
      <c r="DO992" s="106">
        <f t="shared" si="2845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8"/>
      <c r="DY992" s="470"/>
    </row>
    <row r="993" spans="1:129" s="472" customFormat="1" ht="15.75" customHeight="1">
      <c r="A993" s="44" t="s">
        <v>141</v>
      </c>
      <c r="B993" s="786">
        <f t="shared" ref="B993:R993" si="2866">SUM(B783:B784,B790:B797)</f>
        <v>0</v>
      </c>
      <c r="C993" s="786">
        <f t="shared" si="2866"/>
        <v>0</v>
      </c>
      <c r="D993" s="786">
        <f t="shared" si="2866"/>
        <v>0</v>
      </c>
      <c r="E993" s="786">
        <f t="shared" si="2866"/>
        <v>0</v>
      </c>
      <c r="F993" s="786">
        <f t="shared" si="2866"/>
        <v>0</v>
      </c>
      <c r="G993" s="786">
        <f t="shared" si="2866"/>
        <v>0</v>
      </c>
      <c r="H993" s="786">
        <f t="shared" si="2866"/>
        <v>0</v>
      </c>
      <c r="I993" s="786">
        <f t="shared" si="2866"/>
        <v>0</v>
      </c>
      <c r="J993" s="786">
        <f t="shared" si="2866"/>
        <v>0</v>
      </c>
      <c r="K993" s="786">
        <f t="shared" si="2866"/>
        <v>0</v>
      </c>
      <c r="L993" s="786">
        <f t="shared" si="2866"/>
        <v>0</v>
      </c>
      <c r="M993" s="786">
        <f t="shared" si="2866"/>
        <v>0</v>
      </c>
      <c r="N993" s="786">
        <f t="shared" si="2866"/>
        <v>0</v>
      </c>
      <c r="O993" s="786">
        <f t="shared" si="2866"/>
        <v>0</v>
      </c>
      <c r="P993" s="786">
        <f t="shared" si="2866"/>
        <v>0</v>
      </c>
      <c r="Q993" s="786">
        <f t="shared" si="2866"/>
        <v>0</v>
      </c>
      <c r="R993" s="786">
        <f t="shared" si="2866"/>
        <v>0</v>
      </c>
      <c r="S993" s="785"/>
      <c r="T993" s="786">
        <f t="shared" ref="T993:AJ993" si="2867">SUM(T783:T784,T790:T797)</f>
        <v>2950</v>
      </c>
      <c r="U993" s="786">
        <f t="shared" si="2867"/>
        <v>2950</v>
      </c>
      <c r="V993" s="786">
        <f t="shared" si="2867"/>
        <v>1885</v>
      </c>
      <c r="W993" s="786">
        <f t="shared" si="2867"/>
        <v>1085</v>
      </c>
      <c r="X993" s="786">
        <f t="shared" si="2867"/>
        <v>1190</v>
      </c>
      <c r="Y993" s="786">
        <f t="shared" si="2867"/>
        <v>1280</v>
      </c>
      <c r="Z993" s="786">
        <f t="shared" si="2867"/>
        <v>1430</v>
      </c>
      <c r="AA993" s="786">
        <f t="shared" si="2867"/>
        <v>512</v>
      </c>
      <c r="AB993" s="786">
        <f t="shared" si="2867"/>
        <v>2424</v>
      </c>
      <c r="AC993" s="786">
        <f t="shared" si="2867"/>
        <v>0</v>
      </c>
      <c r="AD993" s="786">
        <f t="shared" si="2867"/>
        <v>0</v>
      </c>
      <c r="AE993" s="786">
        <f t="shared" si="2867"/>
        <v>0</v>
      </c>
      <c r="AF993" s="786">
        <f t="shared" si="2867"/>
        <v>0</v>
      </c>
      <c r="AG993" s="786">
        <f t="shared" si="2867"/>
        <v>0</v>
      </c>
      <c r="AH993" s="786">
        <f t="shared" si="2867"/>
        <v>0</v>
      </c>
      <c r="AI993" s="786">
        <f t="shared" si="2867"/>
        <v>0</v>
      </c>
      <c r="AJ993" s="786">
        <f t="shared" si="2867"/>
        <v>0</v>
      </c>
      <c r="AK993" s="785"/>
      <c r="AL993" s="786">
        <f t="shared" ref="AL993:BB993" si="2868">SUM(AL783:AL784,AL790:AL797)</f>
        <v>0</v>
      </c>
      <c r="AM993" s="786">
        <f t="shared" si="2868"/>
        <v>0</v>
      </c>
      <c r="AN993" s="786">
        <f t="shared" si="2868"/>
        <v>0</v>
      </c>
      <c r="AO993" s="786">
        <f t="shared" si="2868"/>
        <v>0</v>
      </c>
      <c r="AP993" s="786">
        <f t="shared" si="2868"/>
        <v>0</v>
      </c>
      <c r="AQ993" s="786">
        <f t="shared" si="2868"/>
        <v>0</v>
      </c>
      <c r="AR993" s="786">
        <f t="shared" si="2868"/>
        <v>0</v>
      </c>
      <c r="AS993" s="786">
        <f t="shared" si="2868"/>
        <v>0</v>
      </c>
      <c r="AT993" s="786">
        <f t="shared" si="2868"/>
        <v>0</v>
      </c>
      <c r="AU993" s="786">
        <f t="shared" si="2868"/>
        <v>0</v>
      </c>
      <c r="AV993" s="786">
        <f t="shared" si="2868"/>
        <v>0</v>
      </c>
      <c r="AW993" s="786">
        <f t="shared" si="2868"/>
        <v>0</v>
      </c>
      <c r="AX993" s="786">
        <f t="shared" si="2868"/>
        <v>0</v>
      </c>
      <c r="AY993" s="786">
        <f t="shared" si="2868"/>
        <v>0</v>
      </c>
      <c r="AZ993" s="786">
        <f t="shared" si="2868"/>
        <v>0</v>
      </c>
      <c r="BA993" s="786">
        <f t="shared" si="2868"/>
        <v>0</v>
      </c>
      <c r="BB993" s="786">
        <f t="shared" si="2868"/>
        <v>0</v>
      </c>
      <c r="BC993" s="785"/>
      <c r="BD993" s="786">
        <f t="shared" ref="BD993:BT993" si="2869">SUM(BD783:BD784,BD790:BD797)</f>
        <v>80622000</v>
      </c>
      <c r="BE993" s="786">
        <f t="shared" si="2869"/>
        <v>131800</v>
      </c>
      <c r="BF993" s="786">
        <f t="shared" si="2869"/>
        <v>0</v>
      </c>
      <c r="BG993" s="786">
        <f t="shared" si="2869"/>
        <v>0</v>
      </c>
      <c r="BH993" s="786">
        <f t="shared" si="2869"/>
        <v>0</v>
      </c>
      <c r="BI993" s="786">
        <f t="shared" si="2869"/>
        <v>0</v>
      </c>
      <c r="BJ993" s="786">
        <f t="shared" si="2869"/>
        <v>0</v>
      </c>
      <c r="BK993" s="786">
        <f t="shared" si="2869"/>
        <v>0</v>
      </c>
      <c r="BL993" s="786">
        <f t="shared" si="2869"/>
        <v>0</v>
      </c>
      <c r="BM993" s="786">
        <f t="shared" si="2869"/>
        <v>0</v>
      </c>
      <c r="BN993" s="786">
        <f t="shared" si="2869"/>
        <v>0</v>
      </c>
      <c r="BO993" s="786">
        <f t="shared" si="2869"/>
        <v>0</v>
      </c>
      <c r="BP993" s="786">
        <f t="shared" si="2869"/>
        <v>0</v>
      </c>
      <c r="BQ993" s="786">
        <f t="shared" si="2869"/>
        <v>0</v>
      </c>
      <c r="BR993" s="786">
        <f t="shared" si="2869"/>
        <v>0</v>
      </c>
      <c r="BS993" s="786">
        <f t="shared" si="2869"/>
        <v>0</v>
      </c>
      <c r="BT993" s="786">
        <f t="shared" si="2869"/>
        <v>0</v>
      </c>
      <c r="BU993" s="785"/>
      <c r="BV993" s="786">
        <f>SUM(BV783:BV784,BV790:BV797)</f>
        <v>0</v>
      </c>
      <c r="BW993" s="786">
        <f>SUM(BW783:BW784,BW790:BW797)</f>
        <v>0</v>
      </c>
      <c r="BX993" s="786">
        <f>SUM(BX783:BX784,BX790:BX797)</f>
        <v>0</v>
      </c>
      <c r="BY993" s="786">
        <f>SUM(BY783:BY784,BY790:BY797)</f>
        <v>0</v>
      </c>
      <c r="BZ993" s="583">
        <f t="shared" si="2834"/>
        <v>0</v>
      </c>
      <c r="CA993" s="583">
        <f t="shared" si="2835"/>
        <v>850.4</v>
      </c>
      <c r="CB993" s="583">
        <f t="shared" si="2836"/>
        <v>0</v>
      </c>
      <c r="CC993" s="583">
        <f t="shared" si="2837"/>
        <v>8786.6666666666661</v>
      </c>
      <c r="CD993" s="1324">
        <f t="shared" si="2838"/>
        <v>0</v>
      </c>
      <c r="CE993" s="1325">
        <f t="shared" si="2838"/>
        <v>0</v>
      </c>
      <c r="CF993" s="1326">
        <f t="shared" si="2838"/>
        <v>0</v>
      </c>
      <c r="CG993" s="1326">
        <f t="shared" si="2838"/>
        <v>0</v>
      </c>
      <c r="CH993" s="1326">
        <f t="shared" si="2838"/>
        <v>0</v>
      </c>
      <c r="CI993" s="1326">
        <f t="shared" si="2838"/>
        <v>0</v>
      </c>
      <c r="CJ993" s="1326">
        <f t="shared" si="2838"/>
        <v>0</v>
      </c>
      <c r="CK993" s="1327">
        <f t="shared" si="2838"/>
        <v>0</v>
      </c>
      <c r="CL993" s="1327">
        <f t="shared" si="2838"/>
        <v>0</v>
      </c>
      <c r="CM993" s="1327">
        <f t="shared" si="2838"/>
        <v>0</v>
      </c>
      <c r="CN993" s="1326">
        <f t="shared" si="2838"/>
        <v>0</v>
      </c>
      <c r="CO993" s="1326">
        <f t="shared" si="2838"/>
        <v>0</v>
      </c>
      <c r="CP993" s="1326">
        <f t="shared" si="2838"/>
        <v>0</v>
      </c>
      <c r="CQ993" s="1326">
        <f t="shared" si="2838"/>
        <v>0</v>
      </c>
      <c r="CR993" s="1326">
        <f t="shared" si="2838"/>
        <v>0</v>
      </c>
      <c r="CS993" s="1325">
        <f t="shared" si="2838"/>
        <v>0</v>
      </c>
      <c r="CT993" s="1328">
        <f t="shared" si="2839"/>
        <v>0</v>
      </c>
      <c r="CU993" s="1414">
        <f t="shared" si="2840"/>
        <v>0</v>
      </c>
      <c r="CV993" s="1356">
        <f t="shared" si="2840"/>
        <v>0</v>
      </c>
      <c r="CW993" s="1357">
        <f t="shared" si="2840"/>
        <v>0</v>
      </c>
      <c r="CX993" s="1357">
        <f t="shared" si="2840"/>
        <v>0</v>
      </c>
      <c r="CY993" s="1357">
        <f t="shared" si="2840"/>
        <v>0</v>
      </c>
      <c r="CZ993" s="1357">
        <f t="shared" si="2840"/>
        <v>0</v>
      </c>
      <c r="DA993" s="1357">
        <f t="shared" si="2840"/>
        <v>0</v>
      </c>
      <c r="DB993" s="1358">
        <f t="shared" si="2840"/>
        <v>0</v>
      </c>
      <c r="DC993" s="1358">
        <f t="shared" si="2840"/>
        <v>0</v>
      </c>
      <c r="DD993" s="1358">
        <f t="shared" si="2840"/>
        <v>0</v>
      </c>
      <c r="DE993" s="1357">
        <f t="shared" si="2840"/>
        <v>0</v>
      </c>
      <c r="DF993" s="1357">
        <f t="shared" si="2840"/>
        <v>0</v>
      </c>
      <c r="DG993" s="1357">
        <f t="shared" si="2840"/>
        <v>0</v>
      </c>
      <c r="DH993" s="1357">
        <f t="shared" si="2840"/>
        <v>0</v>
      </c>
      <c r="DI993" s="1357">
        <f t="shared" si="2840"/>
        <v>0</v>
      </c>
      <c r="DJ993" s="1356">
        <f t="shared" si="2840"/>
        <v>131800</v>
      </c>
      <c r="DK993" s="1414">
        <f t="shared" si="2841"/>
        <v>80622000</v>
      </c>
      <c r="DL993" s="639">
        <f t="shared" si="2842"/>
        <v>17</v>
      </c>
      <c r="DM993" s="106">
        <f t="shared" si="2843"/>
        <v>17</v>
      </c>
      <c r="DN993" s="106">
        <f t="shared" si="2844"/>
        <v>17</v>
      </c>
      <c r="DO993" s="106">
        <f t="shared" si="2845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8"/>
      <c r="DY993" s="470"/>
    </row>
    <row r="994" spans="1:129" s="472" customFormat="1" ht="15.75" customHeight="1">
      <c r="A994" s="44" t="s">
        <v>142</v>
      </c>
      <c r="B994" s="786">
        <f t="shared" ref="B994:R994" si="2870">SUM(B798,B799)</f>
        <v>0</v>
      </c>
      <c r="C994" s="786">
        <f t="shared" si="2870"/>
        <v>0</v>
      </c>
      <c r="D994" s="786">
        <f t="shared" si="2870"/>
        <v>0</v>
      </c>
      <c r="E994" s="786">
        <f t="shared" si="2870"/>
        <v>0</v>
      </c>
      <c r="F994" s="786">
        <f t="shared" si="2870"/>
        <v>0</v>
      </c>
      <c r="G994" s="786">
        <f t="shared" si="2870"/>
        <v>0</v>
      </c>
      <c r="H994" s="786">
        <f t="shared" si="2870"/>
        <v>0</v>
      </c>
      <c r="I994" s="786">
        <f t="shared" si="2870"/>
        <v>0</v>
      </c>
      <c r="J994" s="786">
        <f t="shared" si="2870"/>
        <v>0</v>
      </c>
      <c r="K994" s="786">
        <f t="shared" si="2870"/>
        <v>0</v>
      </c>
      <c r="L994" s="786">
        <f t="shared" si="2870"/>
        <v>0</v>
      </c>
      <c r="M994" s="786">
        <f t="shared" si="2870"/>
        <v>0</v>
      </c>
      <c r="N994" s="786">
        <f t="shared" si="2870"/>
        <v>0</v>
      </c>
      <c r="O994" s="786">
        <f t="shared" si="2870"/>
        <v>0</v>
      </c>
      <c r="P994" s="786">
        <f t="shared" si="2870"/>
        <v>0</v>
      </c>
      <c r="Q994" s="786">
        <f t="shared" si="2870"/>
        <v>0</v>
      </c>
      <c r="R994" s="786">
        <f t="shared" si="2870"/>
        <v>0</v>
      </c>
      <c r="S994" s="785"/>
      <c r="T994" s="786">
        <f t="shared" ref="T994:AJ994" si="2871">SUM(T798,T799)</f>
        <v>103</v>
      </c>
      <c r="U994" s="786">
        <f t="shared" si="2871"/>
        <v>175</v>
      </c>
      <c r="V994" s="786">
        <f t="shared" si="2871"/>
        <v>180</v>
      </c>
      <c r="W994" s="786">
        <f t="shared" si="2871"/>
        <v>540</v>
      </c>
      <c r="X994" s="786">
        <f t="shared" si="2871"/>
        <v>140</v>
      </c>
      <c r="Y994" s="786">
        <f t="shared" si="2871"/>
        <v>90</v>
      </c>
      <c r="Z994" s="786">
        <f t="shared" si="2871"/>
        <v>90</v>
      </c>
      <c r="AA994" s="786">
        <f t="shared" si="2871"/>
        <v>470</v>
      </c>
      <c r="AB994" s="786">
        <f t="shared" si="2871"/>
        <v>120</v>
      </c>
      <c r="AC994" s="786">
        <f t="shared" si="2871"/>
        <v>0</v>
      </c>
      <c r="AD994" s="786">
        <f t="shared" si="2871"/>
        <v>0</v>
      </c>
      <c r="AE994" s="786">
        <f t="shared" si="2871"/>
        <v>0</v>
      </c>
      <c r="AF994" s="786">
        <f t="shared" si="2871"/>
        <v>0</v>
      </c>
      <c r="AG994" s="786">
        <f t="shared" si="2871"/>
        <v>0</v>
      </c>
      <c r="AH994" s="786">
        <f t="shared" si="2871"/>
        <v>0</v>
      </c>
      <c r="AI994" s="786">
        <f t="shared" si="2871"/>
        <v>0</v>
      </c>
      <c r="AJ994" s="786">
        <f t="shared" si="2871"/>
        <v>0</v>
      </c>
      <c r="AK994" s="785"/>
      <c r="AL994" s="786">
        <f t="shared" ref="AL994:BB994" si="2872">SUM(AL798,AL799)</f>
        <v>0</v>
      </c>
      <c r="AM994" s="786">
        <f t="shared" si="2872"/>
        <v>0</v>
      </c>
      <c r="AN994" s="786">
        <f t="shared" si="2872"/>
        <v>0</v>
      </c>
      <c r="AO994" s="786">
        <f t="shared" si="2872"/>
        <v>0</v>
      </c>
      <c r="AP994" s="786">
        <f t="shared" si="2872"/>
        <v>0</v>
      </c>
      <c r="AQ994" s="786">
        <f t="shared" si="2872"/>
        <v>0</v>
      </c>
      <c r="AR994" s="786">
        <f t="shared" si="2872"/>
        <v>0</v>
      </c>
      <c r="AS994" s="786">
        <f t="shared" si="2872"/>
        <v>0</v>
      </c>
      <c r="AT994" s="786">
        <f t="shared" si="2872"/>
        <v>0</v>
      </c>
      <c r="AU994" s="786">
        <f t="shared" si="2872"/>
        <v>0</v>
      </c>
      <c r="AV994" s="786">
        <f t="shared" si="2872"/>
        <v>0</v>
      </c>
      <c r="AW994" s="786">
        <f t="shared" si="2872"/>
        <v>0</v>
      </c>
      <c r="AX994" s="786">
        <f t="shared" si="2872"/>
        <v>0</v>
      </c>
      <c r="AY994" s="786">
        <f t="shared" si="2872"/>
        <v>0</v>
      </c>
      <c r="AZ994" s="786">
        <f t="shared" si="2872"/>
        <v>0</v>
      </c>
      <c r="BA994" s="786">
        <f t="shared" si="2872"/>
        <v>0</v>
      </c>
      <c r="BB994" s="786">
        <f t="shared" si="2872"/>
        <v>0</v>
      </c>
      <c r="BC994" s="785"/>
      <c r="BD994" s="786">
        <f t="shared" ref="BD994:BT994" si="2873">SUM(BD798,BD799)</f>
        <v>325000</v>
      </c>
      <c r="BE994" s="786">
        <f t="shared" si="2873"/>
        <v>2400</v>
      </c>
      <c r="BF994" s="786">
        <f t="shared" si="2873"/>
        <v>0</v>
      </c>
      <c r="BG994" s="786">
        <f t="shared" si="2873"/>
        <v>0</v>
      </c>
      <c r="BH994" s="786">
        <f t="shared" si="2873"/>
        <v>0</v>
      </c>
      <c r="BI994" s="786">
        <f t="shared" si="2873"/>
        <v>0</v>
      </c>
      <c r="BJ994" s="786">
        <f t="shared" si="2873"/>
        <v>0</v>
      </c>
      <c r="BK994" s="786">
        <f t="shared" si="2873"/>
        <v>0</v>
      </c>
      <c r="BL994" s="786">
        <f t="shared" si="2873"/>
        <v>0</v>
      </c>
      <c r="BM994" s="786">
        <f t="shared" si="2873"/>
        <v>0</v>
      </c>
      <c r="BN994" s="786">
        <f t="shared" si="2873"/>
        <v>0</v>
      </c>
      <c r="BO994" s="786">
        <f t="shared" si="2873"/>
        <v>0</v>
      </c>
      <c r="BP994" s="786">
        <f t="shared" si="2873"/>
        <v>0</v>
      </c>
      <c r="BQ994" s="786">
        <f t="shared" si="2873"/>
        <v>0</v>
      </c>
      <c r="BR994" s="786">
        <f t="shared" si="2873"/>
        <v>0</v>
      </c>
      <c r="BS994" s="786">
        <f t="shared" si="2873"/>
        <v>0</v>
      </c>
      <c r="BT994" s="786">
        <f t="shared" si="2873"/>
        <v>0</v>
      </c>
      <c r="BU994" s="785"/>
      <c r="BV994" s="786">
        <f>SUM(BV798,BV799)</f>
        <v>0</v>
      </c>
      <c r="BW994" s="786">
        <f>SUM(BW798,BW799)</f>
        <v>0</v>
      </c>
      <c r="BX994" s="786">
        <f>SUM(BX798,BX799)</f>
        <v>0</v>
      </c>
      <c r="BY994" s="786">
        <f>SUM(BY798,BY799)</f>
        <v>0</v>
      </c>
      <c r="BZ994" s="583">
        <f t="shared" si="2834"/>
        <v>0</v>
      </c>
      <c r="CA994" s="583">
        <f t="shared" si="2835"/>
        <v>91.2</v>
      </c>
      <c r="CB994" s="583">
        <f t="shared" si="2836"/>
        <v>0</v>
      </c>
      <c r="CC994" s="583">
        <f t="shared" si="2837"/>
        <v>160</v>
      </c>
      <c r="CD994" s="1324">
        <f t="shared" si="2838"/>
        <v>0</v>
      </c>
      <c r="CE994" s="1325">
        <f t="shared" si="2838"/>
        <v>0</v>
      </c>
      <c r="CF994" s="1326">
        <f t="shared" si="2838"/>
        <v>0</v>
      </c>
      <c r="CG994" s="1326">
        <f t="shared" si="2838"/>
        <v>0</v>
      </c>
      <c r="CH994" s="1326">
        <f t="shared" si="2838"/>
        <v>0</v>
      </c>
      <c r="CI994" s="1326">
        <f t="shared" si="2838"/>
        <v>0</v>
      </c>
      <c r="CJ994" s="1326">
        <f t="shared" si="2838"/>
        <v>0</v>
      </c>
      <c r="CK994" s="1327">
        <f t="shared" si="2838"/>
        <v>0</v>
      </c>
      <c r="CL994" s="1327">
        <f t="shared" si="2838"/>
        <v>0</v>
      </c>
      <c r="CM994" s="1327">
        <f t="shared" si="2838"/>
        <v>0</v>
      </c>
      <c r="CN994" s="1326">
        <f t="shared" si="2838"/>
        <v>0</v>
      </c>
      <c r="CO994" s="1326">
        <f t="shared" si="2838"/>
        <v>0</v>
      </c>
      <c r="CP994" s="1326">
        <f t="shared" si="2838"/>
        <v>0</v>
      </c>
      <c r="CQ994" s="1326">
        <f t="shared" si="2838"/>
        <v>0</v>
      </c>
      <c r="CR994" s="1326">
        <f t="shared" si="2838"/>
        <v>0</v>
      </c>
      <c r="CS994" s="1325">
        <f t="shared" si="2838"/>
        <v>0</v>
      </c>
      <c r="CT994" s="1328">
        <f t="shared" si="2839"/>
        <v>0</v>
      </c>
      <c r="CU994" s="1414">
        <f t="shared" si="2840"/>
        <v>0</v>
      </c>
      <c r="CV994" s="1356">
        <f t="shared" si="2840"/>
        <v>0</v>
      </c>
      <c r="CW994" s="1357">
        <f t="shared" si="2840"/>
        <v>0</v>
      </c>
      <c r="CX994" s="1357">
        <f t="shared" si="2840"/>
        <v>0</v>
      </c>
      <c r="CY994" s="1357">
        <f t="shared" si="2840"/>
        <v>0</v>
      </c>
      <c r="CZ994" s="1357">
        <f t="shared" si="2840"/>
        <v>0</v>
      </c>
      <c r="DA994" s="1357">
        <f t="shared" si="2840"/>
        <v>0</v>
      </c>
      <c r="DB994" s="1358">
        <f t="shared" si="2840"/>
        <v>0</v>
      </c>
      <c r="DC994" s="1358">
        <f t="shared" si="2840"/>
        <v>0</v>
      </c>
      <c r="DD994" s="1358">
        <f t="shared" si="2840"/>
        <v>0</v>
      </c>
      <c r="DE994" s="1357">
        <f t="shared" si="2840"/>
        <v>0</v>
      </c>
      <c r="DF994" s="1357">
        <f t="shared" si="2840"/>
        <v>0</v>
      </c>
      <c r="DG994" s="1357">
        <f t="shared" si="2840"/>
        <v>0</v>
      </c>
      <c r="DH994" s="1357">
        <f t="shared" si="2840"/>
        <v>0</v>
      </c>
      <c r="DI994" s="1357">
        <f t="shared" si="2840"/>
        <v>0</v>
      </c>
      <c r="DJ994" s="1356">
        <f t="shared" si="2840"/>
        <v>2400</v>
      </c>
      <c r="DK994" s="1414">
        <f t="shared" si="2841"/>
        <v>325000</v>
      </c>
      <c r="DL994" s="639">
        <f t="shared" si="2842"/>
        <v>17</v>
      </c>
      <c r="DM994" s="106">
        <f t="shared" si="2843"/>
        <v>17</v>
      </c>
      <c r="DN994" s="106">
        <f t="shared" si="2844"/>
        <v>17</v>
      </c>
      <c r="DO994" s="106">
        <f t="shared" si="2845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8"/>
      <c r="DY994" s="470"/>
    </row>
    <row r="995" spans="1:129" s="472" customFormat="1" ht="15.75" customHeight="1">
      <c r="A995" s="44" t="s">
        <v>143</v>
      </c>
      <c r="B995" s="786">
        <f t="shared" ref="B995:R995" si="2874">SUM(B800)</f>
        <v>0</v>
      </c>
      <c r="C995" s="786">
        <f t="shared" si="2874"/>
        <v>0</v>
      </c>
      <c r="D995" s="786">
        <f t="shared" si="2874"/>
        <v>0</v>
      </c>
      <c r="E995" s="786">
        <f t="shared" si="2874"/>
        <v>0</v>
      </c>
      <c r="F995" s="786">
        <f t="shared" si="2874"/>
        <v>0</v>
      </c>
      <c r="G995" s="786">
        <f t="shared" si="2874"/>
        <v>0</v>
      </c>
      <c r="H995" s="786">
        <f t="shared" si="2874"/>
        <v>0</v>
      </c>
      <c r="I995" s="786">
        <f t="shared" si="2874"/>
        <v>0</v>
      </c>
      <c r="J995" s="786">
        <f t="shared" si="2874"/>
        <v>0</v>
      </c>
      <c r="K995" s="786">
        <f t="shared" si="2874"/>
        <v>0</v>
      </c>
      <c r="L995" s="786">
        <f t="shared" si="2874"/>
        <v>0</v>
      </c>
      <c r="M995" s="786">
        <f t="shared" si="2874"/>
        <v>0</v>
      </c>
      <c r="N995" s="786">
        <f t="shared" si="2874"/>
        <v>0</v>
      </c>
      <c r="O995" s="786">
        <f t="shared" si="2874"/>
        <v>0</v>
      </c>
      <c r="P995" s="786">
        <f t="shared" si="2874"/>
        <v>0</v>
      </c>
      <c r="Q995" s="786">
        <f t="shared" si="2874"/>
        <v>0</v>
      </c>
      <c r="R995" s="786">
        <f t="shared" si="2874"/>
        <v>0</v>
      </c>
      <c r="S995" s="785"/>
      <c r="T995" s="786">
        <f t="shared" ref="T995:AJ995" si="2875">SUM(T800)</f>
        <v>30</v>
      </c>
      <c r="U995" s="786">
        <f t="shared" si="2875"/>
        <v>100</v>
      </c>
      <c r="V995" s="786">
        <f t="shared" si="2875"/>
        <v>120</v>
      </c>
      <c r="W995" s="786">
        <f t="shared" si="2875"/>
        <v>300</v>
      </c>
      <c r="X995" s="786">
        <f t="shared" si="2875"/>
        <v>200</v>
      </c>
      <c r="Y995" s="786">
        <f t="shared" si="2875"/>
        <v>60</v>
      </c>
      <c r="Z995" s="786">
        <f t="shared" si="2875"/>
        <v>80</v>
      </c>
      <c r="AA995" s="786">
        <f t="shared" si="2875"/>
        <v>150</v>
      </c>
      <c r="AB995" s="786">
        <f t="shared" si="2875"/>
        <v>75</v>
      </c>
      <c r="AC995" s="786">
        <f t="shared" si="2875"/>
        <v>0</v>
      </c>
      <c r="AD995" s="786">
        <f t="shared" si="2875"/>
        <v>0</v>
      </c>
      <c r="AE995" s="786">
        <f t="shared" si="2875"/>
        <v>0</v>
      </c>
      <c r="AF995" s="786">
        <f t="shared" si="2875"/>
        <v>0</v>
      </c>
      <c r="AG995" s="786">
        <f t="shared" si="2875"/>
        <v>0</v>
      </c>
      <c r="AH995" s="786">
        <f t="shared" si="2875"/>
        <v>0</v>
      </c>
      <c r="AI995" s="786">
        <f t="shared" si="2875"/>
        <v>0</v>
      </c>
      <c r="AJ995" s="786">
        <f t="shared" si="2875"/>
        <v>0</v>
      </c>
      <c r="AK995" s="785"/>
      <c r="AL995" s="786">
        <f t="shared" ref="AL995:BB995" si="2876">SUM(AL800)</f>
        <v>0</v>
      </c>
      <c r="AM995" s="786">
        <f t="shared" si="2876"/>
        <v>0</v>
      </c>
      <c r="AN995" s="786">
        <f t="shared" si="2876"/>
        <v>0</v>
      </c>
      <c r="AO995" s="786">
        <f t="shared" si="2876"/>
        <v>0</v>
      </c>
      <c r="AP995" s="786">
        <f t="shared" si="2876"/>
        <v>0</v>
      </c>
      <c r="AQ995" s="786">
        <f t="shared" si="2876"/>
        <v>0</v>
      </c>
      <c r="AR995" s="786">
        <f t="shared" si="2876"/>
        <v>0</v>
      </c>
      <c r="AS995" s="786">
        <f t="shared" si="2876"/>
        <v>0</v>
      </c>
      <c r="AT995" s="786">
        <f t="shared" si="2876"/>
        <v>0</v>
      </c>
      <c r="AU995" s="786">
        <f t="shared" si="2876"/>
        <v>0</v>
      </c>
      <c r="AV995" s="786">
        <f t="shared" si="2876"/>
        <v>0</v>
      </c>
      <c r="AW995" s="786">
        <f t="shared" si="2876"/>
        <v>0</v>
      </c>
      <c r="AX995" s="786">
        <f t="shared" si="2876"/>
        <v>0</v>
      </c>
      <c r="AY995" s="786">
        <f t="shared" si="2876"/>
        <v>0</v>
      </c>
      <c r="AZ995" s="786">
        <f t="shared" si="2876"/>
        <v>0</v>
      </c>
      <c r="BA995" s="786">
        <f t="shared" si="2876"/>
        <v>0</v>
      </c>
      <c r="BB995" s="786">
        <f t="shared" si="2876"/>
        <v>0</v>
      </c>
      <c r="BC995" s="785"/>
      <c r="BD995" s="786">
        <f t="shared" ref="BD995:BT995" si="2877">SUM(BD800)</f>
        <v>80000</v>
      </c>
      <c r="BE995" s="786">
        <f t="shared" si="2877"/>
        <v>0</v>
      </c>
      <c r="BF995" s="786">
        <f t="shared" si="2877"/>
        <v>0</v>
      </c>
      <c r="BG995" s="786">
        <f t="shared" si="2877"/>
        <v>0</v>
      </c>
      <c r="BH995" s="786">
        <f t="shared" si="2877"/>
        <v>0</v>
      </c>
      <c r="BI995" s="786">
        <f t="shared" si="2877"/>
        <v>0</v>
      </c>
      <c r="BJ995" s="786">
        <f t="shared" si="2877"/>
        <v>0</v>
      </c>
      <c r="BK995" s="786">
        <f t="shared" si="2877"/>
        <v>0</v>
      </c>
      <c r="BL995" s="786">
        <f t="shared" si="2877"/>
        <v>0</v>
      </c>
      <c r="BM995" s="786">
        <f t="shared" si="2877"/>
        <v>0</v>
      </c>
      <c r="BN995" s="786">
        <f t="shared" si="2877"/>
        <v>0</v>
      </c>
      <c r="BO995" s="786">
        <f t="shared" si="2877"/>
        <v>0</v>
      </c>
      <c r="BP995" s="786">
        <f t="shared" si="2877"/>
        <v>0</v>
      </c>
      <c r="BQ995" s="786">
        <f t="shared" si="2877"/>
        <v>0</v>
      </c>
      <c r="BR995" s="786">
        <f t="shared" si="2877"/>
        <v>0</v>
      </c>
      <c r="BS995" s="786">
        <f t="shared" si="2877"/>
        <v>0</v>
      </c>
      <c r="BT995" s="786">
        <f t="shared" si="2877"/>
        <v>0</v>
      </c>
      <c r="BU995" s="785"/>
      <c r="BV995" s="786">
        <f>SUM(BV800)</f>
        <v>0</v>
      </c>
      <c r="BW995" s="786">
        <f>SUM(BW800)</f>
        <v>0</v>
      </c>
      <c r="BX995" s="786">
        <f>SUM(BX800)</f>
        <v>0</v>
      </c>
      <c r="BY995" s="786">
        <f>SUM(BY800)</f>
        <v>0</v>
      </c>
      <c r="BZ995" s="583">
        <f t="shared" si="2834"/>
        <v>0</v>
      </c>
      <c r="CA995" s="583">
        <f t="shared" si="2835"/>
        <v>54.333333333333336</v>
      </c>
      <c r="CB995" s="583">
        <f t="shared" si="2836"/>
        <v>0</v>
      </c>
      <c r="CC995" s="583">
        <f t="shared" si="2837"/>
        <v>0</v>
      </c>
      <c r="CD995" s="1324">
        <f t="shared" si="2838"/>
        <v>0</v>
      </c>
      <c r="CE995" s="1325">
        <f t="shared" si="2838"/>
        <v>0</v>
      </c>
      <c r="CF995" s="1326">
        <f t="shared" si="2838"/>
        <v>0</v>
      </c>
      <c r="CG995" s="1326">
        <f t="shared" si="2838"/>
        <v>0</v>
      </c>
      <c r="CH995" s="1326">
        <f t="shared" si="2838"/>
        <v>0</v>
      </c>
      <c r="CI995" s="1326">
        <f t="shared" si="2838"/>
        <v>0</v>
      </c>
      <c r="CJ995" s="1326">
        <f t="shared" si="2838"/>
        <v>0</v>
      </c>
      <c r="CK995" s="1327">
        <f t="shared" si="2838"/>
        <v>0</v>
      </c>
      <c r="CL995" s="1327">
        <f t="shared" si="2838"/>
        <v>0</v>
      </c>
      <c r="CM995" s="1327">
        <f t="shared" si="2838"/>
        <v>0</v>
      </c>
      <c r="CN995" s="1326">
        <f t="shared" si="2838"/>
        <v>0</v>
      </c>
      <c r="CO995" s="1326">
        <f t="shared" si="2838"/>
        <v>0</v>
      </c>
      <c r="CP995" s="1326">
        <f t="shared" si="2838"/>
        <v>0</v>
      </c>
      <c r="CQ995" s="1326">
        <f t="shared" si="2838"/>
        <v>0</v>
      </c>
      <c r="CR995" s="1326">
        <f t="shared" si="2838"/>
        <v>0</v>
      </c>
      <c r="CS995" s="1325">
        <f t="shared" si="2838"/>
        <v>0</v>
      </c>
      <c r="CT995" s="1328">
        <f t="shared" si="2839"/>
        <v>0</v>
      </c>
      <c r="CU995" s="1414">
        <f t="shared" si="2840"/>
        <v>0</v>
      </c>
      <c r="CV995" s="1356">
        <f t="shared" si="2840"/>
        <v>0</v>
      </c>
      <c r="CW995" s="1357">
        <f t="shared" si="2840"/>
        <v>0</v>
      </c>
      <c r="CX995" s="1357">
        <f t="shared" si="2840"/>
        <v>0</v>
      </c>
      <c r="CY995" s="1357">
        <f t="shared" si="2840"/>
        <v>0</v>
      </c>
      <c r="CZ995" s="1357">
        <f t="shared" si="2840"/>
        <v>0</v>
      </c>
      <c r="DA995" s="1357">
        <f t="shared" si="2840"/>
        <v>0</v>
      </c>
      <c r="DB995" s="1358">
        <f t="shared" si="2840"/>
        <v>0</v>
      </c>
      <c r="DC995" s="1358">
        <f t="shared" si="2840"/>
        <v>0</v>
      </c>
      <c r="DD995" s="1358">
        <f t="shared" si="2840"/>
        <v>0</v>
      </c>
      <c r="DE995" s="1357">
        <f t="shared" si="2840"/>
        <v>0</v>
      </c>
      <c r="DF995" s="1357">
        <f t="shared" si="2840"/>
        <v>0</v>
      </c>
      <c r="DG995" s="1357">
        <f t="shared" si="2840"/>
        <v>0</v>
      </c>
      <c r="DH995" s="1357">
        <f t="shared" si="2840"/>
        <v>0</v>
      </c>
      <c r="DI995" s="1357">
        <f t="shared" si="2840"/>
        <v>0</v>
      </c>
      <c r="DJ995" s="1356">
        <f t="shared" si="2840"/>
        <v>0</v>
      </c>
      <c r="DK995" s="1414">
        <f t="shared" si="2841"/>
        <v>80000</v>
      </c>
      <c r="DL995" s="639">
        <f t="shared" si="2842"/>
        <v>17</v>
      </c>
      <c r="DM995" s="106">
        <f t="shared" si="2843"/>
        <v>17</v>
      </c>
      <c r="DN995" s="106">
        <f t="shared" si="2844"/>
        <v>17</v>
      </c>
      <c r="DO995" s="106">
        <f t="shared" si="2845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7"/>
      <c r="DY995" s="470"/>
    </row>
    <row r="996" spans="1:129" s="472" customFormat="1" ht="15.75" customHeight="1">
      <c r="A996" s="470" t="s">
        <v>394</v>
      </c>
      <c r="B996" s="786">
        <f t="shared" ref="B996:R996" si="2878">SUM(B801,B803)</f>
        <v>0</v>
      </c>
      <c r="C996" s="786">
        <f t="shared" si="2878"/>
        <v>0</v>
      </c>
      <c r="D996" s="786">
        <f t="shared" si="2878"/>
        <v>0</v>
      </c>
      <c r="E996" s="786">
        <f t="shared" si="2878"/>
        <v>0</v>
      </c>
      <c r="F996" s="786">
        <f t="shared" si="2878"/>
        <v>0</v>
      </c>
      <c r="G996" s="786">
        <f t="shared" si="2878"/>
        <v>0</v>
      </c>
      <c r="H996" s="786">
        <f t="shared" si="2878"/>
        <v>0</v>
      </c>
      <c r="I996" s="786">
        <f t="shared" si="2878"/>
        <v>0</v>
      </c>
      <c r="J996" s="786">
        <f t="shared" si="2878"/>
        <v>0</v>
      </c>
      <c r="K996" s="786">
        <f t="shared" si="2878"/>
        <v>0</v>
      </c>
      <c r="L996" s="786">
        <f t="shared" si="2878"/>
        <v>0</v>
      </c>
      <c r="M996" s="786">
        <f t="shared" si="2878"/>
        <v>0</v>
      </c>
      <c r="N996" s="786">
        <f t="shared" si="2878"/>
        <v>0</v>
      </c>
      <c r="O996" s="786">
        <f t="shared" si="2878"/>
        <v>0</v>
      </c>
      <c r="P996" s="786">
        <f t="shared" si="2878"/>
        <v>0</v>
      </c>
      <c r="Q996" s="786">
        <f t="shared" si="2878"/>
        <v>0</v>
      </c>
      <c r="R996" s="786">
        <f t="shared" si="2878"/>
        <v>0</v>
      </c>
      <c r="S996" s="785"/>
      <c r="T996" s="786">
        <f t="shared" ref="T996:AJ996" si="2879">SUM(T801,T803)</f>
        <v>480</v>
      </c>
      <c r="U996" s="786">
        <f t="shared" si="2879"/>
        <v>360</v>
      </c>
      <c r="V996" s="786">
        <f t="shared" si="2879"/>
        <v>360</v>
      </c>
      <c r="W996" s="786">
        <f t="shared" si="2879"/>
        <v>240</v>
      </c>
      <c r="X996" s="786">
        <f t="shared" si="2879"/>
        <v>288</v>
      </c>
      <c r="Y996" s="786">
        <f t="shared" si="2879"/>
        <v>360</v>
      </c>
      <c r="Z996" s="786">
        <f t="shared" si="2879"/>
        <v>480</v>
      </c>
      <c r="AA996" s="786">
        <f t="shared" si="2879"/>
        <v>288</v>
      </c>
      <c r="AB996" s="786">
        <f t="shared" si="2879"/>
        <v>480</v>
      </c>
      <c r="AC996" s="786">
        <f t="shared" si="2879"/>
        <v>0</v>
      </c>
      <c r="AD996" s="786">
        <f t="shared" si="2879"/>
        <v>0</v>
      </c>
      <c r="AE996" s="786">
        <f t="shared" si="2879"/>
        <v>0</v>
      </c>
      <c r="AF996" s="786">
        <f t="shared" si="2879"/>
        <v>0</v>
      </c>
      <c r="AG996" s="786">
        <f t="shared" si="2879"/>
        <v>0</v>
      </c>
      <c r="AH996" s="786">
        <f t="shared" si="2879"/>
        <v>0</v>
      </c>
      <c r="AI996" s="786">
        <f t="shared" si="2879"/>
        <v>0</v>
      </c>
      <c r="AJ996" s="786">
        <f t="shared" si="2879"/>
        <v>0</v>
      </c>
      <c r="AK996" s="785"/>
      <c r="AL996" s="786">
        <f t="shared" ref="AL996:BB996" si="2880">SUM(AL801,AL803)</f>
        <v>0</v>
      </c>
      <c r="AM996" s="786">
        <f t="shared" si="2880"/>
        <v>0</v>
      </c>
      <c r="AN996" s="786">
        <f t="shared" si="2880"/>
        <v>0</v>
      </c>
      <c r="AO996" s="786">
        <f t="shared" si="2880"/>
        <v>0</v>
      </c>
      <c r="AP996" s="786">
        <f t="shared" si="2880"/>
        <v>0</v>
      </c>
      <c r="AQ996" s="786">
        <f t="shared" si="2880"/>
        <v>0</v>
      </c>
      <c r="AR996" s="786">
        <f t="shared" si="2880"/>
        <v>0</v>
      </c>
      <c r="AS996" s="786">
        <f t="shared" si="2880"/>
        <v>0</v>
      </c>
      <c r="AT996" s="786">
        <f t="shared" si="2880"/>
        <v>0</v>
      </c>
      <c r="AU996" s="786">
        <f t="shared" si="2880"/>
        <v>0</v>
      </c>
      <c r="AV996" s="786">
        <f t="shared" si="2880"/>
        <v>0</v>
      </c>
      <c r="AW996" s="786">
        <f t="shared" si="2880"/>
        <v>0</v>
      </c>
      <c r="AX996" s="786">
        <f t="shared" si="2880"/>
        <v>0</v>
      </c>
      <c r="AY996" s="786">
        <f t="shared" si="2880"/>
        <v>0</v>
      </c>
      <c r="AZ996" s="786">
        <f t="shared" si="2880"/>
        <v>0</v>
      </c>
      <c r="BA996" s="786">
        <f t="shared" si="2880"/>
        <v>0</v>
      </c>
      <c r="BB996" s="786">
        <f t="shared" si="2880"/>
        <v>0</v>
      </c>
      <c r="BC996" s="785"/>
      <c r="BD996" s="786">
        <f t="shared" ref="BD996:BT996" si="2881">SUM(BD801,BD803)</f>
        <v>1990000</v>
      </c>
      <c r="BE996" s="786">
        <f t="shared" si="2881"/>
        <v>6000</v>
      </c>
      <c r="BF996" s="786">
        <f t="shared" si="2881"/>
        <v>0</v>
      </c>
      <c r="BG996" s="786">
        <f t="shared" si="2881"/>
        <v>0</v>
      </c>
      <c r="BH996" s="786">
        <f t="shared" si="2881"/>
        <v>0</v>
      </c>
      <c r="BI996" s="786">
        <f t="shared" si="2881"/>
        <v>0</v>
      </c>
      <c r="BJ996" s="786">
        <f t="shared" si="2881"/>
        <v>0</v>
      </c>
      <c r="BK996" s="786">
        <f t="shared" si="2881"/>
        <v>0</v>
      </c>
      <c r="BL996" s="786">
        <f t="shared" si="2881"/>
        <v>0</v>
      </c>
      <c r="BM996" s="786">
        <f t="shared" si="2881"/>
        <v>0</v>
      </c>
      <c r="BN996" s="786">
        <f t="shared" si="2881"/>
        <v>0</v>
      </c>
      <c r="BO996" s="786">
        <f t="shared" si="2881"/>
        <v>0</v>
      </c>
      <c r="BP996" s="786">
        <f t="shared" si="2881"/>
        <v>0</v>
      </c>
      <c r="BQ996" s="786">
        <f t="shared" si="2881"/>
        <v>0</v>
      </c>
      <c r="BR996" s="786">
        <f t="shared" si="2881"/>
        <v>0</v>
      </c>
      <c r="BS996" s="786">
        <f t="shared" si="2881"/>
        <v>0</v>
      </c>
      <c r="BT996" s="786">
        <f t="shared" si="2881"/>
        <v>0</v>
      </c>
      <c r="BU996" s="785"/>
      <c r="BV996" s="786">
        <f>SUM(BV801,BV803)</f>
        <v>0</v>
      </c>
      <c r="BW996" s="786">
        <f>SUM(BW801,BW803)</f>
        <v>0</v>
      </c>
      <c r="BX996" s="786">
        <f>SUM(BX801,BX803)</f>
        <v>0</v>
      </c>
      <c r="BY996" s="786">
        <f>SUM(BY801,BY803)</f>
        <v>0</v>
      </c>
      <c r="BZ996" s="583">
        <f t="shared" si="2834"/>
        <v>0</v>
      </c>
      <c r="CA996" s="583">
        <f t="shared" si="2835"/>
        <v>190.4</v>
      </c>
      <c r="CB996" s="583">
        <f t="shared" si="2836"/>
        <v>0</v>
      </c>
      <c r="CC996" s="583">
        <f t="shared" si="2837"/>
        <v>400</v>
      </c>
      <c r="CD996" s="1324">
        <f t="shared" si="2838"/>
        <v>0</v>
      </c>
      <c r="CE996" s="1325">
        <f t="shared" si="2838"/>
        <v>0</v>
      </c>
      <c r="CF996" s="1326">
        <f t="shared" si="2838"/>
        <v>0</v>
      </c>
      <c r="CG996" s="1326">
        <f t="shared" si="2838"/>
        <v>0</v>
      </c>
      <c r="CH996" s="1326">
        <f t="shared" si="2838"/>
        <v>0</v>
      </c>
      <c r="CI996" s="1326">
        <f t="shared" si="2838"/>
        <v>0</v>
      </c>
      <c r="CJ996" s="1326">
        <f t="shared" si="2838"/>
        <v>0</v>
      </c>
      <c r="CK996" s="1327">
        <f t="shared" si="2838"/>
        <v>0</v>
      </c>
      <c r="CL996" s="1327">
        <f t="shared" si="2838"/>
        <v>0</v>
      </c>
      <c r="CM996" s="1327">
        <f t="shared" si="2838"/>
        <v>0</v>
      </c>
      <c r="CN996" s="1326">
        <f t="shared" si="2838"/>
        <v>0</v>
      </c>
      <c r="CO996" s="1326">
        <f t="shared" si="2838"/>
        <v>0</v>
      </c>
      <c r="CP996" s="1326">
        <f t="shared" si="2838"/>
        <v>0</v>
      </c>
      <c r="CQ996" s="1326">
        <f t="shared" si="2838"/>
        <v>0</v>
      </c>
      <c r="CR996" s="1326">
        <f t="shared" si="2838"/>
        <v>0</v>
      </c>
      <c r="CS996" s="1325">
        <f t="shared" si="2838"/>
        <v>0</v>
      </c>
      <c r="CT996" s="1328">
        <f t="shared" si="2839"/>
        <v>0</v>
      </c>
      <c r="CU996" s="1414">
        <f t="shared" si="2840"/>
        <v>0</v>
      </c>
      <c r="CV996" s="1356">
        <f t="shared" si="2840"/>
        <v>0</v>
      </c>
      <c r="CW996" s="1357">
        <f t="shared" si="2840"/>
        <v>0</v>
      </c>
      <c r="CX996" s="1357">
        <f t="shared" si="2840"/>
        <v>0</v>
      </c>
      <c r="CY996" s="1357">
        <f t="shared" si="2840"/>
        <v>0</v>
      </c>
      <c r="CZ996" s="1357">
        <f t="shared" si="2840"/>
        <v>0</v>
      </c>
      <c r="DA996" s="1357">
        <f t="shared" si="2840"/>
        <v>0</v>
      </c>
      <c r="DB996" s="1358">
        <f t="shared" si="2840"/>
        <v>0</v>
      </c>
      <c r="DC996" s="1358">
        <f t="shared" si="2840"/>
        <v>0</v>
      </c>
      <c r="DD996" s="1358">
        <f t="shared" si="2840"/>
        <v>0</v>
      </c>
      <c r="DE996" s="1357">
        <f t="shared" si="2840"/>
        <v>0</v>
      </c>
      <c r="DF996" s="1357">
        <f t="shared" si="2840"/>
        <v>0</v>
      </c>
      <c r="DG996" s="1357">
        <f t="shared" si="2840"/>
        <v>0</v>
      </c>
      <c r="DH996" s="1357">
        <f t="shared" si="2840"/>
        <v>0</v>
      </c>
      <c r="DI996" s="1357">
        <f t="shared" si="2840"/>
        <v>0</v>
      </c>
      <c r="DJ996" s="1356">
        <f t="shared" si="2840"/>
        <v>6000</v>
      </c>
      <c r="DK996" s="1414">
        <f t="shared" si="2841"/>
        <v>1990000</v>
      </c>
      <c r="DL996" s="639">
        <f t="shared" si="2842"/>
        <v>17</v>
      </c>
      <c r="DM996" s="106">
        <f t="shared" si="2843"/>
        <v>17</v>
      </c>
      <c r="DN996" s="106">
        <f t="shared" si="2844"/>
        <v>17</v>
      </c>
      <c r="DO996" s="106">
        <f t="shared" si="2845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7"/>
      <c r="DY996" s="470"/>
    </row>
    <row r="997" spans="1:129" s="472" customFormat="1" ht="15.75" customHeight="1">
      <c r="A997" s="470" t="s">
        <v>145</v>
      </c>
      <c r="B997" s="786">
        <f t="shared" ref="B997:R997" si="2882">B802</f>
        <v>0</v>
      </c>
      <c r="C997" s="786">
        <f t="shared" si="2882"/>
        <v>0</v>
      </c>
      <c r="D997" s="786">
        <f t="shared" si="2882"/>
        <v>0</v>
      </c>
      <c r="E997" s="786">
        <f t="shared" si="2882"/>
        <v>0</v>
      </c>
      <c r="F997" s="786">
        <f t="shared" si="2882"/>
        <v>0</v>
      </c>
      <c r="G997" s="786">
        <f t="shared" si="2882"/>
        <v>0</v>
      </c>
      <c r="H997" s="786">
        <f t="shared" si="2882"/>
        <v>0</v>
      </c>
      <c r="I997" s="786">
        <f t="shared" si="2882"/>
        <v>0</v>
      </c>
      <c r="J997" s="786">
        <f t="shared" si="2882"/>
        <v>0</v>
      </c>
      <c r="K997" s="786">
        <f t="shared" si="2882"/>
        <v>0</v>
      </c>
      <c r="L997" s="786">
        <f t="shared" si="2882"/>
        <v>0</v>
      </c>
      <c r="M997" s="786">
        <f t="shared" si="2882"/>
        <v>0</v>
      </c>
      <c r="N997" s="786">
        <f t="shared" si="2882"/>
        <v>0</v>
      </c>
      <c r="O997" s="786">
        <f t="shared" si="2882"/>
        <v>0</v>
      </c>
      <c r="P997" s="786">
        <f t="shared" si="2882"/>
        <v>0</v>
      </c>
      <c r="Q997" s="786">
        <f t="shared" si="2882"/>
        <v>0</v>
      </c>
      <c r="R997" s="786">
        <f t="shared" si="2882"/>
        <v>0</v>
      </c>
      <c r="S997" s="785"/>
      <c r="T997" s="786">
        <f t="shared" ref="T997:AJ997" si="2883">T802</f>
        <v>360</v>
      </c>
      <c r="U997" s="786">
        <f t="shared" si="2883"/>
        <v>360</v>
      </c>
      <c r="V997" s="786">
        <f t="shared" si="2883"/>
        <v>360</v>
      </c>
      <c r="W997" s="786">
        <f t="shared" si="2883"/>
        <v>540</v>
      </c>
      <c r="X997" s="786">
        <f t="shared" si="2883"/>
        <v>480</v>
      </c>
      <c r="Y997" s="786">
        <f t="shared" si="2883"/>
        <v>480</v>
      </c>
      <c r="Z997" s="786">
        <f t="shared" si="2883"/>
        <v>480</v>
      </c>
      <c r="AA997" s="786">
        <f t="shared" si="2883"/>
        <v>240</v>
      </c>
      <c r="AB997" s="786">
        <f t="shared" si="2883"/>
        <v>480</v>
      </c>
      <c r="AC997" s="786">
        <f t="shared" si="2883"/>
        <v>0</v>
      </c>
      <c r="AD997" s="786">
        <f t="shared" si="2883"/>
        <v>0</v>
      </c>
      <c r="AE997" s="786">
        <f t="shared" si="2883"/>
        <v>0</v>
      </c>
      <c r="AF997" s="786">
        <f t="shared" si="2883"/>
        <v>0</v>
      </c>
      <c r="AG997" s="786">
        <f t="shared" si="2883"/>
        <v>0</v>
      </c>
      <c r="AH997" s="786">
        <f t="shared" si="2883"/>
        <v>0</v>
      </c>
      <c r="AI997" s="786">
        <f t="shared" si="2883"/>
        <v>0</v>
      </c>
      <c r="AJ997" s="786">
        <f t="shared" si="2883"/>
        <v>0</v>
      </c>
      <c r="AK997" s="785"/>
      <c r="AL997" s="786">
        <f t="shared" ref="AL997:BB997" si="2884">AL802</f>
        <v>0</v>
      </c>
      <c r="AM997" s="786">
        <f t="shared" si="2884"/>
        <v>0</v>
      </c>
      <c r="AN997" s="786">
        <f t="shared" si="2884"/>
        <v>0</v>
      </c>
      <c r="AO997" s="786">
        <f t="shared" si="2884"/>
        <v>0</v>
      </c>
      <c r="AP997" s="786">
        <f t="shared" si="2884"/>
        <v>0</v>
      </c>
      <c r="AQ997" s="786">
        <f t="shared" si="2884"/>
        <v>0</v>
      </c>
      <c r="AR997" s="786">
        <f t="shared" si="2884"/>
        <v>0</v>
      </c>
      <c r="AS997" s="786">
        <f t="shared" si="2884"/>
        <v>0</v>
      </c>
      <c r="AT997" s="786">
        <f t="shared" si="2884"/>
        <v>0</v>
      </c>
      <c r="AU997" s="786">
        <f t="shared" si="2884"/>
        <v>0</v>
      </c>
      <c r="AV997" s="786">
        <f t="shared" si="2884"/>
        <v>0</v>
      </c>
      <c r="AW997" s="786">
        <f t="shared" si="2884"/>
        <v>0</v>
      </c>
      <c r="AX997" s="786">
        <f t="shared" si="2884"/>
        <v>0</v>
      </c>
      <c r="AY997" s="786">
        <f t="shared" si="2884"/>
        <v>0</v>
      </c>
      <c r="AZ997" s="786">
        <f t="shared" si="2884"/>
        <v>0</v>
      </c>
      <c r="BA997" s="786">
        <f t="shared" si="2884"/>
        <v>0</v>
      </c>
      <c r="BB997" s="786">
        <f t="shared" si="2884"/>
        <v>0</v>
      </c>
      <c r="BC997" s="785"/>
      <c r="BD997" s="786">
        <f t="shared" ref="BD997:BT997" si="2885">BD802</f>
        <v>6000000</v>
      </c>
      <c r="BE997" s="786">
        <f t="shared" si="2885"/>
        <v>15000</v>
      </c>
      <c r="BF997" s="786">
        <f t="shared" si="2885"/>
        <v>0</v>
      </c>
      <c r="BG997" s="786">
        <f t="shared" si="2885"/>
        <v>0</v>
      </c>
      <c r="BH997" s="786">
        <f t="shared" si="2885"/>
        <v>0</v>
      </c>
      <c r="BI997" s="786">
        <f t="shared" si="2885"/>
        <v>0</v>
      </c>
      <c r="BJ997" s="786">
        <f t="shared" si="2885"/>
        <v>0</v>
      </c>
      <c r="BK997" s="786">
        <f t="shared" si="2885"/>
        <v>0</v>
      </c>
      <c r="BL997" s="786">
        <f t="shared" si="2885"/>
        <v>0</v>
      </c>
      <c r="BM997" s="786">
        <f t="shared" si="2885"/>
        <v>0</v>
      </c>
      <c r="BN997" s="786">
        <f t="shared" si="2885"/>
        <v>0</v>
      </c>
      <c r="BO997" s="786">
        <f t="shared" si="2885"/>
        <v>0</v>
      </c>
      <c r="BP997" s="786">
        <f t="shared" si="2885"/>
        <v>0</v>
      </c>
      <c r="BQ997" s="786">
        <f t="shared" si="2885"/>
        <v>0</v>
      </c>
      <c r="BR997" s="786">
        <f t="shared" si="2885"/>
        <v>0</v>
      </c>
      <c r="BS997" s="786">
        <f t="shared" si="2885"/>
        <v>0</v>
      </c>
      <c r="BT997" s="786">
        <f t="shared" si="2885"/>
        <v>0</v>
      </c>
      <c r="BU997" s="785"/>
      <c r="BV997" s="786">
        <f>BV802</f>
        <v>0</v>
      </c>
      <c r="BW997" s="786">
        <f>BW802</f>
        <v>0</v>
      </c>
      <c r="BX997" s="786">
        <f>BX802</f>
        <v>0</v>
      </c>
      <c r="BY997" s="786">
        <f>BY802</f>
        <v>0</v>
      </c>
      <c r="BZ997" s="583">
        <f t="shared" si="2834"/>
        <v>0</v>
      </c>
      <c r="CA997" s="583">
        <f t="shared" si="2835"/>
        <v>216</v>
      </c>
      <c r="CB997" s="583">
        <f t="shared" si="2836"/>
        <v>0</v>
      </c>
      <c r="CC997" s="583">
        <f t="shared" si="2837"/>
        <v>1000</v>
      </c>
      <c r="CD997" s="1324">
        <f t="shared" si="2838"/>
        <v>0</v>
      </c>
      <c r="CE997" s="1325">
        <f t="shared" si="2838"/>
        <v>0</v>
      </c>
      <c r="CF997" s="1326">
        <f t="shared" si="2838"/>
        <v>0</v>
      </c>
      <c r="CG997" s="1326">
        <f t="shared" si="2838"/>
        <v>0</v>
      </c>
      <c r="CH997" s="1326">
        <f t="shared" si="2838"/>
        <v>0</v>
      </c>
      <c r="CI997" s="1326">
        <f t="shared" si="2838"/>
        <v>0</v>
      </c>
      <c r="CJ997" s="1326">
        <f t="shared" si="2838"/>
        <v>0</v>
      </c>
      <c r="CK997" s="1327">
        <f t="shared" si="2838"/>
        <v>0</v>
      </c>
      <c r="CL997" s="1327">
        <f t="shared" si="2838"/>
        <v>0</v>
      </c>
      <c r="CM997" s="1327">
        <f t="shared" si="2838"/>
        <v>0</v>
      </c>
      <c r="CN997" s="1326">
        <f t="shared" si="2838"/>
        <v>0</v>
      </c>
      <c r="CO997" s="1326">
        <f t="shared" si="2838"/>
        <v>0</v>
      </c>
      <c r="CP997" s="1326">
        <f t="shared" si="2838"/>
        <v>0</v>
      </c>
      <c r="CQ997" s="1326">
        <f t="shared" si="2838"/>
        <v>0</v>
      </c>
      <c r="CR997" s="1326">
        <f t="shared" si="2838"/>
        <v>0</v>
      </c>
      <c r="CS997" s="1325">
        <f t="shared" si="2838"/>
        <v>0</v>
      </c>
      <c r="CT997" s="1328">
        <f t="shared" si="2839"/>
        <v>0</v>
      </c>
      <c r="CU997" s="1414">
        <f t="shared" si="2840"/>
        <v>0</v>
      </c>
      <c r="CV997" s="1356">
        <f t="shared" si="2840"/>
        <v>0</v>
      </c>
      <c r="CW997" s="1357">
        <f t="shared" si="2840"/>
        <v>0</v>
      </c>
      <c r="CX997" s="1357">
        <f t="shared" si="2840"/>
        <v>0</v>
      </c>
      <c r="CY997" s="1357">
        <f t="shared" si="2840"/>
        <v>0</v>
      </c>
      <c r="CZ997" s="1357">
        <f t="shared" si="2840"/>
        <v>0</v>
      </c>
      <c r="DA997" s="1357">
        <f t="shared" si="2840"/>
        <v>0</v>
      </c>
      <c r="DB997" s="1358">
        <f t="shared" si="2840"/>
        <v>0</v>
      </c>
      <c r="DC997" s="1358">
        <f t="shared" si="2840"/>
        <v>0</v>
      </c>
      <c r="DD997" s="1358">
        <f t="shared" si="2840"/>
        <v>0</v>
      </c>
      <c r="DE997" s="1357">
        <f t="shared" si="2840"/>
        <v>0</v>
      </c>
      <c r="DF997" s="1357">
        <f t="shared" si="2840"/>
        <v>0</v>
      </c>
      <c r="DG997" s="1357">
        <f t="shared" si="2840"/>
        <v>0</v>
      </c>
      <c r="DH997" s="1357">
        <f t="shared" si="2840"/>
        <v>0</v>
      </c>
      <c r="DI997" s="1357">
        <f t="shared" si="2840"/>
        <v>0</v>
      </c>
      <c r="DJ997" s="1356">
        <f t="shared" si="2840"/>
        <v>15000</v>
      </c>
      <c r="DK997" s="1414">
        <f t="shared" si="2841"/>
        <v>6000000</v>
      </c>
      <c r="DL997" s="639">
        <f t="shared" si="2842"/>
        <v>17</v>
      </c>
      <c r="DM997" s="106">
        <f t="shared" si="2843"/>
        <v>17</v>
      </c>
      <c r="DN997" s="106">
        <f t="shared" si="2844"/>
        <v>17</v>
      </c>
      <c r="DO997" s="106">
        <f t="shared" si="2845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7"/>
      <c r="DY997" s="470"/>
    </row>
    <row r="998" spans="1:129" s="472" customFormat="1" ht="15.75" customHeight="1">
      <c r="A998" s="470" t="s">
        <v>395</v>
      </c>
      <c r="B998" s="786">
        <f t="shared" ref="B998:R998" si="2886">SUM(B804,B807:B809)</f>
        <v>0</v>
      </c>
      <c r="C998" s="786">
        <f t="shared" si="2886"/>
        <v>0</v>
      </c>
      <c r="D998" s="786">
        <f t="shared" si="2886"/>
        <v>0</v>
      </c>
      <c r="E998" s="786">
        <f t="shared" si="2886"/>
        <v>0</v>
      </c>
      <c r="F998" s="786">
        <f t="shared" si="2886"/>
        <v>0</v>
      </c>
      <c r="G998" s="786">
        <f t="shared" si="2886"/>
        <v>0</v>
      </c>
      <c r="H998" s="786">
        <f t="shared" si="2886"/>
        <v>0</v>
      </c>
      <c r="I998" s="786">
        <f t="shared" si="2886"/>
        <v>0</v>
      </c>
      <c r="J998" s="786">
        <f t="shared" si="2886"/>
        <v>0</v>
      </c>
      <c r="K998" s="786">
        <f t="shared" si="2886"/>
        <v>0</v>
      </c>
      <c r="L998" s="786">
        <f t="shared" si="2886"/>
        <v>0</v>
      </c>
      <c r="M998" s="786">
        <f t="shared" si="2886"/>
        <v>0</v>
      </c>
      <c r="N998" s="786">
        <f t="shared" si="2886"/>
        <v>0</v>
      </c>
      <c r="O998" s="786">
        <f t="shared" si="2886"/>
        <v>0</v>
      </c>
      <c r="P998" s="786">
        <f t="shared" si="2886"/>
        <v>0</v>
      </c>
      <c r="Q998" s="786">
        <f t="shared" si="2886"/>
        <v>0</v>
      </c>
      <c r="R998" s="786">
        <f t="shared" si="2886"/>
        <v>0</v>
      </c>
      <c r="S998" s="785"/>
      <c r="T998" s="786">
        <f t="shared" ref="T998:AJ998" si="2887">SUM(T804,T807:T809)</f>
        <v>600</v>
      </c>
      <c r="U998" s="786">
        <f t="shared" si="2887"/>
        <v>420</v>
      </c>
      <c r="V998" s="786">
        <f t="shared" si="2887"/>
        <v>96</v>
      </c>
      <c r="W998" s="786">
        <f t="shared" si="2887"/>
        <v>375</v>
      </c>
      <c r="X998" s="786">
        <f t="shared" si="2887"/>
        <v>150</v>
      </c>
      <c r="Y998" s="786">
        <f t="shared" si="2887"/>
        <v>992</v>
      </c>
      <c r="Z998" s="786">
        <f t="shared" si="2887"/>
        <v>1418</v>
      </c>
      <c r="AA998" s="786">
        <f t="shared" si="2887"/>
        <v>1963</v>
      </c>
      <c r="AB998" s="786">
        <f t="shared" si="2887"/>
        <v>918</v>
      </c>
      <c r="AC998" s="786">
        <f t="shared" si="2887"/>
        <v>0</v>
      </c>
      <c r="AD998" s="786">
        <f t="shared" si="2887"/>
        <v>0</v>
      </c>
      <c r="AE998" s="786">
        <f t="shared" si="2887"/>
        <v>0</v>
      </c>
      <c r="AF998" s="786">
        <f t="shared" si="2887"/>
        <v>0</v>
      </c>
      <c r="AG998" s="786">
        <f t="shared" si="2887"/>
        <v>0</v>
      </c>
      <c r="AH998" s="786">
        <f t="shared" si="2887"/>
        <v>0</v>
      </c>
      <c r="AI998" s="786">
        <f t="shared" si="2887"/>
        <v>0</v>
      </c>
      <c r="AJ998" s="786">
        <f t="shared" si="2887"/>
        <v>0</v>
      </c>
      <c r="AK998" s="785"/>
      <c r="AL998" s="786">
        <f t="shared" ref="AL998:BB998" si="2888">SUM(AL804,AL807:AL809)</f>
        <v>0</v>
      </c>
      <c r="AM998" s="786">
        <f t="shared" si="2888"/>
        <v>0</v>
      </c>
      <c r="AN998" s="786">
        <f t="shared" si="2888"/>
        <v>0</v>
      </c>
      <c r="AO998" s="786">
        <f t="shared" si="2888"/>
        <v>0</v>
      </c>
      <c r="AP998" s="786">
        <f t="shared" si="2888"/>
        <v>0</v>
      </c>
      <c r="AQ998" s="786">
        <f t="shared" si="2888"/>
        <v>0</v>
      </c>
      <c r="AR998" s="786">
        <f t="shared" si="2888"/>
        <v>0</v>
      </c>
      <c r="AS998" s="786">
        <f t="shared" si="2888"/>
        <v>0</v>
      </c>
      <c r="AT998" s="786">
        <f t="shared" si="2888"/>
        <v>0</v>
      </c>
      <c r="AU998" s="786">
        <f t="shared" si="2888"/>
        <v>0</v>
      </c>
      <c r="AV998" s="786">
        <f t="shared" si="2888"/>
        <v>0</v>
      </c>
      <c r="AW998" s="786">
        <f t="shared" si="2888"/>
        <v>0</v>
      </c>
      <c r="AX998" s="786">
        <f t="shared" si="2888"/>
        <v>0</v>
      </c>
      <c r="AY998" s="786">
        <f t="shared" si="2888"/>
        <v>0</v>
      </c>
      <c r="AZ998" s="786">
        <f t="shared" si="2888"/>
        <v>0</v>
      </c>
      <c r="BA998" s="786">
        <f t="shared" si="2888"/>
        <v>0</v>
      </c>
      <c r="BB998" s="786">
        <f t="shared" si="2888"/>
        <v>0</v>
      </c>
      <c r="BC998" s="785"/>
      <c r="BD998" s="786">
        <f t="shared" ref="BD998:BT998" si="2889">SUM(BD804,BD807:BD809)</f>
        <v>3002000</v>
      </c>
      <c r="BE998" s="786">
        <f t="shared" si="2889"/>
        <v>3600</v>
      </c>
      <c r="BF998" s="786">
        <f t="shared" si="2889"/>
        <v>0</v>
      </c>
      <c r="BG998" s="786">
        <f t="shared" si="2889"/>
        <v>0</v>
      </c>
      <c r="BH998" s="786">
        <f t="shared" si="2889"/>
        <v>0</v>
      </c>
      <c r="BI998" s="786">
        <f t="shared" si="2889"/>
        <v>0</v>
      </c>
      <c r="BJ998" s="786">
        <f t="shared" si="2889"/>
        <v>0</v>
      </c>
      <c r="BK998" s="786">
        <f t="shared" si="2889"/>
        <v>0</v>
      </c>
      <c r="BL998" s="786">
        <f t="shared" si="2889"/>
        <v>0</v>
      </c>
      <c r="BM998" s="786">
        <f t="shared" si="2889"/>
        <v>0</v>
      </c>
      <c r="BN998" s="786">
        <f t="shared" si="2889"/>
        <v>0</v>
      </c>
      <c r="BO998" s="786">
        <f t="shared" si="2889"/>
        <v>0</v>
      </c>
      <c r="BP998" s="786">
        <f t="shared" si="2889"/>
        <v>0</v>
      </c>
      <c r="BQ998" s="786">
        <f t="shared" si="2889"/>
        <v>0</v>
      </c>
      <c r="BR998" s="786">
        <f t="shared" si="2889"/>
        <v>0</v>
      </c>
      <c r="BS998" s="786">
        <f t="shared" si="2889"/>
        <v>0</v>
      </c>
      <c r="BT998" s="786">
        <f t="shared" si="2889"/>
        <v>0</v>
      </c>
      <c r="BU998" s="785"/>
      <c r="BV998" s="786">
        <f>SUM(BV804,BV807:BV809)</f>
        <v>0</v>
      </c>
      <c r="BW998" s="786">
        <f>SUM(BW804,BW807:BW809)</f>
        <v>0</v>
      </c>
      <c r="BX998" s="786">
        <f>SUM(BX804,BX807:BX809)</f>
        <v>0</v>
      </c>
      <c r="BY998" s="786">
        <f>SUM(BY804,BY807:BY809)</f>
        <v>0</v>
      </c>
      <c r="BZ998" s="583">
        <f t="shared" si="2834"/>
        <v>0</v>
      </c>
      <c r="CA998" s="583">
        <f t="shared" si="2835"/>
        <v>331.26666666666665</v>
      </c>
      <c r="CB998" s="583">
        <f t="shared" si="2836"/>
        <v>0</v>
      </c>
      <c r="CC998" s="583">
        <f t="shared" si="2837"/>
        <v>240</v>
      </c>
      <c r="CD998" s="1324">
        <f t="shared" si="2838"/>
        <v>0</v>
      </c>
      <c r="CE998" s="1325">
        <f t="shared" si="2838"/>
        <v>0</v>
      </c>
      <c r="CF998" s="1326">
        <f t="shared" si="2838"/>
        <v>0</v>
      </c>
      <c r="CG998" s="1326">
        <f t="shared" si="2838"/>
        <v>0</v>
      </c>
      <c r="CH998" s="1326">
        <f t="shared" si="2838"/>
        <v>0</v>
      </c>
      <c r="CI998" s="1326">
        <f t="shared" si="2838"/>
        <v>0</v>
      </c>
      <c r="CJ998" s="1326">
        <f t="shared" si="2838"/>
        <v>0</v>
      </c>
      <c r="CK998" s="1327">
        <f t="shared" si="2838"/>
        <v>0</v>
      </c>
      <c r="CL998" s="1327">
        <f t="shared" si="2838"/>
        <v>0</v>
      </c>
      <c r="CM998" s="1327">
        <f t="shared" si="2838"/>
        <v>0</v>
      </c>
      <c r="CN998" s="1326">
        <f t="shared" si="2838"/>
        <v>0</v>
      </c>
      <c r="CO998" s="1326">
        <f t="shared" si="2838"/>
        <v>0</v>
      </c>
      <c r="CP998" s="1326">
        <f t="shared" si="2838"/>
        <v>0</v>
      </c>
      <c r="CQ998" s="1326">
        <f t="shared" si="2838"/>
        <v>0</v>
      </c>
      <c r="CR998" s="1326">
        <f t="shared" si="2838"/>
        <v>0</v>
      </c>
      <c r="CS998" s="1325">
        <f t="shared" si="2838"/>
        <v>0</v>
      </c>
      <c r="CT998" s="1328">
        <f t="shared" si="2839"/>
        <v>0</v>
      </c>
      <c r="CU998" s="1414">
        <f t="shared" si="2840"/>
        <v>0</v>
      </c>
      <c r="CV998" s="1356">
        <f t="shared" si="2840"/>
        <v>0</v>
      </c>
      <c r="CW998" s="1357">
        <f t="shared" si="2840"/>
        <v>0</v>
      </c>
      <c r="CX998" s="1357">
        <f t="shared" si="2840"/>
        <v>0</v>
      </c>
      <c r="CY998" s="1357">
        <f t="shared" si="2840"/>
        <v>0</v>
      </c>
      <c r="CZ998" s="1357">
        <f t="shared" si="2840"/>
        <v>0</v>
      </c>
      <c r="DA998" s="1357">
        <f t="shared" si="2840"/>
        <v>0</v>
      </c>
      <c r="DB998" s="1358">
        <f t="shared" si="2840"/>
        <v>0</v>
      </c>
      <c r="DC998" s="1358">
        <f t="shared" si="2840"/>
        <v>0</v>
      </c>
      <c r="DD998" s="1358">
        <f t="shared" si="2840"/>
        <v>0</v>
      </c>
      <c r="DE998" s="1357">
        <f t="shared" si="2840"/>
        <v>0</v>
      </c>
      <c r="DF998" s="1357">
        <f t="shared" si="2840"/>
        <v>0</v>
      </c>
      <c r="DG998" s="1357">
        <f t="shared" si="2840"/>
        <v>0</v>
      </c>
      <c r="DH998" s="1357">
        <f t="shared" si="2840"/>
        <v>0</v>
      </c>
      <c r="DI998" s="1357">
        <f t="shared" si="2840"/>
        <v>0</v>
      </c>
      <c r="DJ998" s="1356">
        <f t="shared" si="2840"/>
        <v>3600</v>
      </c>
      <c r="DK998" s="1414">
        <f t="shared" si="2841"/>
        <v>3002000</v>
      </c>
      <c r="DL998" s="639">
        <f t="shared" si="2842"/>
        <v>17</v>
      </c>
      <c r="DM998" s="106">
        <f t="shared" si="2843"/>
        <v>17</v>
      </c>
      <c r="DN998" s="106">
        <f t="shared" si="2844"/>
        <v>17</v>
      </c>
      <c r="DO998" s="106">
        <f t="shared" si="2845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7"/>
      <c r="DY998" s="470"/>
    </row>
    <row r="999" spans="1:129" s="472" customFormat="1" ht="15.75" customHeight="1">
      <c r="A999" s="470" t="s">
        <v>697</v>
      </c>
      <c r="B999" s="786">
        <f>SUM(B806)</f>
        <v>0</v>
      </c>
      <c r="C999" s="786">
        <f t="shared" ref="C999:R999" si="2890">SUM(C806)</f>
        <v>0</v>
      </c>
      <c r="D999" s="786">
        <f t="shared" si="2890"/>
        <v>0</v>
      </c>
      <c r="E999" s="786">
        <f t="shared" si="2890"/>
        <v>0</v>
      </c>
      <c r="F999" s="786">
        <f t="shared" si="2890"/>
        <v>0</v>
      </c>
      <c r="G999" s="786">
        <f t="shared" si="2890"/>
        <v>0</v>
      </c>
      <c r="H999" s="786">
        <f t="shared" si="2890"/>
        <v>0</v>
      </c>
      <c r="I999" s="786">
        <f t="shared" si="2890"/>
        <v>0</v>
      </c>
      <c r="J999" s="786">
        <f t="shared" si="2890"/>
        <v>0</v>
      </c>
      <c r="K999" s="786">
        <f t="shared" si="2890"/>
        <v>0</v>
      </c>
      <c r="L999" s="786">
        <f t="shared" si="2890"/>
        <v>0</v>
      </c>
      <c r="M999" s="786">
        <f t="shared" si="2890"/>
        <v>0</v>
      </c>
      <c r="N999" s="786">
        <f t="shared" si="2890"/>
        <v>0</v>
      </c>
      <c r="O999" s="786">
        <f t="shared" si="2890"/>
        <v>0</v>
      </c>
      <c r="P999" s="786">
        <f t="shared" si="2890"/>
        <v>0</v>
      </c>
      <c r="Q999" s="786">
        <f t="shared" si="2890"/>
        <v>0</v>
      </c>
      <c r="R999" s="786">
        <f t="shared" si="2890"/>
        <v>0</v>
      </c>
      <c r="S999" s="785"/>
      <c r="T999" s="786">
        <f>SUM(T806)</f>
        <v>0</v>
      </c>
      <c r="U999" s="786">
        <f t="shared" ref="U999:AJ999" si="2891">SUM(U806)</f>
        <v>0</v>
      </c>
      <c r="V999" s="786">
        <f t="shared" si="2891"/>
        <v>0</v>
      </c>
      <c r="W999" s="786">
        <f t="shared" si="2891"/>
        <v>0</v>
      </c>
      <c r="X999" s="786">
        <f t="shared" si="2891"/>
        <v>0</v>
      </c>
      <c r="Y999" s="786">
        <f t="shared" si="2891"/>
        <v>0</v>
      </c>
      <c r="Z999" s="786">
        <f t="shared" si="2891"/>
        <v>0</v>
      </c>
      <c r="AA999" s="786">
        <f t="shared" si="2891"/>
        <v>0</v>
      </c>
      <c r="AB999" s="786">
        <f t="shared" si="2891"/>
        <v>0</v>
      </c>
      <c r="AC999" s="786">
        <f t="shared" si="2891"/>
        <v>0</v>
      </c>
      <c r="AD999" s="786">
        <f t="shared" si="2891"/>
        <v>0</v>
      </c>
      <c r="AE999" s="786">
        <f t="shared" si="2891"/>
        <v>0</v>
      </c>
      <c r="AF999" s="786">
        <f t="shared" si="2891"/>
        <v>0</v>
      </c>
      <c r="AG999" s="786">
        <f t="shared" si="2891"/>
        <v>0</v>
      </c>
      <c r="AH999" s="786">
        <f t="shared" si="2891"/>
        <v>0</v>
      </c>
      <c r="AI999" s="786">
        <f t="shared" si="2891"/>
        <v>0</v>
      </c>
      <c r="AJ999" s="786">
        <f t="shared" si="2891"/>
        <v>0</v>
      </c>
      <c r="AK999" s="785"/>
      <c r="AL999" s="786">
        <f>SUM(AL806)</f>
        <v>0</v>
      </c>
      <c r="AM999" s="786">
        <f t="shared" ref="AM999:BB999" si="2892">SUM(AM806)</f>
        <v>0</v>
      </c>
      <c r="AN999" s="786">
        <f t="shared" si="2892"/>
        <v>0</v>
      </c>
      <c r="AO999" s="786">
        <f t="shared" si="2892"/>
        <v>0</v>
      </c>
      <c r="AP999" s="786">
        <f t="shared" si="2892"/>
        <v>0</v>
      </c>
      <c r="AQ999" s="786">
        <f t="shared" si="2892"/>
        <v>0</v>
      </c>
      <c r="AR999" s="786">
        <f t="shared" si="2892"/>
        <v>0</v>
      </c>
      <c r="AS999" s="786">
        <f t="shared" si="2892"/>
        <v>0</v>
      </c>
      <c r="AT999" s="786">
        <f t="shared" si="2892"/>
        <v>0</v>
      </c>
      <c r="AU999" s="786">
        <f t="shared" si="2892"/>
        <v>0</v>
      </c>
      <c r="AV999" s="786">
        <f t="shared" si="2892"/>
        <v>0</v>
      </c>
      <c r="AW999" s="786">
        <f t="shared" si="2892"/>
        <v>0</v>
      </c>
      <c r="AX999" s="786">
        <f t="shared" si="2892"/>
        <v>0</v>
      </c>
      <c r="AY999" s="786">
        <f t="shared" si="2892"/>
        <v>0</v>
      </c>
      <c r="AZ999" s="786">
        <f t="shared" si="2892"/>
        <v>0</v>
      </c>
      <c r="BA999" s="786">
        <f t="shared" si="2892"/>
        <v>0</v>
      </c>
      <c r="BB999" s="786">
        <f t="shared" si="2892"/>
        <v>0</v>
      </c>
      <c r="BC999" s="785"/>
      <c r="BD999" s="786">
        <f>SUM(BD806)</f>
        <v>0</v>
      </c>
      <c r="BE999" s="786">
        <f t="shared" ref="BE999:BT999" si="2893">SUM(BE806)</f>
        <v>0</v>
      </c>
      <c r="BF999" s="786">
        <f t="shared" si="2893"/>
        <v>0</v>
      </c>
      <c r="BG999" s="786">
        <f t="shared" si="2893"/>
        <v>0</v>
      </c>
      <c r="BH999" s="786">
        <f t="shared" si="2893"/>
        <v>0</v>
      </c>
      <c r="BI999" s="786">
        <f t="shared" si="2893"/>
        <v>0</v>
      </c>
      <c r="BJ999" s="786">
        <f t="shared" si="2893"/>
        <v>0</v>
      </c>
      <c r="BK999" s="786">
        <f t="shared" si="2893"/>
        <v>0</v>
      </c>
      <c r="BL999" s="786">
        <f t="shared" si="2893"/>
        <v>0</v>
      </c>
      <c r="BM999" s="786">
        <f t="shared" si="2893"/>
        <v>0</v>
      </c>
      <c r="BN999" s="786">
        <f t="shared" si="2893"/>
        <v>0</v>
      </c>
      <c r="BO999" s="786">
        <f t="shared" si="2893"/>
        <v>0</v>
      </c>
      <c r="BP999" s="786">
        <f t="shared" si="2893"/>
        <v>0</v>
      </c>
      <c r="BQ999" s="786">
        <f t="shared" si="2893"/>
        <v>0</v>
      </c>
      <c r="BR999" s="786">
        <f t="shared" si="2893"/>
        <v>0</v>
      </c>
      <c r="BS999" s="786">
        <f t="shared" si="2893"/>
        <v>0</v>
      </c>
      <c r="BT999" s="786">
        <f t="shared" si="2893"/>
        <v>0</v>
      </c>
      <c r="BU999" s="785"/>
      <c r="BV999" s="786">
        <f t="shared" ref="BV999:BY1000" si="2894">SUM(BV806)</f>
        <v>0</v>
      </c>
      <c r="BW999" s="786">
        <f t="shared" si="2894"/>
        <v>0</v>
      </c>
      <c r="BX999" s="786">
        <f t="shared" si="2894"/>
        <v>0</v>
      </c>
      <c r="BY999" s="786">
        <f t="shared" si="2894"/>
        <v>0</v>
      </c>
      <c r="BZ999" s="583">
        <f t="shared" si="2834"/>
        <v>0</v>
      </c>
      <c r="CA999" s="583">
        <f t="shared" si="2835"/>
        <v>0</v>
      </c>
      <c r="CB999" s="583">
        <f t="shared" si="2836"/>
        <v>0</v>
      </c>
      <c r="CC999" s="583">
        <f t="shared" si="2837"/>
        <v>0</v>
      </c>
      <c r="CD999" s="1324">
        <f t="shared" si="2838"/>
        <v>0</v>
      </c>
      <c r="CE999" s="1325">
        <f t="shared" si="2838"/>
        <v>0</v>
      </c>
      <c r="CF999" s="1326">
        <f t="shared" si="2838"/>
        <v>0</v>
      </c>
      <c r="CG999" s="1326">
        <f t="shared" si="2838"/>
        <v>0</v>
      </c>
      <c r="CH999" s="1326">
        <f t="shared" si="2838"/>
        <v>0</v>
      </c>
      <c r="CI999" s="1326">
        <f t="shared" si="2838"/>
        <v>0</v>
      </c>
      <c r="CJ999" s="1326">
        <f t="shared" si="2838"/>
        <v>0</v>
      </c>
      <c r="CK999" s="1327">
        <f t="shared" si="2838"/>
        <v>0</v>
      </c>
      <c r="CL999" s="1327">
        <f t="shared" si="2838"/>
        <v>0</v>
      </c>
      <c r="CM999" s="1327">
        <f t="shared" si="2838"/>
        <v>0</v>
      </c>
      <c r="CN999" s="1326">
        <f t="shared" si="2838"/>
        <v>0</v>
      </c>
      <c r="CO999" s="1326">
        <f t="shared" si="2838"/>
        <v>0</v>
      </c>
      <c r="CP999" s="1326">
        <f t="shared" si="2838"/>
        <v>0</v>
      </c>
      <c r="CQ999" s="1326">
        <f t="shared" si="2838"/>
        <v>0</v>
      </c>
      <c r="CR999" s="1326">
        <f t="shared" si="2838"/>
        <v>0</v>
      </c>
      <c r="CS999" s="1325">
        <f t="shared" si="2838"/>
        <v>0</v>
      </c>
      <c r="CT999" s="1328">
        <f t="shared" si="2839"/>
        <v>0</v>
      </c>
      <c r="CU999" s="1414">
        <f t="shared" si="2840"/>
        <v>0</v>
      </c>
      <c r="CV999" s="1356">
        <f t="shared" si="2840"/>
        <v>0</v>
      </c>
      <c r="CW999" s="1357">
        <f t="shared" si="2840"/>
        <v>0</v>
      </c>
      <c r="CX999" s="1357">
        <f t="shared" si="2840"/>
        <v>0</v>
      </c>
      <c r="CY999" s="1357">
        <f t="shared" si="2840"/>
        <v>0</v>
      </c>
      <c r="CZ999" s="1357">
        <f t="shared" si="2840"/>
        <v>0</v>
      </c>
      <c r="DA999" s="1357">
        <f t="shared" si="2840"/>
        <v>0</v>
      </c>
      <c r="DB999" s="1358">
        <f t="shared" si="2840"/>
        <v>0</v>
      </c>
      <c r="DC999" s="1358">
        <f t="shared" si="2840"/>
        <v>0</v>
      </c>
      <c r="DD999" s="1358">
        <f t="shared" si="2840"/>
        <v>0</v>
      </c>
      <c r="DE999" s="1357">
        <f t="shared" si="2840"/>
        <v>0</v>
      </c>
      <c r="DF999" s="1357">
        <f t="shared" si="2840"/>
        <v>0</v>
      </c>
      <c r="DG999" s="1357">
        <f t="shared" si="2840"/>
        <v>0</v>
      </c>
      <c r="DH999" s="1357">
        <f t="shared" si="2840"/>
        <v>0</v>
      </c>
      <c r="DI999" s="1357">
        <f t="shared" si="2840"/>
        <v>0</v>
      </c>
      <c r="DJ999" s="1356">
        <f t="shared" si="2840"/>
        <v>0</v>
      </c>
      <c r="DK999" s="1414">
        <f t="shared" si="2841"/>
        <v>0</v>
      </c>
      <c r="DL999" s="639">
        <f t="shared" si="2842"/>
        <v>17</v>
      </c>
      <c r="DM999" s="106">
        <f t="shared" si="2843"/>
        <v>17</v>
      </c>
      <c r="DN999" s="106">
        <f t="shared" si="2844"/>
        <v>17</v>
      </c>
      <c r="DO999" s="106">
        <f t="shared" si="2845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7"/>
      <c r="DY999" s="470"/>
    </row>
    <row r="1000" spans="1:129" s="472" customFormat="1" ht="15.75" customHeight="1">
      <c r="A1000" s="470" t="s">
        <v>698</v>
      </c>
      <c r="B1000" s="786">
        <f>SUM(B807)</f>
        <v>0</v>
      </c>
      <c r="C1000" s="786">
        <f t="shared" ref="C1000:R1000" si="2895">SUM(C807)</f>
        <v>0</v>
      </c>
      <c r="D1000" s="786">
        <f t="shared" si="2895"/>
        <v>0</v>
      </c>
      <c r="E1000" s="786">
        <f t="shared" si="2895"/>
        <v>0</v>
      </c>
      <c r="F1000" s="786">
        <f t="shared" si="2895"/>
        <v>0</v>
      </c>
      <c r="G1000" s="786">
        <f t="shared" si="2895"/>
        <v>0</v>
      </c>
      <c r="H1000" s="786">
        <f t="shared" si="2895"/>
        <v>0</v>
      </c>
      <c r="I1000" s="786">
        <f t="shared" si="2895"/>
        <v>0</v>
      </c>
      <c r="J1000" s="786">
        <f t="shared" si="2895"/>
        <v>0</v>
      </c>
      <c r="K1000" s="786">
        <f t="shared" si="2895"/>
        <v>0</v>
      </c>
      <c r="L1000" s="786">
        <f t="shared" si="2895"/>
        <v>0</v>
      </c>
      <c r="M1000" s="786">
        <f t="shared" si="2895"/>
        <v>0</v>
      </c>
      <c r="N1000" s="786">
        <f t="shared" si="2895"/>
        <v>0</v>
      </c>
      <c r="O1000" s="786">
        <f t="shared" si="2895"/>
        <v>0</v>
      </c>
      <c r="P1000" s="786">
        <f t="shared" si="2895"/>
        <v>0</v>
      </c>
      <c r="Q1000" s="786">
        <f t="shared" si="2895"/>
        <v>0</v>
      </c>
      <c r="R1000" s="786">
        <f t="shared" si="2895"/>
        <v>0</v>
      </c>
      <c r="S1000" s="785"/>
      <c r="T1000" s="786">
        <f>SUM(T807)</f>
        <v>0</v>
      </c>
      <c r="U1000" s="786">
        <f t="shared" ref="U1000:AJ1000" si="2896">SUM(U807)</f>
        <v>0</v>
      </c>
      <c r="V1000" s="786">
        <f t="shared" si="2896"/>
        <v>0</v>
      </c>
      <c r="W1000" s="786">
        <f t="shared" si="2896"/>
        <v>0</v>
      </c>
      <c r="X1000" s="786">
        <f t="shared" si="2896"/>
        <v>0</v>
      </c>
      <c r="Y1000" s="786">
        <f t="shared" si="2896"/>
        <v>0</v>
      </c>
      <c r="Z1000" s="786">
        <f t="shared" si="2896"/>
        <v>0</v>
      </c>
      <c r="AA1000" s="786">
        <f t="shared" si="2896"/>
        <v>0</v>
      </c>
      <c r="AB1000" s="786">
        <f t="shared" si="2896"/>
        <v>0</v>
      </c>
      <c r="AC1000" s="786">
        <f t="shared" si="2896"/>
        <v>0</v>
      </c>
      <c r="AD1000" s="786">
        <f t="shared" si="2896"/>
        <v>0</v>
      </c>
      <c r="AE1000" s="786">
        <f t="shared" si="2896"/>
        <v>0</v>
      </c>
      <c r="AF1000" s="786">
        <f t="shared" si="2896"/>
        <v>0</v>
      </c>
      <c r="AG1000" s="786">
        <f t="shared" si="2896"/>
        <v>0</v>
      </c>
      <c r="AH1000" s="786">
        <f t="shared" si="2896"/>
        <v>0</v>
      </c>
      <c r="AI1000" s="786">
        <f t="shared" si="2896"/>
        <v>0</v>
      </c>
      <c r="AJ1000" s="786">
        <f t="shared" si="2896"/>
        <v>0</v>
      </c>
      <c r="AK1000" s="785"/>
      <c r="AL1000" s="786">
        <f>SUM(AL807)</f>
        <v>0</v>
      </c>
      <c r="AM1000" s="786">
        <f t="shared" ref="AM1000:BB1000" si="2897">SUM(AM807)</f>
        <v>0</v>
      </c>
      <c r="AN1000" s="786">
        <f t="shared" si="2897"/>
        <v>0</v>
      </c>
      <c r="AO1000" s="786">
        <f t="shared" si="2897"/>
        <v>0</v>
      </c>
      <c r="AP1000" s="786">
        <f t="shared" si="2897"/>
        <v>0</v>
      </c>
      <c r="AQ1000" s="786">
        <f t="shared" si="2897"/>
        <v>0</v>
      </c>
      <c r="AR1000" s="786">
        <f t="shared" si="2897"/>
        <v>0</v>
      </c>
      <c r="AS1000" s="786">
        <f t="shared" si="2897"/>
        <v>0</v>
      </c>
      <c r="AT1000" s="786">
        <f t="shared" si="2897"/>
        <v>0</v>
      </c>
      <c r="AU1000" s="786">
        <f t="shared" si="2897"/>
        <v>0</v>
      </c>
      <c r="AV1000" s="786">
        <f t="shared" si="2897"/>
        <v>0</v>
      </c>
      <c r="AW1000" s="786">
        <f t="shared" si="2897"/>
        <v>0</v>
      </c>
      <c r="AX1000" s="786">
        <f t="shared" si="2897"/>
        <v>0</v>
      </c>
      <c r="AY1000" s="786">
        <f t="shared" si="2897"/>
        <v>0</v>
      </c>
      <c r="AZ1000" s="786">
        <f t="shared" si="2897"/>
        <v>0</v>
      </c>
      <c r="BA1000" s="786">
        <f t="shared" si="2897"/>
        <v>0</v>
      </c>
      <c r="BB1000" s="786">
        <f t="shared" si="2897"/>
        <v>0</v>
      </c>
      <c r="BC1000" s="785"/>
      <c r="BD1000" s="786">
        <f>SUM(BD807)</f>
        <v>0</v>
      </c>
      <c r="BE1000" s="786">
        <f t="shared" ref="BE1000:BT1000" si="2898">SUM(BE807)</f>
        <v>0</v>
      </c>
      <c r="BF1000" s="786">
        <f t="shared" si="2898"/>
        <v>0</v>
      </c>
      <c r="BG1000" s="786">
        <f t="shared" si="2898"/>
        <v>0</v>
      </c>
      <c r="BH1000" s="786">
        <f t="shared" si="2898"/>
        <v>0</v>
      </c>
      <c r="BI1000" s="786">
        <f t="shared" si="2898"/>
        <v>0</v>
      </c>
      <c r="BJ1000" s="786">
        <f t="shared" si="2898"/>
        <v>0</v>
      </c>
      <c r="BK1000" s="786">
        <f t="shared" si="2898"/>
        <v>0</v>
      </c>
      <c r="BL1000" s="786">
        <f t="shared" si="2898"/>
        <v>0</v>
      </c>
      <c r="BM1000" s="786">
        <f t="shared" si="2898"/>
        <v>0</v>
      </c>
      <c r="BN1000" s="786">
        <f t="shared" si="2898"/>
        <v>0</v>
      </c>
      <c r="BO1000" s="786">
        <f t="shared" si="2898"/>
        <v>0</v>
      </c>
      <c r="BP1000" s="786">
        <f t="shared" si="2898"/>
        <v>0</v>
      </c>
      <c r="BQ1000" s="786">
        <f t="shared" si="2898"/>
        <v>0</v>
      </c>
      <c r="BR1000" s="786">
        <f t="shared" si="2898"/>
        <v>0</v>
      </c>
      <c r="BS1000" s="786">
        <f t="shared" si="2898"/>
        <v>0</v>
      </c>
      <c r="BT1000" s="786">
        <f t="shared" si="2898"/>
        <v>0</v>
      </c>
      <c r="BU1000" s="785"/>
      <c r="BV1000" s="786">
        <f t="shared" si="2894"/>
        <v>0</v>
      </c>
      <c r="BW1000" s="786">
        <f t="shared" si="2894"/>
        <v>0</v>
      </c>
      <c r="BX1000" s="786">
        <f t="shared" si="2894"/>
        <v>0</v>
      </c>
      <c r="BY1000" s="786">
        <f t="shared" si="2894"/>
        <v>0</v>
      </c>
      <c r="BZ1000" s="583">
        <f t="shared" si="2834"/>
        <v>0</v>
      </c>
      <c r="CA1000" s="583">
        <f t="shared" si="2835"/>
        <v>0</v>
      </c>
      <c r="CB1000" s="583">
        <f t="shared" si="2836"/>
        <v>0</v>
      </c>
      <c r="CC1000" s="583">
        <f t="shared" si="2837"/>
        <v>0</v>
      </c>
      <c r="CD1000" s="1324">
        <f t="shared" si="2838"/>
        <v>0</v>
      </c>
      <c r="CE1000" s="1325">
        <f t="shared" si="2838"/>
        <v>0</v>
      </c>
      <c r="CF1000" s="1326">
        <f t="shared" si="2838"/>
        <v>0</v>
      </c>
      <c r="CG1000" s="1326">
        <f t="shared" si="2838"/>
        <v>0</v>
      </c>
      <c r="CH1000" s="1326">
        <f t="shared" si="2838"/>
        <v>0</v>
      </c>
      <c r="CI1000" s="1326">
        <f t="shared" si="2838"/>
        <v>0</v>
      </c>
      <c r="CJ1000" s="1326">
        <f t="shared" si="2838"/>
        <v>0</v>
      </c>
      <c r="CK1000" s="1327">
        <f t="shared" si="2838"/>
        <v>0</v>
      </c>
      <c r="CL1000" s="1327">
        <f t="shared" si="2838"/>
        <v>0</v>
      </c>
      <c r="CM1000" s="1327">
        <f t="shared" si="2838"/>
        <v>0</v>
      </c>
      <c r="CN1000" s="1326">
        <f t="shared" si="2838"/>
        <v>0</v>
      </c>
      <c r="CO1000" s="1326">
        <f t="shared" si="2838"/>
        <v>0</v>
      </c>
      <c r="CP1000" s="1326">
        <f t="shared" si="2838"/>
        <v>0</v>
      </c>
      <c r="CQ1000" s="1326">
        <f t="shared" si="2838"/>
        <v>0</v>
      </c>
      <c r="CR1000" s="1326">
        <f t="shared" si="2838"/>
        <v>0</v>
      </c>
      <c r="CS1000" s="1325">
        <f t="shared" si="2838"/>
        <v>0</v>
      </c>
      <c r="CT1000" s="1328">
        <f t="shared" si="2839"/>
        <v>0</v>
      </c>
      <c r="CU1000" s="1414">
        <f t="shared" si="2840"/>
        <v>0</v>
      </c>
      <c r="CV1000" s="1356">
        <f t="shared" si="2840"/>
        <v>0</v>
      </c>
      <c r="CW1000" s="1357">
        <f t="shared" si="2840"/>
        <v>0</v>
      </c>
      <c r="CX1000" s="1357">
        <f t="shared" si="2840"/>
        <v>0</v>
      </c>
      <c r="CY1000" s="1357">
        <f t="shared" si="2840"/>
        <v>0</v>
      </c>
      <c r="CZ1000" s="1357">
        <f t="shared" si="2840"/>
        <v>0</v>
      </c>
      <c r="DA1000" s="1357">
        <f t="shared" si="2840"/>
        <v>0</v>
      </c>
      <c r="DB1000" s="1358">
        <f t="shared" si="2840"/>
        <v>0</v>
      </c>
      <c r="DC1000" s="1358">
        <f t="shared" si="2840"/>
        <v>0</v>
      </c>
      <c r="DD1000" s="1358">
        <f t="shared" si="2840"/>
        <v>0</v>
      </c>
      <c r="DE1000" s="1357">
        <f t="shared" si="2840"/>
        <v>0</v>
      </c>
      <c r="DF1000" s="1357">
        <f t="shared" si="2840"/>
        <v>0</v>
      </c>
      <c r="DG1000" s="1357">
        <f t="shared" si="2840"/>
        <v>0</v>
      </c>
      <c r="DH1000" s="1357">
        <f t="shared" si="2840"/>
        <v>0</v>
      </c>
      <c r="DI1000" s="1357">
        <f t="shared" si="2840"/>
        <v>0</v>
      </c>
      <c r="DJ1000" s="1356">
        <f t="shared" si="2840"/>
        <v>0</v>
      </c>
      <c r="DK1000" s="1414">
        <f t="shared" si="2841"/>
        <v>0</v>
      </c>
      <c r="DL1000" s="639">
        <f t="shared" si="2842"/>
        <v>17</v>
      </c>
      <c r="DM1000" s="106">
        <f t="shared" si="2843"/>
        <v>17</v>
      </c>
      <c r="DN1000" s="106">
        <f t="shared" si="2844"/>
        <v>17</v>
      </c>
      <c r="DO1000" s="106">
        <f t="shared" si="2845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7"/>
      <c r="DY1000" s="470"/>
    </row>
    <row r="1001" spans="1:129" s="472" customFormat="1" ht="15.75" customHeight="1">
      <c r="A1001" s="44" t="s">
        <v>396</v>
      </c>
      <c r="B1001" s="786">
        <f t="shared" ref="B1001:R1001" si="2899">B984-SUM(B987:B998)</f>
        <v>0</v>
      </c>
      <c r="C1001" s="786">
        <f t="shared" si="2899"/>
        <v>0</v>
      </c>
      <c r="D1001" s="786">
        <f t="shared" si="2899"/>
        <v>0</v>
      </c>
      <c r="E1001" s="786">
        <f t="shared" si="2899"/>
        <v>0</v>
      </c>
      <c r="F1001" s="786">
        <f t="shared" si="2899"/>
        <v>0</v>
      </c>
      <c r="G1001" s="786">
        <f t="shared" si="2899"/>
        <v>0</v>
      </c>
      <c r="H1001" s="786">
        <f t="shared" si="2899"/>
        <v>0</v>
      </c>
      <c r="I1001" s="786">
        <f t="shared" si="2899"/>
        <v>0</v>
      </c>
      <c r="J1001" s="786">
        <f t="shared" si="2899"/>
        <v>0</v>
      </c>
      <c r="K1001" s="786">
        <f t="shared" si="2899"/>
        <v>0</v>
      </c>
      <c r="L1001" s="786">
        <f t="shared" si="2899"/>
        <v>0</v>
      </c>
      <c r="M1001" s="786">
        <f t="shared" si="2899"/>
        <v>0</v>
      </c>
      <c r="N1001" s="786">
        <f t="shared" si="2899"/>
        <v>0</v>
      </c>
      <c r="O1001" s="786">
        <f t="shared" si="2899"/>
        <v>0</v>
      </c>
      <c r="P1001" s="786">
        <f t="shared" si="2899"/>
        <v>0</v>
      </c>
      <c r="Q1001" s="786">
        <f t="shared" si="2899"/>
        <v>0</v>
      </c>
      <c r="R1001" s="786">
        <f t="shared" si="2899"/>
        <v>0</v>
      </c>
      <c r="S1001" s="785"/>
      <c r="T1001" s="786">
        <f t="shared" ref="T1001:AJ1001" si="2900">T984-SUM(T987:T998)</f>
        <v>31168</v>
      </c>
      <c r="U1001" s="786">
        <f t="shared" si="2900"/>
        <v>13045</v>
      </c>
      <c r="V1001" s="786">
        <f t="shared" si="2900"/>
        <v>7843.2</v>
      </c>
      <c r="W1001" s="786">
        <f t="shared" si="2900"/>
        <v>34998</v>
      </c>
      <c r="X1001" s="786">
        <f t="shared" si="2900"/>
        <v>17417.02</v>
      </c>
      <c r="Y1001" s="786">
        <f t="shared" si="2900"/>
        <v>3345</v>
      </c>
      <c r="Z1001" s="786">
        <f t="shared" si="2900"/>
        <v>12241.68</v>
      </c>
      <c r="AA1001" s="786">
        <f t="shared" si="2900"/>
        <v>11557</v>
      </c>
      <c r="AB1001" s="786">
        <f t="shared" si="2900"/>
        <v>19112</v>
      </c>
      <c r="AC1001" s="786">
        <f t="shared" si="2900"/>
        <v>0</v>
      </c>
      <c r="AD1001" s="786">
        <f t="shared" si="2900"/>
        <v>0</v>
      </c>
      <c r="AE1001" s="786">
        <f t="shared" si="2900"/>
        <v>0</v>
      </c>
      <c r="AF1001" s="786">
        <f t="shared" si="2900"/>
        <v>0</v>
      </c>
      <c r="AG1001" s="786">
        <f t="shared" si="2900"/>
        <v>0</v>
      </c>
      <c r="AH1001" s="786">
        <f t="shared" si="2900"/>
        <v>0</v>
      </c>
      <c r="AI1001" s="786">
        <f t="shared" si="2900"/>
        <v>0</v>
      </c>
      <c r="AJ1001" s="786">
        <f t="shared" si="2900"/>
        <v>0</v>
      </c>
      <c r="AK1001" s="785"/>
      <c r="AL1001" s="786">
        <f t="shared" ref="AL1001:BB1001" si="2901">AL984-SUM(AL987:AL998)</f>
        <v>0</v>
      </c>
      <c r="AM1001" s="786">
        <f t="shared" si="2901"/>
        <v>0</v>
      </c>
      <c r="AN1001" s="786">
        <f t="shared" si="2901"/>
        <v>0</v>
      </c>
      <c r="AO1001" s="786">
        <f t="shared" si="2901"/>
        <v>0</v>
      </c>
      <c r="AP1001" s="786">
        <f t="shared" si="2901"/>
        <v>0</v>
      </c>
      <c r="AQ1001" s="786">
        <f t="shared" si="2901"/>
        <v>0</v>
      </c>
      <c r="AR1001" s="786">
        <f t="shared" si="2901"/>
        <v>0</v>
      </c>
      <c r="AS1001" s="786">
        <f t="shared" si="2901"/>
        <v>0</v>
      </c>
      <c r="AT1001" s="786">
        <f t="shared" si="2901"/>
        <v>0</v>
      </c>
      <c r="AU1001" s="786">
        <f t="shared" si="2901"/>
        <v>0</v>
      </c>
      <c r="AV1001" s="786">
        <f t="shared" si="2901"/>
        <v>0</v>
      </c>
      <c r="AW1001" s="786">
        <f t="shared" si="2901"/>
        <v>0</v>
      </c>
      <c r="AX1001" s="786">
        <f t="shared" si="2901"/>
        <v>0</v>
      </c>
      <c r="AY1001" s="786">
        <f t="shared" si="2901"/>
        <v>0</v>
      </c>
      <c r="AZ1001" s="786">
        <f t="shared" si="2901"/>
        <v>0</v>
      </c>
      <c r="BA1001" s="786">
        <f t="shared" si="2901"/>
        <v>0</v>
      </c>
      <c r="BB1001" s="786">
        <f t="shared" si="2901"/>
        <v>0</v>
      </c>
      <c r="BC1001" s="785"/>
      <c r="BD1001" s="786">
        <f t="shared" ref="BD1001:BT1001" si="2902">BD984-SUM(BD987:BD998)</f>
        <v>120921828.96355</v>
      </c>
      <c r="BE1001" s="786">
        <f t="shared" si="2902"/>
        <v>2637463.2400000002</v>
      </c>
      <c r="BF1001" s="786">
        <f t="shared" si="2902"/>
        <v>0</v>
      </c>
      <c r="BG1001" s="786">
        <f t="shared" si="2902"/>
        <v>0</v>
      </c>
      <c r="BH1001" s="786">
        <f t="shared" si="2902"/>
        <v>0</v>
      </c>
      <c r="BI1001" s="786">
        <f t="shared" si="2902"/>
        <v>0</v>
      </c>
      <c r="BJ1001" s="786">
        <f t="shared" si="2902"/>
        <v>0</v>
      </c>
      <c r="BK1001" s="786">
        <f t="shared" si="2902"/>
        <v>0</v>
      </c>
      <c r="BL1001" s="786">
        <f t="shared" si="2902"/>
        <v>0</v>
      </c>
      <c r="BM1001" s="786">
        <f t="shared" si="2902"/>
        <v>0</v>
      </c>
      <c r="BN1001" s="786">
        <f t="shared" si="2902"/>
        <v>0</v>
      </c>
      <c r="BO1001" s="786">
        <f t="shared" si="2902"/>
        <v>0</v>
      </c>
      <c r="BP1001" s="786">
        <f t="shared" si="2902"/>
        <v>0</v>
      </c>
      <c r="BQ1001" s="786">
        <f t="shared" si="2902"/>
        <v>0</v>
      </c>
      <c r="BR1001" s="786">
        <f t="shared" si="2902"/>
        <v>0</v>
      </c>
      <c r="BS1001" s="786">
        <f t="shared" si="2902"/>
        <v>0</v>
      </c>
      <c r="BT1001" s="786">
        <f t="shared" si="2902"/>
        <v>0</v>
      </c>
      <c r="BU1001" s="785"/>
      <c r="BV1001" s="786">
        <f>BV984-SUM(BV987:BV998)</f>
        <v>0</v>
      </c>
      <c r="BW1001" s="786">
        <f>BW984-SUM(BW987:BW998)</f>
        <v>10355</v>
      </c>
      <c r="BX1001" s="786">
        <f>BX984-SUM(BX987:BX998)</f>
        <v>0</v>
      </c>
      <c r="BY1001" s="786">
        <f>BY984-SUM(BY987:BY998)</f>
        <v>148245020</v>
      </c>
      <c r="BZ1001" s="583">
        <f t="shared" si="2834"/>
        <v>0</v>
      </c>
      <c r="CA1001" s="583">
        <f t="shared" si="2835"/>
        <v>7715.2599999999993</v>
      </c>
      <c r="CB1001" s="583">
        <f t="shared" si="2836"/>
        <v>0</v>
      </c>
      <c r="CC1001" s="583">
        <f t="shared" si="2837"/>
        <v>175830.88266666632</v>
      </c>
      <c r="CD1001" s="1324">
        <f t="shared" si="2838"/>
        <v>0</v>
      </c>
      <c r="CE1001" s="1325">
        <f t="shared" si="2838"/>
        <v>0</v>
      </c>
      <c r="CF1001" s="1326">
        <f t="shared" si="2838"/>
        <v>0</v>
      </c>
      <c r="CG1001" s="1326">
        <f t="shared" si="2838"/>
        <v>0</v>
      </c>
      <c r="CH1001" s="1326">
        <f t="shared" si="2838"/>
        <v>0</v>
      </c>
      <c r="CI1001" s="1326">
        <f t="shared" si="2838"/>
        <v>0</v>
      </c>
      <c r="CJ1001" s="1326">
        <f t="shared" si="2838"/>
        <v>0</v>
      </c>
      <c r="CK1001" s="1327">
        <f t="shared" si="2838"/>
        <v>0</v>
      </c>
      <c r="CL1001" s="1327">
        <f t="shared" si="2838"/>
        <v>0</v>
      </c>
      <c r="CM1001" s="1327">
        <f t="shared" si="2838"/>
        <v>0</v>
      </c>
      <c r="CN1001" s="1326">
        <f t="shared" si="2838"/>
        <v>0</v>
      </c>
      <c r="CO1001" s="1326">
        <f t="shared" si="2838"/>
        <v>0</v>
      </c>
      <c r="CP1001" s="1326">
        <f t="shared" si="2838"/>
        <v>0</v>
      </c>
      <c r="CQ1001" s="1326">
        <f t="shared" si="2838"/>
        <v>0</v>
      </c>
      <c r="CR1001" s="1326">
        <f t="shared" si="2838"/>
        <v>0</v>
      </c>
      <c r="CS1001" s="1325">
        <f t="shared" si="2838"/>
        <v>0</v>
      </c>
      <c r="CT1001" s="1328">
        <f t="shared" si="2839"/>
        <v>0</v>
      </c>
      <c r="CU1001" s="1414">
        <f t="shared" si="2840"/>
        <v>0</v>
      </c>
      <c r="CV1001" s="1356">
        <f t="shared" si="2840"/>
        <v>0</v>
      </c>
      <c r="CW1001" s="1357">
        <f t="shared" si="2840"/>
        <v>0</v>
      </c>
      <c r="CX1001" s="1357">
        <f t="shared" si="2840"/>
        <v>0</v>
      </c>
      <c r="CY1001" s="1357">
        <f t="shared" si="2840"/>
        <v>0</v>
      </c>
      <c r="CZ1001" s="1357">
        <f t="shared" si="2840"/>
        <v>0</v>
      </c>
      <c r="DA1001" s="1357">
        <f t="shared" si="2840"/>
        <v>0</v>
      </c>
      <c r="DB1001" s="1358">
        <f t="shared" si="2840"/>
        <v>0</v>
      </c>
      <c r="DC1001" s="1358">
        <f t="shared" si="2840"/>
        <v>0</v>
      </c>
      <c r="DD1001" s="1358">
        <f t="shared" si="2840"/>
        <v>0</v>
      </c>
      <c r="DE1001" s="1357">
        <f t="shared" si="2840"/>
        <v>0</v>
      </c>
      <c r="DF1001" s="1357">
        <f t="shared" si="2840"/>
        <v>0</v>
      </c>
      <c r="DG1001" s="1357">
        <f t="shared" si="2840"/>
        <v>0</v>
      </c>
      <c r="DH1001" s="1357">
        <f t="shared" si="2840"/>
        <v>0</v>
      </c>
      <c r="DI1001" s="1357">
        <f t="shared" si="2840"/>
        <v>0</v>
      </c>
      <c r="DJ1001" s="1356">
        <f t="shared" si="2840"/>
        <v>2637463.2400000002</v>
      </c>
      <c r="DK1001" s="1414">
        <f t="shared" si="2841"/>
        <v>120921828.96355</v>
      </c>
      <c r="DL1001" s="639">
        <f t="shared" si="2842"/>
        <v>17</v>
      </c>
      <c r="DM1001" s="106">
        <f t="shared" si="2843"/>
        <v>17</v>
      </c>
      <c r="DN1001" s="106">
        <f t="shared" si="2844"/>
        <v>17</v>
      </c>
      <c r="DO1001" s="106">
        <f t="shared" si="2845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7"/>
      <c r="DY1001" s="470"/>
    </row>
    <row r="1002" spans="1:129" s="472" customFormat="1" ht="15.75" customHeight="1">
      <c r="A1002" s="603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1" t="s">
        <v>74</v>
      </c>
      <c r="B1003" s="786">
        <f t="shared" ref="B1003:R1003" si="2903">SUM(B987:B1002)</f>
        <v>0</v>
      </c>
      <c r="C1003" s="786">
        <f t="shared" si="2903"/>
        <v>0</v>
      </c>
      <c r="D1003" s="786">
        <f t="shared" si="2903"/>
        <v>0</v>
      </c>
      <c r="E1003" s="786">
        <f t="shared" si="2903"/>
        <v>0</v>
      </c>
      <c r="F1003" s="786">
        <f t="shared" si="2903"/>
        <v>0</v>
      </c>
      <c r="G1003" s="786">
        <f t="shared" si="2903"/>
        <v>0</v>
      </c>
      <c r="H1003" s="786">
        <f t="shared" si="2903"/>
        <v>0</v>
      </c>
      <c r="I1003" s="786">
        <f t="shared" si="2903"/>
        <v>0</v>
      </c>
      <c r="J1003" s="786">
        <f t="shared" si="2903"/>
        <v>0</v>
      </c>
      <c r="K1003" s="786">
        <f t="shared" si="2903"/>
        <v>0</v>
      </c>
      <c r="L1003" s="786">
        <f t="shared" si="2903"/>
        <v>0</v>
      </c>
      <c r="M1003" s="786">
        <f t="shared" si="2903"/>
        <v>0</v>
      </c>
      <c r="N1003" s="786">
        <f t="shared" si="2903"/>
        <v>0</v>
      </c>
      <c r="O1003" s="786">
        <f t="shared" si="2903"/>
        <v>0</v>
      </c>
      <c r="P1003" s="786">
        <f t="shared" si="2903"/>
        <v>0</v>
      </c>
      <c r="Q1003" s="786">
        <f t="shared" si="2903"/>
        <v>0</v>
      </c>
      <c r="R1003" s="786">
        <f t="shared" si="2903"/>
        <v>0</v>
      </c>
      <c r="S1003" s="785"/>
      <c r="T1003" s="786">
        <f t="shared" ref="T1003:AJ1003" si="2904">SUM(T987:T1002)</f>
        <v>39225</v>
      </c>
      <c r="U1003" s="786">
        <f t="shared" si="2904"/>
        <v>21895</v>
      </c>
      <c r="V1003" s="786">
        <f t="shared" si="2904"/>
        <v>13560</v>
      </c>
      <c r="W1003" s="786">
        <f t="shared" si="2904"/>
        <v>44218</v>
      </c>
      <c r="X1003" s="786">
        <f t="shared" si="2904"/>
        <v>23787.5</v>
      </c>
      <c r="Y1003" s="786">
        <f t="shared" si="2904"/>
        <v>10368</v>
      </c>
      <c r="Z1003" s="786">
        <f t="shared" si="2904"/>
        <v>20235.68</v>
      </c>
      <c r="AA1003" s="786">
        <f t="shared" si="2904"/>
        <v>19450</v>
      </c>
      <c r="AB1003" s="786">
        <f t="shared" si="2904"/>
        <v>30625</v>
      </c>
      <c r="AC1003" s="786">
        <f t="shared" si="2904"/>
        <v>0</v>
      </c>
      <c r="AD1003" s="786">
        <f t="shared" si="2904"/>
        <v>0</v>
      </c>
      <c r="AE1003" s="786">
        <f t="shared" si="2904"/>
        <v>0</v>
      </c>
      <c r="AF1003" s="786">
        <f t="shared" si="2904"/>
        <v>0</v>
      </c>
      <c r="AG1003" s="786">
        <f t="shared" si="2904"/>
        <v>0</v>
      </c>
      <c r="AH1003" s="786">
        <f t="shared" si="2904"/>
        <v>0</v>
      </c>
      <c r="AI1003" s="786">
        <f t="shared" si="2904"/>
        <v>0</v>
      </c>
      <c r="AJ1003" s="786">
        <f t="shared" si="2904"/>
        <v>0</v>
      </c>
      <c r="AK1003" s="785"/>
      <c r="AL1003" s="786">
        <f t="shared" ref="AL1003:BB1003" si="2905">SUM(AL987:AL1002)</f>
        <v>0</v>
      </c>
      <c r="AM1003" s="786">
        <f t="shared" si="2905"/>
        <v>0</v>
      </c>
      <c r="AN1003" s="786">
        <f t="shared" si="2905"/>
        <v>0</v>
      </c>
      <c r="AO1003" s="786">
        <f t="shared" si="2905"/>
        <v>0</v>
      </c>
      <c r="AP1003" s="786">
        <f t="shared" si="2905"/>
        <v>0</v>
      </c>
      <c r="AQ1003" s="786">
        <f t="shared" si="2905"/>
        <v>0</v>
      </c>
      <c r="AR1003" s="786">
        <f t="shared" si="2905"/>
        <v>0</v>
      </c>
      <c r="AS1003" s="786">
        <f t="shared" si="2905"/>
        <v>0</v>
      </c>
      <c r="AT1003" s="786">
        <f t="shared" si="2905"/>
        <v>0</v>
      </c>
      <c r="AU1003" s="786">
        <f t="shared" si="2905"/>
        <v>0</v>
      </c>
      <c r="AV1003" s="786">
        <f t="shared" si="2905"/>
        <v>0</v>
      </c>
      <c r="AW1003" s="786">
        <f t="shared" si="2905"/>
        <v>0</v>
      </c>
      <c r="AX1003" s="786">
        <f t="shared" si="2905"/>
        <v>0</v>
      </c>
      <c r="AY1003" s="786">
        <f t="shared" si="2905"/>
        <v>0</v>
      </c>
      <c r="AZ1003" s="786">
        <f t="shared" si="2905"/>
        <v>0</v>
      </c>
      <c r="BA1003" s="786">
        <f t="shared" si="2905"/>
        <v>0</v>
      </c>
      <c r="BB1003" s="786">
        <f t="shared" si="2905"/>
        <v>0</v>
      </c>
      <c r="BC1003" s="785"/>
      <c r="BD1003" s="786">
        <f t="shared" ref="BD1003:BT1003" si="2906">SUM(BD987:BD1002)</f>
        <v>220476140</v>
      </c>
      <c r="BE1003" s="786">
        <f t="shared" si="2906"/>
        <v>2838800</v>
      </c>
      <c r="BF1003" s="786">
        <f t="shared" si="2906"/>
        <v>0</v>
      </c>
      <c r="BG1003" s="786">
        <f t="shared" si="2906"/>
        <v>0</v>
      </c>
      <c r="BH1003" s="786">
        <f t="shared" si="2906"/>
        <v>0</v>
      </c>
      <c r="BI1003" s="786">
        <f t="shared" si="2906"/>
        <v>0</v>
      </c>
      <c r="BJ1003" s="786">
        <f t="shared" si="2906"/>
        <v>0</v>
      </c>
      <c r="BK1003" s="786">
        <f t="shared" si="2906"/>
        <v>0</v>
      </c>
      <c r="BL1003" s="786">
        <f t="shared" si="2906"/>
        <v>0</v>
      </c>
      <c r="BM1003" s="786">
        <f t="shared" si="2906"/>
        <v>0</v>
      </c>
      <c r="BN1003" s="786">
        <f t="shared" si="2906"/>
        <v>0</v>
      </c>
      <c r="BO1003" s="786">
        <f t="shared" si="2906"/>
        <v>0</v>
      </c>
      <c r="BP1003" s="786">
        <f t="shared" si="2906"/>
        <v>0</v>
      </c>
      <c r="BQ1003" s="786">
        <f t="shared" si="2906"/>
        <v>0</v>
      </c>
      <c r="BR1003" s="786">
        <f t="shared" si="2906"/>
        <v>0</v>
      </c>
      <c r="BS1003" s="786">
        <f t="shared" si="2906"/>
        <v>0</v>
      </c>
      <c r="BT1003" s="786">
        <f t="shared" si="2906"/>
        <v>0</v>
      </c>
      <c r="BU1003" s="785"/>
      <c r="BV1003" s="786">
        <f>SUM(BV987:BV1002)</f>
        <v>0</v>
      </c>
      <c r="BW1003" s="786">
        <f>SUM(BW987:BW1002)</f>
        <v>10355</v>
      </c>
      <c r="BX1003" s="786">
        <f>SUM(BX987:BX1002)</f>
        <v>0</v>
      </c>
      <c r="BY1003" s="786">
        <f>SUM(BY987:BY1002)</f>
        <v>148245020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2"/>
      <c r="DX1003" s="813"/>
      <c r="DY1003" s="470"/>
    </row>
    <row r="1004" spans="1:129" s="472" customFormat="1" ht="15.75" customHeight="1">
      <c r="A1004" s="197"/>
      <c r="B1004" s="814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5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5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5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5"/>
      <c r="BV1004" s="814"/>
      <c r="BW1004" s="814"/>
      <c r="BX1004" s="814"/>
      <c r="BY1004" s="814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2"/>
      <c r="DX1004" s="816"/>
      <c r="DY1004" s="470"/>
    </row>
    <row r="1005" spans="1:129" s="472" customFormat="1" ht="15.75" customHeight="1">
      <c r="A1005" s="197"/>
      <c r="B1005" s="814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5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5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5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5"/>
      <c r="BV1005" s="814"/>
      <c r="BW1005" s="814"/>
      <c r="BX1005" s="814"/>
      <c r="BY1005" s="814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2"/>
      <c r="DX1005" s="816"/>
      <c r="DY1005" s="470"/>
    </row>
    <row r="1006" spans="1:129" s="472" customFormat="1" ht="15.75" customHeight="1">
      <c r="A1006" s="197"/>
      <c r="B1006" s="814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5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5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5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5"/>
      <c r="BV1006" s="814"/>
      <c r="BW1006" s="814"/>
      <c r="BX1006" s="814"/>
      <c r="BY1006" s="814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2"/>
      <c r="DX1006" s="816"/>
      <c r="DY1006" s="470"/>
    </row>
    <row r="1007" spans="1:129" s="472" customFormat="1" ht="15.75" customHeight="1">
      <c r="A1007" s="197"/>
      <c r="B1007" s="814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5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5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5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5"/>
      <c r="BV1007" s="814"/>
      <c r="BW1007" s="814"/>
      <c r="BX1007" s="814"/>
      <c r="BY1007" s="814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2"/>
      <c r="DX1007" s="816"/>
      <c r="DY1007" s="470"/>
    </row>
    <row r="1008" spans="1:129" s="472" customFormat="1" ht="15.75" customHeight="1">
      <c r="A1008" s="471" t="s">
        <v>397</v>
      </c>
      <c r="B1008" s="815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5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5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5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5"/>
      <c r="BV1008" s="815"/>
      <c r="BW1008" s="815"/>
      <c r="BX1008" s="815"/>
      <c r="BY1008" s="815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2"/>
      <c r="DX1008" s="816"/>
      <c r="DY1008" s="470"/>
    </row>
    <row r="1009" spans="1:129" s="472" customFormat="1" ht="15.75" customHeight="1">
      <c r="A1009" s="471" t="s">
        <v>398</v>
      </c>
      <c r="B1009" s="817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7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7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7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7"/>
      <c r="BV1009" s="815"/>
      <c r="BW1009" s="815"/>
      <c r="BX1009" s="815"/>
      <c r="BY1009" s="815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2"/>
      <c r="DX1009" s="816"/>
      <c r="DY1009" s="470"/>
    </row>
    <row r="1010" spans="1:129" s="472" customFormat="1" ht="15.75" customHeight="1">
      <c r="A1010" s="261" t="s">
        <v>399</v>
      </c>
      <c r="B1010" s="818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7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7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7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7"/>
      <c r="BV1010" s="763">
        <f>SUM(BV45)</f>
        <v>0</v>
      </c>
      <c r="BW1010" s="763">
        <f>SUM(BW45)</f>
        <v>0.99</v>
      </c>
      <c r="BX1010" s="763">
        <f>SUM(BX45)</f>
        <v>0</v>
      </c>
      <c r="BY1010" s="763">
        <f>SUM(BY45)</f>
        <v>0.01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2"/>
      <c r="DX1010" s="816"/>
      <c r="DY1010" s="470"/>
    </row>
    <row r="1011" spans="1:129" s="472" customFormat="1" ht="15.75" customHeight="1">
      <c r="A1011" s="261" t="s">
        <v>400</v>
      </c>
      <c r="B1011" s="819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7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7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7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7"/>
      <c r="BV1011" s="820">
        <f>SUM(BV964:BV966)</f>
        <v>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2"/>
      <c r="DX1011" s="816"/>
      <c r="DY1011" s="470"/>
    </row>
    <row r="1012" spans="1:129" s="472" customFormat="1" ht="15.75" customHeight="1">
      <c r="A1012" s="261" t="s">
        <v>401</v>
      </c>
      <c r="B1012" s="819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7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7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7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7"/>
      <c r="BV1012" s="820">
        <f>BV1010*BV1011*100</f>
        <v>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2"/>
      <c r="DX1012" s="816"/>
      <c r="DY1012" s="470"/>
    </row>
    <row r="1013" spans="1:129" s="472" customFormat="1" ht="15.75" customHeight="1">
      <c r="A1013" s="261" t="s">
        <v>402</v>
      </c>
      <c r="B1013" s="821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7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7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7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7"/>
      <c r="BV1013" s="820">
        <f>SUM(BV1012:BY1012)</f>
        <v>0</v>
      </c>
      <c r="BW1013" s="822"/>
      <c r="BX1013" s="822"/>
      <c r="BY1013" s="822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2"/>
      <c r="DX1013" s="816"/>
      <c r="DY1013" s="470"/>
    </row>
    <row r="1014" spans="1:129" s="472" customFormat="1" ht="15.75" customHeight="1">
      <c r="A1014" s="261" t="s">
        <v>403</v>
      </c>
      <c r="B1014" s="819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7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7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7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7"/>
      <c r="BV1014" s="820">
        <f>BV794</f>
        <v>0</v>
      </c>
      <c r="BW1014" s="820">
        <f>BW794</f>
        <v>0</v>
      </c>
      <c r="BX1014" s="820">
        <f>BX794</f>
        <v>0</v>
      </c>
      <c r="BY1014" s="820">
        <f>BY794</f>
        <v>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2"/>
      <c r="DX1014" s="816"/>
      <c r="DY1014" s="470"/>
    </row>
    <row r="1015" spans="1:129" s="472" customFormat="1" ht="15.75" customHeight="1">
      <c r="A1015" s="261" t="s">
        <v>404</v>
      </c>
      <c r="B1015" s="819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7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7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7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0</v>
      </c>
      <c r="BY1015" s="820">
        <f>BY1010*BY1014*100</f>
        <v>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2"/>
      <c r="DX1015" s="816"/>
      <c r="DY1015" s="470"/>
    </row>
    <row r="1016" spans="1:129" s="472" customFormat="1" ht="15.75" customHeight="1">
      <c r="A1016" s="261" t="s">
        <v>405</v>
      </c>
      <c r="B1016" s="821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7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7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7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7"/>
      <c r="BV1016" s="820">
        <f>SUM(BV1015:BY1015)</f>
        <v>0</v>
      </c>
      <c r="BW1016" s="822"/>
      <c r="BX1016" s="822"/>
      <c r="BY1016" s="822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2"/>
      <c r="DX1016" s="816"/>
      <c r="DY1016" s="470"/>
    </row>
    <row r="1017" spans="1:129" s="472" customFormat="1" ht="15.75" customHeight="1">
      <c r="A1017" s="195"/>
      <c r="B1017" s="817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7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7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7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7"/>
      <c r="BV1017" s="815"/>
      <c r="BW1017" s="815"/>
      <c r="BX1017" s="815"/>
      <c r="BY1017" s="815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2"/>
      <c r="DX1017" s="816"/>
      <c r="DY1017" s="470"/>
    </row>
    <row r="1018" spans="1:129" s="472" customFormat="1" ht="15.75" customHeight="1">
      <c r="A1018" s="471" t="s">
        <v>406</v>
      </c>
      <c r="B1018" s="817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7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7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7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7"/>
      <c r="BV1018" s="815"/>
      <c r="BW1018" s="815"/>
      <c r="BX1018" s="815"/>
      <c r="BY1018" s="815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2"/>
      <c r="DX1018" s="816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1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7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7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7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7"/>
      <c r="BV1019" s="589">
        <f>BV11</f>
        <v>0</v>
      </c>
      <c r="BW1019" s="589">
        <f>BW11</f>
        <v>0.55098934550989342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2"/>
      <c r="DX1019" s="816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7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7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7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7"/>
      <c r="BV1020" s="591">
        <f>BV21</f>
        <v>0</v>
      </c>
      <c r="BW1020" s="591">
        <f>BW21</f>
        <v>6755</v>
      </c>
      <c r="BX1020" s="591">
        <f>BX21</f>
        <v>0</v>
      </c>
      <c r="BY1020" s="591">
        <f>BY21</f>
        <v>147622720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2"/>
      <c r="DX1020" s="816"/>
      <c r="DY1020" s="470"/>
    </row>
    <row r="1021" spans="1:129" s="472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0</v>
      </c>
      <c r="BW1021" s="820">
        <f>365*$F$1/BW453*BW455*BW46</f>
        <v>0</v>
      </c>
      <c r="BX1021" s="820">
        <f>IF(BX46="",0,$BW1021*BX46/$BW46)</f>
        <v>0</v>
      </c>
      <c r="BY1021" s="820">
        <f>IF(BY46="",0,$BW1021*BY46/$BW46)</f>
        <v>0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2"/>
      <c r="DX1021" s="816"/>
      <c r="DY1021" s="470"/>
    </row>
    <row r="1022" spans="1:129" s="472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 t="str">
        <f>IF(OR(BV1021=0,BV1021=""),"",BV1020/BV1021)</f>
        <v/>
      </c>
      <c r="BW1022" s="825" t="str">
        <f>IF(OR(BW1021=0,BW1021=""),"",BW1020/BW1021)</f>
        <v/>
      </c>
      <c r="BX1022" s="825" t="str">
        <f>IF(OR(BX1021=0,BX1021=""),"",BX1020/BX1021)</f>
        <v/>
      </c>
      <c r="BY1022" s="825" t="str">
        <f>IF(OR(BY1021=0,BY1021=""),"",BY1020/BY1021)</f>
        <v/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2"/>
      <c r="DX1022" s="816"/>
      <c r="DY1022" s="470"/>
    </row>
    <row r="1023" spans="1:129" s="472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</v>
      </c>
      <c r="BW1023" s="825">
        <f>IF(BW1022="",BW1019,BW1019+BW1022)</f>
        <v>0.55098934550989342</v>
      </c>
      <c r="BX1023" s="825">
        <f>IF(BX1022="",BX1019,BX1019+BX1022)</f>
        <v>0</v>
      </c>
      <c r="BY1023" s="825">
        <f>IF(BY1022="",BY1019,BY1019+BY1022)</f>
        <v>0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2"/>
      <c r="DX1023" s="816"/>
      <c r="DY1023" s="470"/>
    </row>
    <row r="1024" spans="1:129" s="472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 t="e">
        <f>BV1023*BV46/6</f>
        <v>#VALUE!</v>
      </c>
      <c r="BW1024" s="825">
        <f>BW1023*BW46/6</f>
        <v>0.82648401826484008</v>
      </c>
      <c r="BX1024" s="825" t="e">
        <f>BX1023*BX46/6</f>
        <v>#VALUE!</v>
      </c>
      <c r="BY1024" s="825" t="e">
        <f>BY1023*BY46/6</f>
        <v>#VALUE!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2"/>
      <c r="DX1024" s="816"/>
      <c r="DY1024" s="470"/>
    </row>
    <row r="1025" spans="1:129" s="472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 t="str">
        <f>IF(OR(BV48=0,BV48=""),"",BV1024/SUM(BV48))</f>
        <v/>
      </c>
      <c r="BW1025" s="825">
        <f>IF(OR(BW48=0,BW48=""),"",BW1024/SUM(BW48))</f>
        <v>0.27549467275494671</v>
      </c>
      <c r="BX1025" s="825" t="str">
        <f>IF(OR(BX48=0,BX48=""),"",BX1024/SUM(BX48))</f>
        <v/>
      </c>
      <c r="BY1025" s="825" t="e">
        <f>IF(OR(BY48=0,BY48=""),"",BY1024/SUM(BY48))</f>
        <v>#VALUE!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2"/>
      <c r="DX1025" s="816"/>
      <c r="DY1025" s="470"/>
    </row>
    <row r="1026" spans="1:129" s="472" customFormat="1" ht="15.75" customHeight="1">
      <c r="A1026" s="661" t="s">
        <v>408</v>
      </c>
      <c r="B1026" s="814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5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5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5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5"/>
      <c r="BV1026" s="814"/>
      <c r="BW1026" s="814"/>
      <c r="BX1026" s="814"/>
      <c r="BY1026" s="814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2"/>
      <c r="DX1026" s="816"/>
      <c r="DY1026" s="470"/>
    </row>
    <row r="1027" spans="1:129" s="472" customFormat="1" ht="15.75" customHeight="1">
      <c r="A1027" s="661" t="s">
        <v>409</v>
      </c>
      <c r="B1027" s="81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5"/>
      <c r="BV1027" s="729">
        <v>0.5</v>
      </c>
      <c r="BW1027" s="814"/>
      <c r="BX1027" s="814"/>
      <c r="BY1027" s="814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2"/>
      <c r="DX1027" s="816"/>
      <c r="DY1027" s="470"/>
    </row>
    <row r="1028" spans="1:129" s="472" customFormat="1" ht="15.75" customHeight="1">
      <c r="A1028" s="261" t="s">
        <v>410</v>
      </c>
      <c r="B1028" s="817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7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7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7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7"/>
      <c r="BV1028" s="826" t="str">
        <f>IF(OR(BV47="",BV48=""),"",BV48+BV1027*(BV47-BV48))</f>
        <v/>
      </c>
      <c r="BW1028" s="826">
        <f>IF(OR(BW47="",BW48=""),"",BW48+BW1027*(BW47-BW48))</f>
        <v>3</v>
      </c>
      <c r="BX1028" s="826" t="str">
        <f>IF(OR(BX47="",BX48=""),"",BX48+BX1027*(BX47-BX48))</f>
        <v/>
      </c>
      <c r="BY1028" s="826">
        <f>IF(OR(BY47="",BY48=""),"",BY48+BY1027*(BY47-BY48))</f>
        <v>500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2"/>
      <c r="DX1028" s="816"/>
      <c r="DY1028" s="470"/>
    </row>
    <row r="1029" spans="1:129" s="472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5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5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5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5"/>
      <c r="BV1029" s="827" t="str">
        <f>IF(OR(BV1028="",BV1028=0),"",BV1024/BV1028)</f>
        <v/>
      </c>
      <c r="BW1029" s="827">
        <f>IF(OR(BW1028="",BW1028=0),"",BW1024/BW1028)</f>
        <v>0.27549467275494671</v>
      </c>
      <c r="BX1029" s="827" t="str">
        <f>IF(OR(BX1028="",BX1028=0),"",BX1024/BX1028)</f>
        <v/>
      </c>
      <c r="BY1029" s="827" t="e">
        <f>IF(OR(BY1028="",BY1028=0),"",BY1024/BY1028)</f>
        <v>#VALUE!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2"/>
      <c r="DX1029" s="816"/>
      <c r="DY1029" s="470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5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6"/>
      <c r="DR3" s="846"/>
      <c r="DS3" s="846"/>
      <c r="DT3" s="846"/>
      <c r="DU3" s="846"/>
      <c r="DV3" s="846"/>
      <c r="DW3" s="457"/>
      <c r="DX3" s="471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110</v>
      </c>
      <c r="B4" s="848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3"/>
      <c r="DM4" s="70"/>
      <c r="DN4" s="70"/>
      <c r="DO4" s="854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1554" t="s">
        <v>47</v>
      </c>
      <c r="CE5" s="1554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5" t="s">
        <v>48</v>
      </c>
      <c r="CT5" s="1555"/>
      <c r="CU5" s="1551" t="s">
        <v>47</v>
      </c>
      <c r="CV5" s="1551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2" t="s">
        <v>48</v>
      </c>
      <c r="DK5" s="1552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0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0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0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0"/>
      <c r="BV7" s="433" t="s">
        <v>667</v>
      </c>
      <c r="BW7" s="433"/>
      <c r="BX7" s="433"/>
      <c r="BY7" s="433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412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0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0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0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0"/>
      <c r="BV9" s="655"/>
      <c r="BW9" s="655"/>
      <c r="BX9" s="655"/>
      <c r="BY9" s="655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0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0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0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0"/>
      <c r="BV10" s="655"/>
      <c r="BW10" s="655"/>
      <c r="BX10" s="655"/>
      <c r="BY10" s="655"/>
      <c r="BZ10" s="876" t="str">
        <f>IF(DL10&lt;3,"",(SUM(B10:R10)-MIN(B10:R10)-MAX(B10:R10))/(DL10-2))</f>
        <v/>
      </c>
      <c r="CA10" s="876">
        <f>IF(DM10&lt;3,"",(SUM(T10:AJ10)-MIN(T10:AJ10)-MAX(T10:AJ10))/(DM10-2))</f>
        <v>1.75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8">
        <f>COUNT(B10:R10)</f>
        <v>0</v>
      </c>
      <c r="DM10" s="833">
        <f>COUNT(T10:AJ10)</f>
        <v>6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0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0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0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0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>
        <f>IF(DM11&lt;3,"",(SUM(T11:AJ11)-MIN(T11:AJ11)-MAX(T11:AJ11))/(DM11-2))</f>
        <v>12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8">
        <f>COUNT(B11:R11)</f>
        <v>0</v>
      </c>
      <c r="DM11" s="833">
        <f>COUNT(T11:AJ11)</f>
        <v>6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0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0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0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0"/>
      <c r="BV12" s="291"/>
      <c r="BW12" s="291"/>
      <c r="BX12" s="291"/>
      <c r="BY12" s="291"/>
      <c r="BZ12" s="876" t="str">
        <f>IF(DL12&lt;3,"",(SUM(B12:R12)-MIN(B12:R12)-MAX(B12:R12))/(DL12-2))</f>
        <v/>
      </c>
      <c r="CA12" s="876">
        <f>IF(DM12&lt;3,"",(SUM(T12:AJ12)-MIN(T12:AJ12)-MAX(T12:AJ12))/(DM12-2))</f>
        <v>2.5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8">
        <f>COUNT(B12:R12)</f>
        <v>0</v>
      </c>
      <c r="DM12" s="833">
        <f>COUNT(T12:AJ12)</f>
        <v>6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0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0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0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0"/>
      <c r="BV13" s="291"/>
      <c r="BW13" s="291"/>
      <c r="BX13" s="291"/>
      <c r="BY13" s="291"/>
      <c r="BZ13" s="876" t="str">
        <f>IF(DL13&lt;3,"",(SUM(B13:R13)-MIN(B13:R13)-MAX(B13:R13))/(DL13-2))</f>
        <v/>
      </c>
      <c r="CA13" s="876">
        <f>IF(DM13&lt;3,"",(SUM(T13:AJ13)-MIN(T13:AJ13)-MAX(T13:AJ13))/(DM13-2))</f>
        <v>196.55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8">
        <f>COUNT(B13:R13)</f>
        <v>0</v>
      </c>
      <c r="DM13" s="833">
        <f>COUNT(T13:AJ13)</f>
        <v>6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298</v>
      </c>
      <c r="B14" s="882" t="str">
        <f t="shared" ref="B14:R14" si="3">IF(B11="","",B10*B11*B12*B13)</f>
        <v/>
      </c>
      <c r="C14" s="882" t="str">
        <f t="shared" si="3"/>
        <v/>
      </c>
      <c r="D14" s="882" t="str">
        <f t="shared" si="3"/>
        <v/>
      </c>
      <c r="E14" s="882" t="str">
        <f t="shared" si="3"/>
        <v/>
      </c>
      <c r="F14" s="882" t="str">
        <f t="shared" si="3"/>
        <v/>
      </c>
      <c r="G14" s="882" t="str">
        <f t="shared" si="3"/>
        <v/>
      </c>
      <c r="H14" s="882" t="str">
        <f t="shared" si="3"/>
        <v/>
      </c>
      <c r="I14" s="882" t="str">
        <f t="shared" si="3"/>
        <v/>
      </c>
      <c r="J14" s="882" t="str">
        <f t="shared" si="3"/>
        <v/>
      </c>
      <c r="K14" s="882" t="str">
        <f t="shared" si="3"/>
        <v/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>
        <f t="shared" ref="T14:AJ14" si="4">IF(T11="","",T10*T11*T12*T13)</f>
        <v>2244</v>
      </c>
      <c r="U14" s="882">
        <f t="shared" si="4"/>
        <v>3600</v>
      </c>
      <c r="V14" s="882" t="str">
        <f t="shared" si="4"/>
        <v/>
      </c>
      <c r="W14" s="882" t="str">
        <f t="shared" si="4"/>
        <v/>
      </c>
      <c r="X14" s="882">
        <f t="shared" si="4"/>
        <v>2640</v>
      </c>
      <c r="Y14" s="882">
        <f t="shared" si="4"/>
        <v>3168</v>
      </c>
      <c r="Z14" s="882">
        <f t="shared" si="4"/>
        <v>2640</v>
      </c>
      <c r="AA14" s="882" t="str">
        <f t="shared" si="4"/>
        <v/>
      </c>
      <c r="AB14" s="882">
        <f t="shared" si="4"/>
        <v>1890</v>
      </c>
      <c r="AC14" s="882" t="str">
        <f t="shared" si="4"/>
        <v/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 t="str">
        <f t="shared" ref="AL14:BB14" si="5">IF(AL11="","",AL10*AL11*AL12*AL13)</f>
        <v/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6" t="str">
        <f>IF(BY11="","",BY10*BY11*BY12*BY13)</f>
        <v/>
      </c>
      <c r="BZ14" s="876" t="str">
        <f>IF(DL14&lt;3,"",(SUM(B14:R14)-MIN(B14:R14)-MAX(B14:R14))/(DL14-2))</f>
        <v/>
      </c>
      <c r="CA14" s="876">
        <f>IF(DM14&lt;3,"",(SUM(T14:AJ14)-MIN(T14:AJ14)-MAX(T14:AJ14))/(DM14-2))</f>
        <v>2673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8">
        <f>COUNT(B14:R14)</f>
        <v>0</v>
      </c>
      <c r="DM14" s="833">
        <f>COUNT(T14:AJ14)</f>
        <v>6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0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0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0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0"/>
      <c r="BV15" s="655"/>
      <c r="BW15" s="655"/>
      <c r="BX15" s="655"/>
      <c r="BY15" s="291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0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0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0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0"/>
      <c r="BV16" s="655"/>
      <c r="BW16" s="655"/>
      <c r="BX16" s="655"/>
      <c r="BY16" s="291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8">
        <f>COUNT(B16:R16)</f>
        <v>0</v>
      </c>
      <c r="DM16" s="833">
        <f>COUNT(T16:AJ16)</f>
        <v>2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0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0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0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0"/>
      <c r="BV17" s="291"/>
      <c r="BW17" s="291"/>
      <c r="BX17" s="291"/>
      <c r="BY17" s="291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8">
        <f>COUNT(B17:R17)</f>
        <v>0</v>
      </c>
      <c r="DM17" s="833">
        <f>COUNT(T17:AJ17)</f>
        <v>2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0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0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0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0"/>
      <c r="BV18" s="291"/>
      <c r="BW18" s="291"/>
      <c r="BX18" s="291"/>
      <c r="BY18" s="291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8">
        <f>COUNT(B18:R18)</f>
        <v>0</v>
      </c>
      <c r="DM18" s="833">
        <f>COUNT(T18:AJ18)</f>
        <v>2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0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0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0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0"/>
      <c r="BV19" s="291"/>
      <c r="BW19" s="291"/>
      <c r="BX19" s="291"/>
      <c r="BY19" s="291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8">
        <f>COUNT(B19:R19)</f>
        <v>0</v>
      </c>
      <c r="DM19" s="833">
        <f>COUNT(T19:AJ19)</f>
        <v>2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298</v>
      </c>
      <c r="B20" s="882" t="str">
        <f t="shared" ref="B20:R20" si="9">IF(B17="","",B16*B17*B18*B19)</f>
        <v/>
      </c>
      <c r="C20" s="882" t="str">
        <f t="shared" si="9"/>
        <v/>
      </c>
      <c r="D20" s="882" t="str">
        <f t="shared" si="9"/>
        <v/>
      </c>
      <c r="E20" s="882" t="str">
        <f t="shared" si="9"/>
        <v/>
      </c>
      <c r="F20" s="882" t="str">
        <f t="shared" si="9"/>
        <v/>
      </c>
      <c r="G20" s="882" t="str">
        <f t="shared" si="9"/>
        <v/>
      </c>
      <c r="H20" s="882" t="str">
        <f t="shared" si="9"/>
        <v/>
      </c>
      <c r="I20" s="882" t="str">
        <f t="shared" si="9"/>
        <v/>
      </c>
      <c r="J20" s="882" t="str">
        <f t="shared" si="9"/>
        <v/>
      </c>
      <c r="K20" s="882" t="str">
        <f t="shared" si="9"/>
        <v/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>
        <f t="shared" ref="T20:AJ20" si="10">IF(T17="","",T16*T17*T18*T19)</f>
        <v>2244</v>
      </c>
      <c r="U20" s="882" t="str">
        <f t="shared" si="10"/>
        <v/>
      </c>
      <c r="V20" s="882" t="str">
        <f t="shared" si="10"/>
        <v/>
      </c>
      <c r="W20" s="882" t="str">
        <f t="shared" si="10"/>
        <v/>
      </c>
      <c r="X20" s="882" t="str">
        <f t="shared" si="10"/>
        <v/>
      </c>
      <c r="Y20" s="882" t="str">
        <f t="shared" si="10"/>
        <v/>
      </c>
      <c r="Z20" s="882" t="str">
        <f t="shared" si="10"/>
        <v/>
      </c>
      <c r="AA20" s="882" t="str">
        <f t="shared" si="10"/>
        <v/>
      </c>
      <c r="AB20" s="882">
        <f t="shared" si="10"/>
        <v>4800</v>
      </c>
      <c r="AC20" s="882" t="str">
        <f t="shared" si="10"/>
        <v/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 t="str">
        <f t="shared" ref="AL20:BB20" si="11">IF(AL17="","",AL16*AL17*AL18*AL19)</f>
        <v/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6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8">
        <f>COUNT(B20:R20)</f>
        <v>0</v>
      </c>
      <c r="DM20" s="833">
        <f>COUNT(T20:AJ20)</f>
        <v>2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821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0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0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0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0"/>
      <c r="BV21" s="655"/>
      <c r="BW21" s="655"/>
      <c r="BX21" s="655"/>
      <c r="BY21" s="291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0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0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0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0"/>
      <c r="BV22" s="655"/>
      <c r="BW22" s="655"/>
      <c r="BX22" s="655"/>
      <c r="BY22" s="291"/>
      <c r="BZ22" s="876" t="str">
        <f>IF(DL22&lt;3,"",(SUM(B22:R22)-MIN(B22:R22)-MAX(B22:R22))/(DL22-2))</f>
        <v/>
      </c>
      <c r="CA22" s="876">
        <f>IF(DM22&lt;3,"",(SUM(T22:AJ22)-MIN(T22:AJ22)-MAX(T22:AJ22))/(DM22-2))</f>
        <v>2.25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8">
        <f>COUNT(B22:R22)</f>
        <v>0</v>
      </c>
      <c r="DM22" s="833">
        <f>COUNT(T22:AJ22)</f>
        <v>6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0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0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0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0"/>
      <c r="BV23" s="291"/>
      <c r="BW23" s="291"/>
      <c r="BX23" s="291"/>
      <c r="BY23" s="291"/>
      <c r="BZ23" s="876" t="str">
        <f>IF(DL23&lt;3,"",(SUM(B23:R23)-MIN(B23:R23)-MAX(B23:R23))/(DL23-2))</f>
        <v/>
      </c>
      <c r="CA23" s="876">
        <f>IF(DM23&lt;3,"",(SUM(T23:AJ23)-MIN(T23:AJ23)-MAX(T23:AJ23))/(DM23-2))</f>
        <v>19.5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8">
        <f>COUNT(B23:R23)</f>
        <v>0</v>
      </c>
      <c r="DM23" s="833">
        <f>COUNT(T23:AJ23)</f>
        <v>6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0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0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0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0"/>
      <c r="BV24" s="291"/>
      <c r="BW24" s="291"/>
      <c r="BX24" s="291"/>
      <c r="BY24" s="291"/>
      <c r="BZ24" s="876" t="str">
        <f>IF(DL24&lt;3,"",(SUM(B24:R24)-MIN(B24:R24)-MAX(B24:R24))/(DL24-2))</f>
        <v/>
      </c>
      <c r="CA24" s="876">
        <f>IF(DM24&lt;3,"",(SUM(T24:AJ24)-MIN(T24:AJ24)-MAX(T24:AJ24))/(DM24-2))</f>
        <v>3.5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8">
        <f>COUNT(B24:R24)</f>
        <v>0</v>
      </c>
      <c r="DM24" s="833">
        <f>COUNT(T24:AJ24)</f>
        <v>6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0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0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0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0"/>
      <c r="BV25" s="291"/>
      <c r="BW25" s="291"/>
      <c r="BX25" s="291"/>
      <c r="BY25" s="291"/>
      <c r="BZ25" s="876" t="str">
        <f>IF(DL25&lt;3,"",(SUM(B25:R25)-MIN(B25:R25)-MAX(B25:R25))/(DL25-2))</f>
        <v/>
      </c>
      <c r="CA25" s="876">
        <f>IF(DM25&lt;3,"",(SUM(T25:AJ25)-MIN(T25:AJ25)-MAX(T25:AJ25))/(DM25-2))</f>
        <v>52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8">
        <f>COUNT(B25:R25)</f>
        <v>0</v>
      </c>
      <c r="DM25" s="833">
        <f>COUNT(T25:AJ25)</f>
        <v>6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298</v>
      </c>
      <c r="B26" s="882" t="str">
        <f t="shared" ref="B26:R26" si="15">IF(B23="","",B22*B23*B24*B25)</f>
        <v/>
      </c>
      <c r="C26" s="882" t="str">
        <f t="shared" si="15"/>
        <v/>
      </c>
      <c r="D26" s="882" t="str">
        <f t="shared" si="15"/>
        <v/>
      </c>
      <c r="E26" s="882" t="str">
        <f t="shared" si="15"/>
        <v/>
      </c>
      <c r="F26" s="882" t="str">
        <f t="shared" si="15"/>
        <v/>
      </c>
      <c r="G26" s="882" t="str">
        <f t="shared" si="15"/>
        <v/>
      </c>
      <c r="H26" s="882" t="str">
        <f t="shared" si="15"/>
        <v/>
      </c>
      <c r="I26" s="882" t="str">
        <f t="shared" si="15"/>
        <v/>
      </c>
      <c r="J26" s="882" t="str">
        <f t="shared" si="15"/>
        <v/>
      </c>
      <c r="K26" s="882" t="str">
        <f t="shared" si="15"/>
        <v/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3600</v>
      </c>
      <c r="V26" s="882" t="str">
        <f t="shared" si="16"/>
        <v/>
      </c>
      <c r="W26" s="882">
        <f t="shared" si="16"/>
        <v>5184</v>
      </c>
      <c r="X26" s="882">
        <f t="shared" si="16"/>
        <v>3960</v>
      </c>
      <c r="Y26" s="882">
        <f t="shared" si="16"/>
        <v>3240</v>
      </c>
      <c r="Z26" s="882">
        <f t="shared" si="16"/>
        <v>1800</v>
      </c>
      <c r="AA26" s="882" t="str">
        <f t="shared" si="16"/>
        <v/>
      </c>
      <c r="AB26" s="882">
        <f t="shared" si="16"/>
        <v>4800</v>
      </c>
      <c r="AC26" s="882" t="str">
        <f t="shared" si="16"/>
        <v/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6" t="str">
        <f>IF(BY23="","",BY22*BY23*BY24*BY25)</f>
        <v/>
      </c>
      <c r="BZ26" s="876" t="str">
        <f>IF(DL26&lt;3,"",(SUM(B26:R26)-MIN(B26:R26)-MAX(B26:R26))/(DL26-2))</f>
        <v/>
      </c>
      <c r="CA26" s="876">
        <f>IF(DM26&lt;3,"",(SUM(T26:AJ26)-MIN(T26:AJ26)-MAX(T26:AJ26))/(DM26-2))</f>
        <v>3900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8">
        <f>COUNT(B26:R26)</f>
        <v>0</v>
      </c>
      <c r="DM26" s="833">
        <f>COUNT(T26:AJ26)</f>
        <v>6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0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0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0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0"/>
      <c r="BV27" s="655"/>
      <c r="BW27" s="655"/>
      <c r="BX27" s="655"/>
      <c r="BY27" s="655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0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0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0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0"/>
      <c r="BV28" s="655"/>
      <c r="BW28" s="655"/>
      <c r="BX28" s="655"/>
      <c r="BY28" s="655"/>
      <c r="BZ28" s="876" t="str">
        <f>IF(DL28&lt;3,"",(SUM(B28:R28)-MIN(B28:R28)-MAX(B28:R28))/(DL28-2))</f>
        <v/>
      </c>
      <c r="CA28" s="876">
        <f>IF(DM28&lt;3,"",(SUM(T28:AJ28)-MIN(T28:AJ28)-MAX(T28:AJ28))/(DM28-2))</f>
        <v>1.6666666666666667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8">
        <f>COUNT(B28:R28)</f>
        <v>0</v>
      </c>
      <c r="DM28" s="833">
        <f>COUNT(T28:AJ28)</f>
        <v>8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0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0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0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0"/>
      <c r="BV29" s="291"/>
      <c r="BW29" s="291"/>
      <c r="BX29" s="291"/>
      <c r="BY29" s="291"/>
      <c r="BZ29" s="876" t="str">
        <f>IF(DL29&lt;3,"",(SUM(B29:R29)-MIN(B29:R29)-MAX(B29:R29))/(DL29-2))</f>
        <v/>
      </c>
      <c r="CA29" s="876">
        <f>IF(DM29&lt;3,"",(SUM(T29:AJ29)-MIN(T29:AJ29)-MAX(T29:AJ29))/(DM29-2))</f>
        <v>18.5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8">
        <f>COUNT(B29:R29)</f>
        <v>0</v>
      </c>
      <c r="DM29" s="833">
        <f>COUNT(T29:AJ29)</f>
        <v>8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0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0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0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0"/>
      <c r="BV30" s="291"/>
      <c r="BW30" s="291"/>
      <c r="BX30" s="291"/>
      <c r="BY30" s="291"/>
      <c r="BZ30" s="876" t="str">
        <f>IF(DL30&lt;3,"",(SUM(B30:R30)-MIN(B30:R30)-MAX(B30:R30))/(DL30-2))</f>
        <v/>
      </c>
      <c r="CA30" s="876">
        <f>IF(DM30&lt;3,"",(SUM(T30:AJ30)-MIN(T30:AJ30)-MAX(T30:AJ30))/(DM30-2))</f>
        <v>2.8333333333333335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8">
        <f>COUNT(B30:R30)</f>
        <v>0</v>
      </c>
      <c r="DM30" s="833">
        <f>COUNT(T30:AJ30)</f>
        <v>8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0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0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0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0"/>
      <c r="BV31" s="291"/>
      <c r="BW31" s="291"/>
      <c r="BX31" s="291"/>
      <c r="BY31" s="291"/>
      <c r="BZ31" s="876" t="str">
        <f>IF(DL31&lt;3,"",(SUM(B31:R31)-MIN(B31:R31)-MAX(B31:R31))/(DL31-2))</f>
        <v/>
      </c>
      <c r="CA31" s="876">
        <f>IF(DM31&lt;3,"",(SUM(T31:AJ31)-MIN(T31:AJ31)-MAX(T31:AJ31))/(DM31-2))</f>
        <v>67.366666666666674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8">
        <f>COUNT(B31:R31)</f>
        <v>0</v>
      </c>
      <c r="DM31" s="833">
        <f>COUNT(T31:AJ31)</f>
        <v>8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298</v>
      </c>
      <c r="B32" s="882" t="str">
        <f t="shared" ref="B32:R32" si="24">IF(B29="","",B28*B29*B30*B31)</f>
        <v/>
      </c>
      <c r="C32" s="882" t="str">
        <f t="shared" si="24"/>
        <v/>
      </c>
      <c r="D32" s="882" t="str">
        <f t="shared" si="24"/>
        <v/>
      </c>
      <c r="E32" s="882" t="str">
        <f t="shared" si="24"/>
        <v/>
      </c>
      <c r="F32" s="882" t="str">
        <f t="shared" si="24"/>
        <v/>
      </c>
      <c r="G32" s="882" t="str">
        <f t="shared" si="24"/>
        <v/>
      </c>
      <c r="H32" s="882" t="str">
        <f t="shared" si="24"/>
        <v/>
      </c>
      <c r="I32" s="882" t="str">
        <f t="shared" si="24"/>
        <v/>
      </c>
      <c r="J32" s="882" t="str">
        <f t="shared" si="24"/>
        <v/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>
        <f t="shared" ref="T32:AJ32" si="25">IF(T29="","",T28*T29*T30*T31)</f>
        <v>2244</v>
      </c>
      <c r="U32" s="882">
        <f t="shared" si="25"/>
        <v>3600</v>
      </c>
      <c r="V32" s="882" t="str">
        <f t="shared" si="25"/>
        <v/>
      </c>
      <c r="W32" s="882">
        <f t="shared" si="25"/>
        <v>2592</v>
      </c>
      <c r="X32" s="882">
        <f t="shared" si="25"/>
        <v>3960</v>
      </c>
      <c r="Y32" s="882">
        <f t="shared" si="25"/>
        <v>3960</v>
      </c>
      <c r="Z32" s="882">
        <f t="shared" si="25"/>
        <v>4704</v>
      </c>
      <c r="AA32" s="882">
        <f t="shared" si="25"/>
        <v>1800</v>
      </c>
      <c r="AB32" s="882">
        <f t="shared" si="25"/>
        <v>1890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6" t="str">
        <f>IF(BY29="","",BY28*BY29*BY30*BY31)</f>
        <v/>
      </c>
      <c r="BZ32" s="876" t="str">
        <f>IF(DL32&lt;3,"",(SUM(B32:R32)-MIN(B32:R32)-MAX(B32:R32))/(DL32-2))</f>
        <v/>
      </c>
      <c r="CA32" s="876">
        <f>IF(DM32&lt;3,"",(SUM(T32:AJ32)-MIN(T32:AJ32)-MAX(T32:AJ32))/(DM32-2))</f>
        <v>3041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8">
        <f>COUNT(B32:R32)</f>
        <v>0</v>
      </c>
      <c r="DM32" s="833">
        <f>COUNT(T32:AJ32)</f>
        <v>8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0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0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0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0"/>
      <c r="BV33" s="655"/>
      <c r="BW33" s="655"/>
      <c r="BX33" s="655"/>
      <c r="BY33" s="291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0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0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0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0"/>
      <c r="BV34" s="655"/>
      <c r="BW34" s="655"/>
      <c r="BX34" s="655"/>
      <c r="BY34" s="291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0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0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0"/>
      <c r="BV35" s="291"/>
      <c r="BW35" s="291"/>
      <c r="BX35" s="291"/>
      <c r="BY35" s="29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0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0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0"/>
      <c r="BV36" s="291"/>
      <c r="BW36" s="291"/>
      <c r="BX36" s="291"/>
      <c r="BY36" s="291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0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0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0"/>
      <c r="BV37" s="291"/>
      <c r="BW37" s="291"/>
      <c r="BX37" s="291"/>
      <c r="BY37" s="291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298</v>
      </c>
      <c r="B38" s="882" t="str">
        <f t="shared" ref="B38:R38" si="32">IF(B35="","",B34*B35*B36*B37)</f>
        <v/>
      </c>
      <c r="C38" s="882" t="str">
        <f t="shared" si="32"/>
        <v/>
      </c>
      <c r="D38" s="882" t="str">
        <f t="shared" si="32"/>
        <v/>
      </c>
      <c r="E38" s="882" t="str">
        <f t="shared" si="32"/>
        <v/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 t="str">
        <f t="shared" si="32"/>
        <v/>
      </c>
      <c r="J38" s="882" t="str">
        <f t="shared" si="32"/>
        <v/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>
        <f t="shared" ref="T38:AJ38" si="33">IF(T35="","",T34*T35*T36*T37)</f>
        <v>2244</v>
      </c>
      <c r="U38" s="882" t="str">
        <f t="shared" si="33"/>
        <v/>
      </c>
      <c r="V38" s="882" t="str">
        <f t="shared" si="33"/>
        <v/>
      </c>
      <c r="W38" s="882" t="str">
        <f t="shared" si="33"/>
        <v/>
      </c>
      <c r="X38" s="882" t="str">
        <f t="shared" si="33"/>
        <v/>
      </c>
      <c r="Y38" s="882" t="str">
        <f t="shared" si="33"/>
        <v/>
      </c>
      <c r="Z38" s="882" t="str">
        <f t="shared" si="33"/>
        <v/>
      </c>
      <c r="AA38" s="882">
        <f t="shared" si="33"/>
        <v>4800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6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0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0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0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0"/>
      <c r="BV39" s="655"/>
      <c r="BW39" s="655"/>
      <c r="BX39" s="655"/>
      <c r="BY39" s="291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0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0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0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0"/>
      <c r="BV40" s="655"/>
      <c r="BW40" s="655"/>
      <c r="BX40" s="655"/>
      <c r="BY40" s="291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8">
        <f>COUNT(B40:R40)</f>
        <v>0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0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0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0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0"/>
      <c r="BV41" s="291"/>
      <c r="BW41" s="291"/>
      <c r="BX41" s="291"/>
      <c r="BY41" s="291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8">
        <f>COUNT(B41:R41)</f>
        <v>0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0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0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0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0"/>
      <c r="BV42" s="291"/>
      <c r="BW42" s="291"/>
      <c r="BX42" s="291"/>
      <c r="BY42" s="291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8">
        <f>COUNT(B42:R42)</f>
        <v>0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0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0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0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0"/>
      <c r="BV43" s="291"/>
      <c r="BW43" s="291"/>
      <c r="BX43" s="291"/>
      <c r="BY43" s="291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8">
        <f>COUNT(B43:R43)</f>
        <v>0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298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 t="str">
        <f t="shared" si="40"/>
        <v/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 t="str">
        <f t="shared" si="41"/>
        <v/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>
        <f t="shared" si="41"/>
        <v>7920</v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6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8">
        <f>COUNT(B44:R44)</f>
        <v>0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805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0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0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0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0"/>
      <c r="BV45" s="655"/>
      <c r="BW45" s="655"/>
      <c r="BX45" s="655"/>
      <c r="BY45" s="655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0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0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0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0"/>
      <c r="BV46" s="655"/>
      <c r="BW46" s="655"/>
      <c r="BX46" s="655"/>
      <c r="BY46" s="655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8">
        <f>COUNT(B46:R46)</f>
        <v>0</v>
      </c>
      <c r="DM46" s="833">
        <f>COUNT(T46:AJ46)</f>
        <v>2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0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0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0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0"/>
      <c r="BV47" s="291"/>
      <c r="BW47" s="291"/>
      <c r="BX47" s="291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8">
        <f>COUNT(B47:R47)</f>
        <v>0</v>
      </c>
      <c r="DM47" s="833">
        <f>COUNT(T47:AJ47)</f>
        <v>2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0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0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0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0"/>
      <c r="BV48" s="291"/>
      <c r="BW48" s="291"/>
      <c r="BX48" s="291"/>
      <c r="BY48" s="291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8">
        <f>COUNT(B48:R48)</f>
        <v>0</v>
      </c>
      <c r="DM48" s="833">
        <f>COUNT(T48:AJ48)</f>
        <v>2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0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0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0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0"/>
      <c r="BV49" s="291"/>
      <c r="BW49" s="291"/>
      <c r="BX49" s="291"/>
      <c r="BY49" s="291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8">
        <f>COUNT(B49:R49)</f>
        <v>0</v>
      </c>
      <c r="DM49" s="833">
        <f>COUNT(T49:AJ49)</f>
        <v>2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298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>
        <f t="shared" ref="T50:AJ50" si="49">IF(T47="","",T46*T47*T48*T49)</f>
        <v>2244</v>
      </c>
      <c r="U50" s="882" t="str">
        <f t="shared" si="49"/>
        <v/>
      </c>
      <c r="V50" s="882">
        <f t="shared" si="49"/>
        <v>7920</v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6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8">
        <f>COUNT(B50:R50)</f>
        <v>0</v>
      </c>
      <c r="DM50" s="833">
        <f>COUNT(T50:AJ50)</f>
        <v>2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0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0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0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0"/>
      <c r="BV51" s="655"/>
      <c r="BW51" s="655"/>
      <c r="BX51" s="655"/>
      <c r="BY51" s="655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0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0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0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0"/>
      <c r="BV52" s="655"/>
      <c r="BW52" s="655"/>
      <c r="BX52" s="655"/>
      <c r="BY52" s="655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0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0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0"/>
      <c r="BV53" s="291"/>
      <c r="BW53" s="291"/>
      <c r="BX53" s="291"/>
      <c r="BY53" s="291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0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0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0"/>
      <c r="BV54" s="291"/>
      <c r="BW54" s="291"/>
      <c r="BX54" s="291"/>
      <c r="BY54" s="291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0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0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0"/>
      <c r="BV55" s="291"/>
      <c r="BW55" s="291"/>
      <c r="BX55" s="291"/>
      <c r="BY55" s="291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298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 t="str">
        <f t="shared" si="56"/>
        <v/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6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827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0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0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0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0"/>
      <c r="BV57" s="655"/>
      <c r="BW57" s="655"/>
      <c r="BX57" s="655"/>
      <c r="BY57" s="655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0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0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0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0"/>
      <c r="BV58" s="655"/>
      <c r="BW58" s="655"/>
      <c r="BX58" s="655"/>
      <c r="BY58" s="655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1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0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0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0"/>
      <c r="BV59" s="291"/>
      <c r="BW59" s="291"/>
      <c r="BX59" s="291"/>
      <c r="BY59" s="291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8">
        <f t="shared" si="83"/>
        <v>0</v>
      </c>
      <c r="DM59" s="833">
        <f t="shared" si="84"/>
        <v>1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0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0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0"/>
      <c r="BV60" s="291"/>
      <c r="BW60" s="291"/>
      <c r="BX60" s="291"/>
      <c r="BY60" s="291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8">
        <f t="shared" si="83"/>
        <v>0</v>
      </c>
      <c r="DM60" s="833">
        <f t="shared" si="84"/>
        <v>1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0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0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0"/>
      <c r="BV61" s="291"/>
      <c r="BW61" s="291"/>
      <c r="BX61" s="291"/>
      <c r="BY61" s="291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8">
        <f t="shared" si="83"/>
        <v>0</v>
      </c>
      <c r="DM61" s="833">
        <f t="shared" si="84"/>
        <v>1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298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>
        <f t="shared" si="88"/>
        <v>216</v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8">
        <f t="shared" si="83"/>
        <v>0</v>
      </c>
      <c r="DM62" s="833">
        <f t="shared" si="84"/>
        <v>1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419</v>
      </c>
      <c r="B63" s="889">
        <f t="shared" ref="B63:R63" si="91">SUM(B14,B20,B26,B32,B38,B44,B50,B56,B62)</f>
        <v>0</v>
      </c>
      <c r="C63" s="889">
        <f t="shared" si="91"/>
        <v>0</v>
      </c>
      <c r="D63" s="889">
        <f t="shared" si="91"/>
        <v>0</v>
      </c>
      <c r="E63" s="889">
        <f t="shared" si="91"/>
        <v>0</v>
      </c>
      <c r="F63" s="889">
        <f t="shared" si="91"/>
        <v>0</v>
      </c>
      <c r="G63" s="889">
        <f t="shared" si="91"/>
        <v>0</v>
      </c>
      <c r="H63" s="889">
        <f t="shared" si="91"/>
        <v>0</v>
      </c>
      <c r="I63" s="889">
        <f t="shared" si="91"/>
        <v>0</v>
      </c>
      <c r="J63" s="889">
        <f t="shared" si="91"/>
        <v>0</v>
      </c>
      <c r="K63" s="889">
        <f t="shared" si="91"/>
        <v>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11220</v>
      </c>
      <c r="U63" s="889">
        <f t="shared" si="92"/>
        <v>10800</v>
      </c>
      <c r="V63" s="889">
        <f t="shared" si="92"/>
        <v>7920</v>
      </c>
      <c r="W63" s="889">
        <f t="shared" si="92"/>
        <v>7992</v>
      </c>
      <c r="X63" s="889">
        <f t="shared" si="92"/>
        <v>10560</v>
      </c>
      <c r="Y63" s="889">
        <f t="shared" si="92"/>
        <v>10368</v>
      </c>
      <c r="Z63" s="889">
        <f t="shared" si="92"/>
        <v>9144</v>
      </c>
      <c r="AA63" s="889">
        <f t="shared" si="92"/>
        <v>14520</v>
      </c>
      <c r="AB63" s="889">
        <f t="shared" si="92"/>
        <v>13380</v>
      </c>
      <c r="AC63" s="889">
        <f t="shared" si="92"/>
        <v>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/>
      <c r="BI63" s="889"/>
      <c r="BJ63" s="889">
        <f t="shared" ref="BJ63:BT63" si="94">SUM(BJ14,BJ20,BJ26,BJ32,BJ38,BJ44,BJ50,BJ56,BJ62)</f>
        <v>0</v>
      </c>
      <c r="BK63" s="889">
        <f t="shared" si="94"/>
        <v>0</v>
      </c>
      <c r="BL63" s="889">
        <f t="shared" si="94"/>
        <v>0</v>
      </c>
      <c r="BM63" s="889">
        <f t="shared" si="94"/>
        <v>0</v>
      </c>
      <c r="BN63" s="889">
        <f t="shared" si="94"/>
        <v>0</v>
      </c>
      <c r="BO63" s="889">
        <f t="shared" si="94"/>
        <v>0</v>
      </c>
      <c r="BP63" s="889">
        <f t="shared" si="94"/>
        <v>0</v>
      </c>
      <c r="BQ63" s="889">
        <f t="shared" si="94"/>
        <v>0</v>
      </c>
      <c r="BR63" s="889">
        <f t="shared" si="94"/>
        <v>0</v>
      </c>
      <c r="BS63" s="889">
        <f t="shared" si="94"/>
        <v>0</v>
      </c>
      <c r="BT63" s="889">
        <f t="shared" si="94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0</v>
      </c>
      <c r="CA63" s="876">
        <f t="shared" si="61"/>
        <v>5425.6</v>
      </c>
      <c r="CB63" s="876">
        <f t="shared" si="62"/>
        <v>0</v>
      </c>
      <c r="CC63" s="877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15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0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0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0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0"/>
      <c r="BV64" s="433"/>
      <c r="BW64" s="433"/>
      <c r="BX64" s="433"/>
      <c r="BY64" s="433"/>
      <c r="BZ64" s="891"/>
      <c r="CA64" s="891"/>
      <c r="CB64" s="891"/>
      <c r="CC64" s="892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3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3"/>
      <c r="DL64" s="894"/>
      <c r="DM64" s="894"/>
      <c r="DN64" s="894"/>
      <c r="DO64" s="893"/>
      <c r="DP64" s="433"/>
      <c r="DQ64" s="433"/>
      <c r="DR64" s="433"/>
      <c r="DS64" s="433"/>
      <c r="DT64" s="433"/>
      <c r="DU64" s="433"/>
      <c r="DV64" s="433"/>
      <c r="DW64" s="893"/>
      <c r="DX64" s="433"/>
      <c r="DY64" s="61"/>
    </row>
    <row r="65" spans="1:131" ht="12.75" customHeight="1">
      <c r="A65" s="895" t="s">
        <v>420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0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0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0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0"/>
      <c r="BV66" s="655"/>
      <c r="BW66" s="655"/>
      <c r="BX66" s="655"/>
      <c r="BY66" s="655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0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0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0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0"/>
      <c r="BV67" s="655"/>
      <c r="BW67" s="291"/>
      <c r="BX67" s="655"/>
      <c r="BY67" s="655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0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0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0"/>
      <c r="BV68" s="291"/>
      <c r="BW68" s="953"/>
      <c r="BX68" s="291"/>
      <c r="BY68" s="291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0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0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0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0"/>
      <c r="BV69" s="291"/>
      <c r="BW69" s="291"/>
      <c r="BX69" s="291"/>
      <c r="BY69" s="291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0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0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0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0"/>
      <c r="BV70" s="291"/>
      <c r="BW70" s="291"/>
      <c r="BX70" s="291"/>
      <c r="BY70" s="291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298</v>
      </c>
      <c r="B71" s="882" t="str">
        <f t="shared" ref="B71:R71" si="99">IF(B68="","",B67*B68*B69*B70)</f>
        <v/>
      </c>
      <c r="C71" s="882" t="str">
        <f t="shared" si="99"/>
        <v/>
      </c>
      <c r="D71" s="882" t="str">
        <f t="shared" si="99"/>
        <v/>
      </c>
      <c r="E71" s="882" t="str">
        <f t="shared" si="99"/>
        <v/>
      </c>
      <c r="F71" s="882" t="str">
        <f t="shared" si="99"/>
        <v/>
      </c>
      <c r="G71" s="882" t="str">
        <f t="shared" si="99"/>
        <v/>
      </c>
      <c r="H71" s="882" t="str">
        <f t="shared" si="99"/>
        <v/>
      </c>
      <c r="I71" s="882" t="str">
        <f t="shared" si="99"/>
        <v/>
      </c>
      <c r="J71" s="882" t="str">
        <f t="shared" si="99"/>
        <v/>
      </c>
      <c r="K71" s="882" t="str">
        <f t="shared" si="99"/>
        <v/>
      </c>
      <c r="L71" s="882" t="str">
        <f t="shared" si="99"/>
        <v/>
      </c>
      <c r="M71" s="882" t="str">
        <f t="shared" si="99"/>
        <v/>
      </c>
      <c r="N71" s="882" t="str">
        <f t="shared" si="99"/>
        <v/>
      </c>
      <c r="O71" s="882" t="str">
        <f t="shared" si="99"/>
        <v/>
      </c>
      <c r="P71" s="882" t="str">
        <f t="shared" si="99"/>
        <v/>
      </c>
      <c r="Q71" s="882" t="str">
        <f t="shared" si="99"/>
        <v/>
      </c>
      <c r="R71" s="882" t="str">
        <f t="shared" si="99"/>
        <v/>
      </c>
      <c r="S71" s="870"/>
      <c r="T71" s="882" t="str">
        <f t="shared" ref="T71:AJ71" si="100">IF(T68="","",T67*T68*T69*T70)</f>
        <v/>
      </c>
      <c r="U71" s="882" t="str">
        <f t="shared" si="100"/>
        <v/>
      </c>
      <c r="V71" s="882" t="str">
        <f t="shared" si="100"/>
        <v/>
      </c>
      <c r="W71" s="882" t="str">
        <f t="shared" si="100"/>
        <v/>
      </c>
      <c r="X71" s="882" t="str">
        <f t="shared" si="100"/>
        <v/>
      </c>
      <c r="Y71" s="882" t="str">
        <f t="shared" si="100"/>
        <v/>
      </c>
      <c r="Z71" s="882" t="str">
        <f t="shared" si="100"/>
        <v/>
      </c>
      <c r="AA71" s="882" t="str">
        <f t="shared" si="100"/>
        <v/>
      </c>
      <c r="AB71" s="882" t="str">
        <f t="shared" si="100"/>
        <v/>
      </c>
      <c r="AC71" s="882" t="str">
        <f t="shared" si="100"/>
        <v/>
      </c>
      <c r="AD71" s="882" t="str">
        <f t="shared" si="100"/>
        <v/>
      </c>
      <c r="AE71" s="882" t="str">
        <f t="shared" si="100"/>
        <v/>
      </c>
      <c r="AF71" s="882" t="str">
        <f t="shared" si="100"/>
        <v/>
      </c>
      <c r="AG71" s="882" t="str">
        <f t="shared" si="100"/>
        <v/>
      </c>
      <c r="AH71" s="882" t="str">
        <f t="shared" si="100"/>
        <v/>
      </c>
      <c r="AI71" s="882" t="str">
        <f t="shared" si="100"/>
        <v/>
      </c>
      <c r="AJ71" s="882" t="str">
        <f t="shared" si="100"/>
        <v/>
      </c>
      <c r="AK71" s="870"/>
      <c r="AL71" s="882" t="str">
        <f t="shared" ref="AL71:BB71" si="101">IF(AL68="","",AL67*AL68*AL69*AL70)</f>
        <v/>
      </c>
      <c r="AM71" s="882" t="str">
        <f t="shared" si="101"/>
        <v/>
      </c>
      <c r="AN71" s="882" t="str">
        <f t="shared" si="101"/>
        <v/>
      </c>
      <c r="AO71" s="882" t="str">
        <f t="shared" si="101"/>
        <v/>
      </c>
      <c r="AP71" s="882" t="str">
        <f t="shared" si="101"/>
        <v/>
      </c>
      <c r="AQ71" s="882" t="str">
        <f t="shared" si="101"/>
        <v/>
      </c>
      <c r="AR71" s="882" t="str">
        <f t="shared" si="101"/>
        <v/>
      </c>
      <c r="AS71" s="882" t="str">
        <f t="shared" si="101"/>
        <v/>
      </c>
      <c r="AT71" s="882" t="str">
        <f t="shared" si="101"/>
        <v/>
      </c>
      <c r="AU71" s="882" t="str">
        <f t="shared" si="101"/>
        <v/>
      </c>
      <c r="AV71" s="882" t="str">
        <f t="shared" si="101"/>
        <v/>
      </c>
      <c r="AW71" s="882" t="str">
        <f t="shared" si="101"/>
        <v/>
      </c>
      <c r="AX71" s="882" t="str">
        <f t="shared" si="101"/>
        <v/>
      </c>
      <c r="AY71" s="882" t="str">
        <f t="shared" si="101"/>
        <v/>
      </c>
      <c r="AZ71" s="882" t="str">
        <f t="shared" si="101"/>
        <v/>
      </c>
      <c r="BA71" s="882" t="str">
        <f t="shared" si="101"/>
        <v/>
      </c>
      <c r="BB71" s="882" t="str">
        <f t="shared" si="101"/>
        <v/>
      </c>
      <c r="BC71" s="870"/>
      <c r="BD71" s="882" t="str">
        <f t="shared" ref="BD71:BT71" si="102">IF(BD68="","",BD67*BD68*BD69*BD70)</f>
        <v/>
      </c>
      <c r="BE71" s="882" t="str">
        <f t="shared" si="102"/>
        <v/>
      </c>
      <c r="BF71" s="882" t="str">
        <f t="shared" si="102"/>
        <v/>
      </c>
      <c r="BG71" s="882" t="str">
        <f t="shared" si="102"/>
        <v/>
      </c>
      <c r="BH71" s="882" t="str">
        <f t="shared" si="102"/>
        <v/>
      </c>
      <c r="BI71" s="882" t="str">
        <f t="shared" si="102"/>
        <v/>
      </c>
      <c r="BJ71" s="882" t="str">
        <f t="shared" si="102"/>
        <v/>
      </c>
      <c r="BK71" s="882" t="str">
        <f t="shared" si="102"/>
        <v/>
      </c>
      <c r="BL71" s="882" t="str">
        <f t="shared" si="102"/>
        <v/>
      </c>
      <c r="BM71" s="882" t="str">
        <f t="shared" si="102"/>
        <v/>
      </c>
      <c r="BN71" s="882" t="str">
        <f t="shared" si="102"/>
        <v/>
      </c>
      <c r="BO71" s="882" t="str">
        <f t="shared" si="102"/>
        <v/>
      </c>
      <c r="BP71" s="882" t="str">
        <f t="shared" si="102"/>
        <v/>
      </c>
      <c r="BQ71" s="882" t="str">
        <f t="shared" si="102"/>
        <v/>
      </c>
      <c r="BR71" s="882" t="str">
        <f t="shared" si="102"/>
        <v/>
      </c>
      <c r="BS71" s="882" t="str">
        <f t="shared" si="102"/>
        <v/>
      </c>
      <c r="BT71" s="882" t="str">
        <f t="shared" si="102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6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0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0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0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0"/>
      <c r="BV72" s="655"/>
      <c r="BW72" s="655"/>
      <c r="BX72" s="655"/>
      <c r="BY72" s="291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0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0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0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0"/>
      <c r="BV73" s="655"/>
      <c r="BW73" s="655"/>
      <c r="BX73" s="655"/>
      <c r="BY73" s="291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0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0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0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0"/>
      <c r="BV74" s="291"/>
      <c r="BW74" s="291"/>
      <c r="BX74" s="291"/>
      <c r="BY74" s="291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0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0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0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0"/>
      <c r="BV75" s="291"/>
      <c r="BW75" s="291"/>
      <c r="BX75" s="291"/>
      <c r="BY75" s="291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0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0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0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0"/>
      <c r="BV76" s="291"/>
      <c r="BW76" s="291"/>
      <c r="BX76" s="291"/>
      <c r="BY76" s="291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298</v>
      </c>
      <c r="B77" s="882" t="str">
        <f t="shared" ref="B77:R77" si="107">IF(B74="","",B73*B74*B75*B76)</f>
        <v/>
      </c>
      <c r="C77" s="882" t="str">
        <f t="shared" si="107"/>
        <v/>
      </c>
      <c r="D77" s="882" t="str">
        <f t="shared" si="107"/>
        <v/>
      </c>
      <c r="E77" s="882" t="str">
        <f t="shared" si="107"/>
        <v/>
      </c>
      <c r="F77" s="882" t="str">
        <f t="shared" si="107"/>
        <v/>
      </c>
      <c r="G77" s="882" t="str">
        <f t="shared" si="107"/>
        <v/>
      </c>
      <c r="H77" s="882" t="str">
        <f t="shared" si="107"/>
        <v/>
      </c>
      <c r="I77" s="882" t="str">
        <f t="shared" si="107"/>
        <v/>
      </c>
      <c r="J77" s="882" t="str">
        <f t="shared" si="107"/>
        <v/>
      </c>
      <c r="K77" s="882" t="str">
        <f t="shared" si="107"/>
        <v/>
      </c>
      <c r="L77" s="882" t="str">
        <f t="shared" si="107"/>
        <v/>
      </c>
      <c r="M77" s="882" t="str">
        <f t="shared" si="107"/>
        <v/>
      </c>
      <c r="N77" s="882" t="str">
        <f t="shared" si="107"/>
        <v/>
      </c>
      <c r="O77" s="882" t="str">
        <f t="shared" si="107"/>
        <v/>
      </c>
      <c r="P77" s="882" t="str">
        <f t="shared" si="107"/>
        <v/>
      </c>
      <c r="Q77" s="882" t="str">
        <f t="shared" si="107"/>
        <v/>
      </c>
      <c r="R77" s="882" t="str">
        <f t="shared" si="107"/>
        <v/>
      </c>
      <c r="S77" s="870"/>
      <c r="T77" s="882" t="str">
        <f t="shared" ref="T77:AJ77" si="108">IF(T74="","",T73*T74*T75*T76)</f>
        <v/>
      </c>
      <c r="U77" s="882" t="str">
        <f t="shared" si="108"/>
        <v/>
      </c>
      <c r="V77" s="882" t="str">
        <f t="shared" si="108"/>
        <v/>
      </c>
      <c r="W77" s="882" t="str">
        <f t="shared" si="108"/>
        <v/>
      </c>
      <c r="X77" s="882" t="str">
        <f t="shared" si="108"/>
        <v/>
      </c>
      <c r="Y77" s="882" t="str">
        <f t="shared" si="108"/>
        <v/>
      </c>
      <c r="Z77" s="882" t="str">
        <f t="shared" si="108"/>
        <v/>
      </c>
      <c r="AA77" s="882" t="str">
        <f t="shared" si="108"/>
        <v/>
      </c>
      <c r="AB77" s="882" t="str">
        <f t="shared" si="108"/>
        <v/>
      </c>
      <c r="AC77" s="882" t="str">
        <f t="shared" si="108"/>
        <v/>
      </c>
      <c r="AD77" s="882" t="str">
        <f t="shared" si="108"/>
        <v/>
      </c>
      <c r="AE77" s="882" t="str">
        <f t="shared" si="108"/>
        <v/>
      </c>
      <c r="AF77" s="882" t="str">
        <f t="shared" si="108"/>
        <v/>
      </c>
      <c r="AG77" s="882" t="str">
        <f t="shared" si="108"/>
        <v/>
      </c>
      <c r="AH77" s="882" t="str">
        <f t="shared" si="108"/>
        <v/>
      </c>
      <c r="AI77" s="882" t="str">
        <f t="shared" si="108"/>
        <v/>
      </c>
      <c r="AJ77" s="882" t="str">
        <f t="shared" si="108"/>
        <v/>
      </c>
      <c r="AK77" s="870"/>
      <c r="AL77" s="882" t="str">
        <f t="shared" ref="AL77:BB77" si="109">IF(AL74="","",AL73*AL74*AL75*AL76)</f>
        <v/>
      </c>
      <c r="AM77" s="882" t="str">
        <f t="shared" si="109"/>
        <v/>
      </c>
      <c r="AN77" s="882" t="str">
        <f t="shared" si="109"/>
        <v/>
      </c>
      <c r="AO77" s="882" t="str">
        <f t="shared" si="109"/>
        <v/>
      </c>
      <c r="AP77" s="882" t="str">
        <f t="shared" si="109"/>
        <v/>
      </c>
      <c r="AQ77" s="882" t="str">
        <f t="shared" si="109"/>
        <v/>
      </c>
      <c r="AR77" s="882" t="str">
        <f t="shared" si="109"/>
        <v/>
      </c>
      <c r="AS77" s="882" t="str">
        <f t="shared" si="109"/>
        <v/>
      </c>
      <c r="AT77" s="882" t="str">
        <f t="shared" si="109"/>
        <v/>
      </c>
      <c r="AU77" s="882" t="str">
        <f t="shared" si="109"/>
        <v/>
      </c>
      <c r="AV77" s="882" t="str">
        <f t="shared" si="109"/>
        <v/>
      </c>
      <c r="AW77" s="882" t="str">
        <f t="shared" si="109"/>
        <v/>
      </c>
      <c r="AX77" s="882" t="str">
        <f t="shared" si="109"/>
        <v/>
      </c>
      <c r="AY77" s="882" t="str">
        <f t="shared" si="109"/>
        <v/>
      </c>
      <c r="AZ77" s="882" t="str">
        <f t="shared" si="109"/>
        <v/>
      </c>
      <c r="BA77" s="882" t="str">
        <f t="shared" si="109"/>
        <v/>
      </c>
      <c r="BB77" s="882" t="str">
        <f t="shared" si="109"/>
        <v/>
      </c>
      <c r="BC77" s="870"/>
      <c r="BD77" s="882" t="str">
        <f t="shared" ref="BD77:BT77" si="110">IF(BD74="","",BD73*BD74*BD75*BD76)</f>
        <v/>
      </c>
      <c r="BE77" s="882" t="str">
        <f t="shared" si="110"/>
        <v/>
      </c>
      <c r="BF77" s="882" t="str">
        <f t="shared" si="110"/>
        <v/>
      </c>
      <c r="BG77" s="882" t="str">
        <f t="shared" si="110"/>
        <v/>
      </c>
      <c r="BH77" s="882" t="str">
        <f t="shared" si="110"/>
        <v/>
      </c>
      <c r="BI77" s="882" t="str">
        <f t="shared" si="110"/>
        <v/>
      </c>
      <c r="BJ77" s="882" t="str">
        <f t="shared" si="110"/>
        <v/>
      </c>
      <c r="BK77" s="882" t="str">
        <f t="shared" si="110"/>
        <v/>
      </c>
      <c r="BL77" s="882" t="str">
        <f t="shared" si="110"/>
        <v/>
      </c>
      <c r="BM77" s="882" t="str">
        <f t="shared" si="110"/>
        <v/>
      </c>
      <c r="BN77" s="882" t="str">
        <f t="shared" si="110"/>
        <v/>
      </c>
      <c r="BO77" s="882" t="str">
        <f t="shared" si="110"/>
        <v/>
      </c>
      <c r="BP77" s="882" t="str">
        <f t="shared" si="110"/>
        <v/>
      </c>
      <c r="BQ77" s="882" t="str">
        <f t="shared" si="110"/>
        <v/>
      </c>
      <c r="BR77" s="882" t="str">
        <f t="shared" si="110"/>
        <v/>
      </c>
      <c r="BS77" s="882" t="str">
        <f t="shared" si="110"/>
        <v/>
      </c>
      <c r="BT77" s="882" t="str">
        <f t="shared" si="110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6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0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0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0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0"/>
      <c r="BV78" s="655"/>
      <c r="BW78" s="655"/>
      <c r="BX78" s="655"/>
      <c r="BY78" s="291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0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0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0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0"/>
      <c r="BV79" s="655"/>
      <c r="BW79" s="655"/>
      <c r="BX79" s="655"/>
      <c r="BY79" s="291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0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0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0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0"/>
      <c r="BV80" s="291"/>
      <c r="BW80" s="291"/>
      <c r="BX80" s="291"/>
      <c r="BY80" s="291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0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0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0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0"/>
      <c r="BV81" s="291"/>
      <c r="BW81" s="291"/>
      <c r="BX81" s="291"/>
      <c r="BY81" s="291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0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0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0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0"/>
      <c r="BV82" s="291"/>
      <c r="BW82" s="291"/>
      <c r="BX82" s="291"/>
      <c r="BY82" s="291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298</v>
      </c>
      <c r="B83" s="882" t="str">
        <f t="shared" ref="B83:R83" si="115">IF(B80="","",B79*B80*B81*B82)</f>
        <v/>
      </c>
      <c r="C83" s="882" t="str">
        <f t="shared" si="115"/>
        <v/>
      </c>
      <c r="D83" s="882" t="str">
        <f t="shared" si="115"/>
        <v/>
      </c>
      <c r="E83" s="882" t="str">
        <f t="shared" si="115"/>
        <v/>
      </c>
      <c r="F83" s="882" t="str">
        <f t="shared" si="115"/>
        <v/>
      </c>
      <c r="G83" s="882" t="str">
        <f t="shared" si="115"/>
        <v/>
      </c>
      <c r="H83" s="882" t="str">
        <f t="shared" si="115"/>
        <v/>
      </c>
      <c r="I83" s="882" t="str">
        <f t="shared" si="115"/>
        <v/>
      </c>
      <c r="J83" s="882" t="str">
        <f t="shared" si="115"/>
        <v/>
      </c>
      <c r="K83" s="882" t="str">
        <f t="shared" si="115"/>
        <v/>
      </c>
      <c r="L83" s="882" t="str">
        <f t="shared" si="115"/>
        <v/>
      </c>
      <c r="M83" s="882" t="str">
        <f t="shared" si="115"/>
        <v/>
      </c>
      <c r="N83" s="882" t="str">
        <f t="shared" si="115"/>
        <v/>
      </c>
      <c r="O83" s="882" t="str">
        <f t="shared" si="115"/>
        <v/>
      </c>
      <c r="P83" s="882" t="str">
        <f t="shared" si="115"/>
        <v/>
      </c>
      <c r="Q83" s="882" t="str">
        <f t="shared" si="115"/>
        <v/>
      </c>
      <c r="R83" s="882" t="str">
        <f t="shared" si="115"/>
        <v/>
      </c>
      <c r="S83" s="870"/>
      <c r="T83" s="882" t="str">
        <f t="shared" ref="T83:AJ83" si="116">IF(T80="","",T79*T80*T81*T82)</f>
        <v/>
      </c>
      <c r="U83" s="882" t="str">
        <f t="shared" si="116"/>
        <v/>
      </c>
      <c r="V83" s="882" t="str">
        <f t="shared" si="116"/>
        <v/>
      </c>
      <c r="W83" s="882" t="str">
        <f t="shared" si="116"/>
        <v/>
      </c>
      <c r="X83" s="882" t="str">
        <f t="shared" si="116"/>
        <v/>
      </c>
      <c r="Y83" s="882" t="str">
        <f t="shared" si="116"/>
        <v/>
      </c>
      <c r="Z83" s="882" t="str">
        <f t="shared" si="116"/>
        <v/>
      </c>
      <c r="AA83" s="882" t="str">
        <f t="shared" si="116"/>
        <v/>
      </c>
      <c r="AB83" s="882" t="str">
        <f t="shared" si="116"/>
        <v/>
      </c>
      <c r="AC83" s="882" t="str">
        <f t="shared" si="116"/>
        <v/>
      </c>
      <c r="AD83" s="882" t="str">
        <f t="shared" si="116"/>
        <v/>
      </c>
      <c r="AE83" s="882" t="str">
        <f t="shared" si="116"/>
        <v/>
      </c>
      <c r="AF83" s="882" t="str">
        <f t="shared" si="116"/>
        <v/>
      </c>
      <c r="AG83" s="882" t="str">
        <f t="shared" si="116"/>
        <v/>
      </c>
      <c r="AH83" s="882" t="str">
        <f t="shared" si="116"/>
        <v/>
      </c>
      <c r="AI83" s="882" t="str">
        <f t="shared" si="116"/>
        <v/>
      </c>
      <c r="AJ83" s="882" t="str">
        <f t="shared" si="116"/>
        <v/>
      </c>
      <c r="AK83" s="870"/>
      <c r="AL83" s="882" t="str">
        <f t="shared" ref="AL83:BB83" si="117">IF(AL80="","",AL79*AL80*AL81*AL82)</f>
        <v/>
      </c>
      <c r="AM83" s="882" t="str">
        <f t="shared" si="117"/>
        <v/>
      </c>
      <c r="AN83" s="882" t="str">
        <f t="shared" si="117"/>
        <v/>
      </c>
      <c r="AO83" s="882" t="str">
        <f t="shared" si="117"/>
        <v/>
      </c>
      <c r="AP83" s="882" t="str">
        <f t="shared" si="117"/>
        <v/>
      </c>
      <c r="AQ83" s="882" t="str">
        <f t="shared" si="117"/>
        <v/>
      </c>
      <c r="AR83" s="882" t="str">
        <f t="shared" si="117"/>
        <v/>
      </c>
      <c r="AS83" s="882" t="str">
        <f t="shared" si="117"/>
        <v/>
      </c>
      <c r="AT83" s="882" t="str">
        <f t="shared" si="117"/>
        <v/>
      </c>
      <c r="AU83" s="882" t="str">
        <f t="shared" si="117"/>
        <v/>
      </c>
      <c r="AV83" s="882" t="str">
        <f t="shared" si="117"/>
        <v/>
      </c>
      <c r="AW83" s="882" t="str">
        <f t="shared" si="117"/>
        <v/>
      </c>
      <c r="AX83" s="882" t="str">
        <f t="shared" si="117"/>
        <v/>
      </c>
      <c r="AY83" s="882" t="str">
        <f t="shared" si="117"/>
        <v/>
      </c>
      <c r="AZ83" s="882" t="str">
        <f t="shared" si="117"/>
        <v/>
      </c>
      <c r="BA83" s="882" t="str">
        <f t="shared" si="117"/>
        <v/>
      </c>
      <c r="BB83" s="882" t="str">
        <f t="shared" si="117"/>
        <v/>
      </c>
      <c r="BC83" s="870"/>
      <c r="BD83" s="882" t="str">
        <f t="shared" ref="BD83:BT83" si="118">IF(BD80="","",BD79*BD80*BD81*BD82)</f>
        <v/>
      </c>
      <c r="BE83" s="882" t="str">
        <f t="shared" si="118"/>
        <v/>
      </c>
      <c r="BF83" s="882" t="str">
        <f t="shared" si="118"/>
        <v/>
      </c>
      <c r="BG83" s="882" t="str">
        <f t="shared" si="118"/>
        <v/>
      </c>
      <c r="BH83" s="882" t="str">
        <f t="shared" si="118"/>
        <v/>
      </c>
      <c r="BI83" s="882" t="str">
        <f t="shared" si="118"/>
        <v/>
      </c>
      <c r="BJ83" s="882" t="str">
        <f t="shared" si="118"/>
        <v/>
      </c>
      <c r="BK83" s="882" t="str">
        <f t="shared" si="118"/>
        <v/>
      </c>
      <c r="BL83" s="882" t="str">
        <f t="shared" si="118"/>
        <v/>
      </c>
      <c r="BM83" s="882" t="str">
        <f t="shared" si="118"/>
        <v/>
      </c>
      <c r="BN83" s="882" t="str">
        <f t="shared" si="118"/>
        <v/>
      </c>
      <c r="BO83" s="882" t="str">
        <f t="shared" si="118"/>
        <v/>
      </c>
      <c r="BP83" s="882" t="str">
        <f t="shared" si="118"/>
        <v/>
      </c>
      <c r="BQ83" s="882" t="str">
        <f t="shared" si="118"/>
        <v/>
      </c>
      <c r="BR83" s="882" t="str">
        <f t="shared" si="118"/>
        <v/>
      </c>
      <c r="BS83" s="882" t="str">
        <f t="shared" si="118"/>
        <v/>
      </c>
      <c r="BT83" s="882" t="str">
        <f t="shared" si="118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6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0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0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0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0"/>
      <c r="BV84" s="655"/>
      <c r="BW84" s="655"/>
      <c r="BX84" s="655"/>
      <c r="BY84" s="655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0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0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0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0"/>
      <c r="BV85" s="655"/>
      <c r="BW85" s="655"/>
      <c r="BX85" s="655"/>
      <c r="BY85" s="655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0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0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0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0"/>
      <c r="BV86" s="291"/>
      <c r="BW86" s="291"/>
      <c r="BX86" s="291"/>
      <c r="BY86" s="291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0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0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0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0"/>
      <c r="BV87" s="291"/>
      <c r="BW87" s="291"/>
      <c r="BX87" s="291"/>
      <c r="BY87" s="291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0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0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0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0"/>
      <c r="BV88" s="291"/>
      <c r="BW88" s="291"/>
      <c r="BX88" s="291"/>
      <c r="BY88" s="291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298</v>
      </c>
      <c r="B89" s="882" t="str">
        <f t="shared" ref="B89:R89" si="123">IF(B86="","",B85*B86*B87*B88)</f>
        <v/>
      </c>
      <c r="C89" s="882" t="str">
        <f t="shared" si="123"/>
        <v/>
      </c>
      <c r="D89" s="882" t="str">
        <f t="shared" si="123"/>
        <v/>
      </c>
      <c r="E89" s="882" t="str">
        <f t="shared" si="123"/>
        <v/>
      </c>
      <c r="F89" s="882" t="str">
        <f t="shared" si="123"/>
        <v/>
      </c>
      <c r="G89" s="882" t="str">
        <f t="shared" si="123"/>
        <v/>
      </c>
      <c r="H89" s="882" t="str">
        <f t="shared" si="123"/>
        <v/>
      </c>
      <c r="I89" s="882" t="str">
        <f t="shared" si="123"/>
        <v/>
      </c>
      <c r="J89" s="882" t="str">
        <f t="shared" si="123"/>
        <v/>
      </c>
      <c r="K89" s="882" t="str">
        <f t="shared" si="123"/>
        <v/>
      </c>
      <c r="L89" s="882" t="str">
        <f t="shared" si="123"/>
        <v/>
      </c>
      <c r="M89" s="882" t="str">
        <f t="shared" si="123"/>
        <v/>
      </c>
      <c r="N89" s="882" t="str">
        <f t="shared" si="123"/>
        <v/>
      </c>
      <c r="O89" s="882" t="str">
        <f t="shared" si="123"/>
        <v/>
      </c>
      <c r="P89" s="882" t="str">
        <f t="shared" si="123"/>
        <v/>
      </c>
      <c r="Q89" s="882" t="str">
        <f t="shared" si="123"/>
        <v/>
      </c>
      <c r="R89" s="882" t="str">
        <f t="shared" si="123"/>
        <v/>
      </c>
      <c r="S89" s="870"/>
      <c r="T89" s="882" t="str">
        <f t="shared" ref="T89:AJ89" si="124">IF(T86="","",T85*T86*T87*T88)</f>
        <v/>
      </c>
      <c r="U89" s="882" t="str">
        <f t="shared" si="124"/>
        <v/>
      </c>
      <c r="V89" s="882" t="str">
        <f t="shared" si="124"/>
        <v/>
      </c>
      <c r="W89" s="882" t="str">
        <f t="shared" si="124"/>
        <v/>
      </c>
      <c r="X89" s="882" t="str">
        <f t="shared" si="124"/>
        <v/>
      </c>
      <c r="Y89" s="882" t="str">
        <f t="shared" si="124"/>
        <v/>
      </c>
      <c r="Z89" s="882" t="str">
        <f t="shared" si="124"/>
        <v/>
      </c>
      <c r="AA89" s="882" t="str">
        <f t="shared" si="124"/>
        <v/>
      </c>
      <c r="AB89" s="882" t="str">
        <f t="shared" si="124"/>
        <v/>
      </c>
      <c r="AC89" s="882" t="str">
        <f t="shared" si="124"/>
        <v/>
      </c>
      <c r="AD89" s="882" t="str">
        <f t="shared" si="124"/>
        <v/>
      </c>
      <c r="AE89" s="882" t="str">
        <f t="shared" si="124"/>
        <v/>
      </c>
      <c r="AF89" s="882" t="str">
        <f t="shared" si="124"/>
        <v/>
      </c>
      <c r="AG89" s="882" t="str">
        <f t="shared" si="124"/>
        <v/>
      </c>
      <c r="AH89" s="882" t="str">
        <f t="shared" si="124"/>
        <v/>
      </c>
      <c r="AI89" s="882" t="str">
        <f t="shared" si="124"/>
        <v/>
      </c>
      <c r="AJ89" s="882" t="str">
        <f t="shared" si="124"/>
        <v/>
      </c>
      <c r="AK89" s="870"/>
      <c r="AL89" s="882" t="str">
        <f t="shared" ref="AL89:BB89" si="125">IF(AL86="","",AL85*AL86*AL87*AL88)</f>
        <v/>
      </c>
      <c r="AM89" s="882" t="str">
        <f t="shared" si="125"/>
        <v/>
      </c>
      <c r="AN89" s="882" t="str">
        <f t="shared" si="125"/>
        <v/>
      </c>
      <c r="AO89" s="882" t="str">
        <f t="shared" si="125"/>
        <v/>
      </c>
      <c r="AP89" s="882" t="str">
        <f t="shared" si="125"/>
        <v/>
      </c>
      <c r="AQ89" s="882" t="str">
        <f t="shared" si="125"/>
        <v/>
      </c>
      <c r="AR89" s="882" t="str">
        <f t="shared" si="125"/>
        <v/>
      </c>
      <c r="AS89" s="882" t="str">
        <f t="shared" si="125"/>
        <v/>
      </c>
      <c r="AT89" s="882" t="str">
        <f t="shared" si="125"/>
        <v/>
      </c>
      <c r="AU89" s="882" t="str">
        <f t="shared" si="125"/>
        <v/>
      </c>
      <c r="AV89" s="882" t="str">
        <f t="shared" si="125"/>
        <v/>
      </c>
      <c r="AW89" s="882" t="str">
        <f t="shared" si="125"/>
        <v/>
      </c>
      <c r="AX89" s="882" t="str">
        <f t="shared" si="125"/>
        <v/>
      </c>
      <c r="AY89" s="882" t="str">
        <f t="shared" si="125"/>
        <v/>
      </c>
      <c r="AZ89" s="882" t="str">
        <f t="shared" si="125"/>
        <v/>
      </c>
      <c r="BA89" s="882" t="str">
        <f t="shared" si="125"/>
        <v/>
      </c>
      <c r="BB89" s="882" t="str">
        <f t="shared" si="125"/>
        <v/>
      </c>
      <c r="BC89" s="870"/>
      <c r="BD89" s="882" t="str">
        <f t="shared" ref="BD89:BT89" si="126">IF(BD86="","",BD85*BD86*BD87*BD88)</f>
        <v/>
      </c>
      <c r="BE89" s="882" t="str">
        <f t="shared" si="126"/>
        <v/>
      </c>
      <c r="BF89" s="882" t="str">
        <f t="shared" si="126"/>
        <v/>
      </c>
      <c r="BG89" s="882" t="str">
        <f t="shared" si="126"/>
        <v/>
      </c>
      <c r="BH89" s="882" t="str">
        <f t="shared" si="126"/>
        <v/>
      </c>
      <c r="BI89" s="882" t="str">
        <f t="shared" si="126"/>
        <v/>
      </c>
      <c r="BJ89" s="882" t="str">
        <f t="shared" si="126"/>
        <v/>
      </c>
      <c r="BK89" s="882" t="str">
        <f t="shared" si="126"/>
        <v/>
      </c>
      <c r="BL89" s="882" t="str">
        <f t="shared" si="126"/>
        <v/>
      </c>
      <c r="BM89" s="882" t="str">
        <f t="shared" si="126"/>
        <v/>
      </c>
      <c r="BN89" s="882" t="str">
        <f t="shared" si="126"/>
        <v/>
      </c>
      <c r="BO89" s="882" t="str">
        <f t="shared" si="126"/>
        <v/>
      </c>
      <c r="BP89" s="882" t="str">
        <f t="shared" si="126"/>
        <v/>
      </c>
      <c r="BQ89" s="882" t="str">
        <f t="shared" si="126"/>
        <v/>
      </c>
      <c r="BR89" s="882" t="str">
        <f t="shared" si="126"/>
        <v/>
      </c>
      <c r="BS89" s="882" t="str">
        <f t="shared" si="126"/>
        <v/>
      </c>
      <c r="BT89" s="882" t="str">
        <f t="shared" si="126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6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0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0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0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0"/>
      <c r="BV90" s="655"/>
      <c r="BW90" s="655"/>
      <c r="BX90" s="655"/>
      <c r="BY90" s="291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0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0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0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0"/>
      <c r="BV91" s="655"/>
      <c r="BW91" s="655"/>
      <c r="BX91" s="655"/>
      <c r="BY91" s="291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0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0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0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0"/>
      <c r="BV92" s="291"/>
      <c r="BW92" s="291"/>
      <c r="BX92" s="291"/>
      <c r="BY92" s="291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0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0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0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0"/>
      <c r="BV93" s="291"/>
      <c r="BW93" s="291"/>
      <c r="BX93" s="291"/>
      <c r="BY93" s="291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0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0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0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0"/>
      <c r="BV94" s="291"/>
      <c r="BW94" s="291"/>
      <c r="BX94" s="291"/>
      <c r="BY94" s="291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298</v>
      </c>
      <c r="B95" s="882" t="str">
        <f t="shared" ref="B95:R95" si="131">IF(B92="","",B91*B92*B93*B94)</f>
        <v/>
      </c>
      <c r="C95" s="882" t="str">
        <f t="shared" si="131"/>
        <v/>
      </c>
      <c r="D95" s="882" t="str">
        <f t="shared" si="131"/>
        <v/>
      </c>
      <c r="E95" s="882" t="str">
        <f t="shared" si="131"/>
        <v/>
      </c>
      <c r="F95" s="882" t="str">
        <f t="shared" si="131"/>
        <v/>
      </c>
      <c r="G95" s="882" t="str">
        <f t="shared" si="131"/>
        <v/>
      </c>
      <c r="H95" s="882" t="str">
        <f t="shared" si="131"/>
        <v/>
      </c>
      <c r="I95" s="882" t="str">
        <f t="shared" si="131"/>
        <v/>
      </c>
      <c r="J95" s="882" t="str">
        <f t="shared" si="131"/>
        <v/>
      </c>
      <c r="K95" s="882" t="str">
        <f t="shared" si="131"/>
        <v/>
      </c>
      <c r="L95" s="882" t="str">
        <f t="shared" si="131"/>
        <v/>
      </c>
      <c r="M95" s="882" t="str">
        <f t="shared" si="131"/>
        <v/>
      </c>
      <c r="N95" s="882" t="str">
        <f t="shared" si="131"/>
        <v/>
      </c>
      <c r="O95" s="882" t="str">
        <f t="shared" si="131"/>
        <v/>
      </c>
      <c r="P95" s="882" t="str">
        <f t="shared" si="131"/>
        <v/>
      </c>
      <c r="Q95" s="882" t="str">
        <f t="shared" si="131"/>
        <v/>
      </c>
      <c r="R95" s="882" t="str">
        <f t="shared" si="131"/>
        <v/>
      </c>
      <c r="S95" s="870"/>
      <c r="T95" s="882" t="str">
        <f t="shared" ref="T95:AJ95" si="132">IF(T92="","",T91*T92*T93*T94)</f>
        <v/>
      </c>
      <c r="U95" s="882" t="str">
        <f t="shared" si="132"/>
        <v/>
      </c>
      <c r="V95" s="882" t="str">
        <f t="shared" si="132"/>
        <v/>
      </c>
      <c r="W95" s="882" t="str">
        <f t="shared" si="132"/>
        <v/>
      </c>
      <c r="X95" s="882" t="str">
        <f t="shared" si="132"/>
        <v/>
      </c>
      <c r="Y95" s="882" t="str">
        <f t="shared" si="132"/>
        <v/>
      </c>
      <c r="Z95" s="882" t="str">
        <f t="shared" si="132"/>
        <v/>
      </c>
      <c r="AA95" s="882" t="str">
        <f t="shared" si="132"/>
        <v/>
      </c>
      <c r="AB95" s="882" t="str">
        <f t="shared" si="132"/>
        <v/>
      </c>
      <c r="AC95" s="882" t="str">
        <f t="shared" si="132"/>
        <v/>
      </c>
      <c r="AD95" s="882" t="str">
        <f t="shared" si="132"/>
        <v/>
      </c>
      <c r="AE95" s="882" t="str">
        <f t="shared" si="132"/>
        <v/>
      </c>
      <c r="AF95" s="882" t="str">
        <f t="shared" si="132"/>
        <v/>
      </c>
      <c r="AG95" s="882" t="str">
        <f t="shared" si="132"/>
        <v/>
      </c>
      <c r="AH95" s="882" t="str">
        <f t="shared" si="132"/>
        <v/>
      </c>
      <c r="AI95" s="882" t="str">
        <f t="shared" si="132"/>
        <v/>
      </c>
      <c r="AJ95" s="882" t="str">
        <f t="shared" si="132"/>
        <v/>
      </c>
      <c r="AK95" s="870"/>
      <c r="AL95" s="882" t="str">
        <f t="shared" ref="AL95:BB95" si="133">IF(AL92="","",AL91*AL92*AL93*AL94)</f>
        <v/>
      </c>
      <c r="AM95" s="882" t="str">
        <f t="shared" si="133"/>
        <v/>
      </c>
      <c r="AN95" s="882" t="str">
        <f t="shared" si="133"/>
        <v/>
      </c>
      <c r="AO95" s="882" t="str">
        <f t="shared" si="133"/>
        <v/>
      </c>
      <c r="AP95" s="882" t="str">
        <f t="shared" si="133"/>
        <v/>
      </c>
      <c r="AQ95" s="882" t="str">
        <f t="shared" si="133"/>
        <v/>
      </c>
      <c r="AR95" s="882" t="str">
        <f t="shared" si="133"/>
        <v/>
      </c>
      <c r="AS95" s="882" t="str">
        <f t="shared" si="133"/>
        <v/>
      </c>
      <c r="AT95" s="882" t="str">
        <f t="shared" si="133"/>
        <v/>
      </c>
      <c r="AU95" s="882" t="str">
        <f t="shared" si="133"/>
        <v/>
      </c>
      <c r="AV95" s="882" t="str">
        <f t="shared" si="133"/>
        <v/>
      </c>
      <c r="AW95" s="882" t="str">
        <f t="shared" si="133"/>
        <v/>
      </c>
      <c r="AX95" s="882" t="str">
        <f t="shared" si="133"/>
        <v/>
      </c>
      <c r="AY95" s="882" t="str">
        <f t="shared" si="133"/>
        <v/>
      </c>
      <c r="AZ95" s="882" t="str">
        <f t="shared" si="133"/>
        <v/>
      </c>
      <c r="BA95" s="882" t="str">
        <f t="shared" si="133"/>
        <v/>
      </c>
      <c r="BB95" s="882" t="str">
        <f t="shared" si="133"/>
        <v/>
      </c>
      <c r="BC95" s="870"/>
      <c r="BD95" s="882" t="str">
        <f t="shared" ref="BD95:BT95" si="134">IF(BD92="","",BD91*BD92*BD93*BD94)</f>
        <v/>
      </c>
      <c r="BE95" s="882" t="str">
        <f t="shared" si="134"/>
        <v/>
      </c>
      <c r="BF95" s="882" t="str">
        <f t="shared" si="134"/>
        <v/>
      </c>
      <c r="BG95" s="882" t="str">
        <f t="shared" si="134"/>
        <v/>
      </c>
      <c r="BH95" s="882" t="str">
        <f t="shared" si="134"/>
        <v/>
      </c>
      <c r="BI95" s="882" t="str">
        <f t="shared" si="134"/>
        <v/>
      </c>
      <c r="BJ95" s="882" t="str">
        <f t="shared" si="134"/>
        <v/>
      </c>
      <c r="BK95" s="882" t="str">
        <f t="shared" si="134"/>
        <v/>
      </c>
      <c r="BL95" s="882" t="str">
        <f t="shared" si="134"/>
        <v/>
      </c>
      <c r="BM95" s="882" t="str">
        <f t="shared" si="134"/>
        <v/>
      </c>
      <c r="BN95" s="882" t="str">
        <f t="shared" si="134"/>
        <v/>
      </c>
      <c r="BO95" s="882" t="str">
        <f t="shared" si="134"/>
        <v/>
      </c>
      <c r="BP95" s="882" t="str">
        <f t="shared" si="134"/>
        <v/>
      </c>
      <c r="BQ95" s="882" t="str">
        <f t="shared" si="134"/>
        <v/>
      </c>
      <c r="BR95" s="882" t="str">
        <f t="shared" si="134"/>
        <v/>
      </c>
      <c r="BS95" s="882" t="str">
        <f t="shared" si="134"/>
        <v/>
      </c>
      <c r="BT95" s="882" t="str">
        <f t="shared" si="134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6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0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0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0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0"/>
      <c r="BV96" s="655"/>
      <c r="BW96" s="655"/>
      <c r="BX96" s="655"/>
      <c r="BY96" s="291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0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0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0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0"/>
      <c r="BV97" s="655"/>
      <c r="BW97" s="655"/>
      <c r="BX97" s="655"/>
      <c r="BY97" s="291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0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0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0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0"/>
      <c r="BV98" s="291"/>
      <c r="BW98" s="291"/>
      <c r="BX98" s="291"/>
      <c r="BY98" s="291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0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0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0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0"/>
      <c r="BV99" s="291"/>
      <c r="BW99" s="291"/>
      <c r="BX99" s="291"/>
      <c r="BY99" s="291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0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0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0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0"/>
      <c r="BV100" s="291"/>
      <c r="BW100" s="291"/>
      <c r="BX100" s="291"/>
      <c r="BY100" s="291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298</v>
      </c>
      <c r="B101" s="882" t="str">
        <f t="shared" ref="B101:R101" si="139">IF(B98="","",B97*B98*B99*B100)</f>
        <v/>
      </c>
      <c r="C101" s="882" t="str">
        <f t="shared" si="139"/>
        <v/>
      </c>
      <c r="D101" s="882" t="str">
        <f t="shared" si="139"/>
        <v/>
      </c>
      <c r="E101" s="882" t="str">
        <f t="shared" si="139"/>
        <v/>
      </c>
      <c r="F101" s="882" t="str">
        <f t="shared" si="139"/>
        <v/>
      </c>
      <c r="G101" s="882" t="str">
        <f t="shared" si="139"/>
        <v/>
      </c>
      <c r="H101" s="882" t="str">
        <f t="shared" si="139"/>
        <v/>
      </c>
      <c r="I101" s="882" t="str">
        <f t="shared" si="139"/>
        <v/>
      </c>
      <c r="J101" s="882" t="str">
        <f t="shared" si="139"/>
        <v/>
      </c>
      <c r="K101" s="882" t="str">
        <f t="shared" si="139"/>
        <v/>
      </c>
      <c r="L101" s="882" t="str">
        <f t="shared" si="139"/>
        <v/>
      </c>
      <c r="M101" s="882" t="str">
        <f t="shared" si="139"/>
        <v/>
      </c>
      <c r="N101" s="882" t="str">
        <f t="shared" si="139"/>
        <v/>
      </c>
      <c r="O101" s="882" t="str">
        <f t="shared" si="139"/>
        <v/>
      </c>
      <c r="P101" s="882" t="str">
        <f t="shared" si="139"/>
        <v/>
      </c>
      <c r="Q101" s="882" t="str">
        <f t="shared" si="139"/>
        <v/>
      </c>
      <c r="R101" s="882" t="str">
        <f t="shared" si="139"/>
        <v/>
      </c>
      <c r="S101" s="870"/>
      <c r="T101" s="882" t="str">
        <f t="shared" ref="T101:AJ101" si="140">IF(T98="","",T97*T98*T99*T100)</f>
        <v/>
      </c>
      <c r="U101" s="882" t="str">
        <f t="shared" si="140"/>
        <v/>
      </c>
      <c r="V101" s="882" t="str">
        <f t="shared" si="140"/>
        <v/>
      </c>
      <c r="W101" s="882" t="str">
        <f t="shared" si="140"/>
        <v/>
      </c>
      <c r="X101" s="882" t="str">
        <f t="shared" si="140"/>
        <v/>
      </c>
      <c r="Y101" s="882" t="str">
        <f t="shared" si="140"/>
        <v/>
      </c>
      <c r="Z101" s="882" t="str">
        <f t="shared" si="140"/>
        <v/>
      </c>
      <c r="AA101" s="882" t="str">
        <f t="shared" si="140"/>
        <v/>
      </c>
      <c r="AB101" s="882" t="str">
        <f t="shared" si="140"/>
        <v/>
      </c>
      <c r="AC101" s="882" t="str">
        <f t="shared" si="140"/>
        <v/>
      </c>
      <c r="AD101" s="882" t="str">
        <f t="shared" si="140"/>
        <v/>
      </c>
      <c r="AE101" s="882" t="str">
        <f t="shared" si="140"/>
        <v/>
      </c>
      <c r="AF101" s="882" t="str">
        <f t="shared" si="140"/>
        <v/>
      </c>
      <c r="AG101" s="882" t="str">
        <f t="shared" si="140"/>
        <v/>
      </c>
      <c r="AH101" s="882" t="str">
        <f t="shared" si="140"/>
        <v/>
      </c>
      <c r="AI101" s="882" t="str">
        <f t="shared" si="140"/>
        <v/>
      </c>
      <c r="AJ101" s="882" t="str">
        <f t="shared" si="140"/>
        <v/>
      </c>
      <c r="AK101" s="870"/>
      <c r="AL101" s="882" t="str">
        <f t="shared" ref="AL101:BB101" si="141">IF(AL98="","",AL97*AL98*AL99*AL100)</f>
        <v/>
      </c>
      <c r="AM101" s="882" t="str">
        <f t="shared" si="141"/>
        <v/>
      </c>
      <c r="AN101" s="882" t="str">
        <f t="shared" si="141"/>
        <v/>
      </c>
      <c r="AO101" s="882" t="str">
        <f t="shared" si="141"/>
        <v/>
      </c>
      <c r="AP101" s="882" t="str">
        <f t="shared" si="141"/>
        <v/>
      </c>
      <c r="AQ101" s="882" t="str">
        <f t="shared" si="141"/>
        <v/>
      </c>
      <c r="AR101" s="882" t="str">
        <f t="shared" si="141"/>
        <v/>
      </c>
      <c r="AS101" s="882" t="str">
        <f t="shared" si="141"/>
        <v/>
      </c>
      <c r="AT101" s="882" t="str">
        <f t="shared" si="141"/>
        <v/>
      </c>
      <c r="AU101" s="882" t="str">
        <f t="shared" si="141"/>
        <v/>
      </c>
      <c r="AV101" s="882" t="str">
        <f t="shared" si="141"/>
        <v/>
      </c>
      <c r="AW101" s="882" t="str">
        <f t="shared" si="141"/>
        <v/>
      </c>
      <c r="AX101" s="882" t="str">
        <f t="shared" si="141"/>
        <v/>
      </c>
      <c r="AY101" s="882" t="str">
        <f t="shared" si="141"/>
        <v/>
      </c>
      <c r="AZ101" s="882" t="str">
        <f t="shared" si="141"/>
        <v/>
      </c>
      <c r="BA101" s="882" t="str">
        <f t="shared" si="141"/>
        <v/>
      </c>
      <c r="BB101" s="882" t="str">
        <f t="shared" si="141"/>
        <v/>
      </c>
      <c r="BC101" s="870"/>
      <c r="BD101" s="882" t="str">
        <f t="shared" ref="BD101:BT101" si="142">IF(BD98="","",BD97*BD98*BD99*BD100)</f>
        <v/>
      </c>
      <c r="BE101" s="882" t="str">
        <f t="shared" si="142"/>
        <v/>
      </c>
      <c r="BF101" s="882" t="str">
        <f t="shared" si="142"/>
        <v/>
      </c>
      <c r="BG101" s="882" t="str">
        <f t="shared" si="142"/>
        <v/>
      </c>
      <c r="BH101" s="882" t="str">
        <f t="shared" si="142"/>
        <v/>
      </c>
      <c r="BI101" s="882" t="str">
        <f t="shared" si="142"/>
        <v/>
      </c>
      <c r="BJ101" s="882" t="str">
        <f t="shared" si="142"/>
        <v/>
      </c>
      <c r="BK101" s="882" t="str">
        <f t="shared" si="142"/>
        <v/>
      </c>
      <c r="BL101" s="882" t="str">
        <f t="shared" si="142"/>
        <v/>
      </c>
      <c r="BM101" s="882" t="str">
        <f t="shared" si="142"/>
        <v/>
      </c>
      <c r="BN101" s="882" t="str">
        <f t="shared" si="142"/>
        <v/>
      </c>
      <c r="BO101" s="882" t="str">
        <f t="shared" si="142"/>
        <v/>
      </c>
      <c r="BP101" s="882" t="str">
        <f t="shared" si="142"/>
        <v/>
      </c>
      <c r="BQ101" s="882" t="str">
        <f t="shared" si="142"/>
        <v/>
      </c>
      <c r="BR101" s="882" t="str">
        <f t="shared" si="142"/>
        <v/>
      </c>
      <c r="BS101" s="882" t="str">
        <f t="shared" si="142"/>
        <v/>
      </c>
      <c r="BT101" s="882" t="str">
        <f t="shared" si="142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6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0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0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0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0"/>
      <c r="BV102" s="655"/>
      <c r="BW102" s="655"/>
      <c r="BX102" s="655"/>
      <c r="BY102" s="655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0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0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0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0"/>
      <c r="BV103" s="655"/>
      <c r="BW103" s="655"/>
      <c r="BX103" s="655"/>
      <c r="BY103" s="655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0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0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0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0"/>
      <c r="BV104" s="291"/>
      <c r="BW104" s="291"/>
      <c r="BX104" s="291"/>
      <c r="BY104" s="291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0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0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0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0"/>
      <c r="BV105" s="291"/>
      <c r="BW105" s="291"/>
      <c r="BX105" s="291"/>
      <c r="BY105" s="291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0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0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0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0"/>
      <c r="BV106" s="291"/>
      <c r="BW106" s="291"/>
      <c r="BX106" s="291"/>
      <c r="BY106" s="291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298</v>
      </c>
      <c r="B107" s="882" t="str">
        <f t="shared" ref="B107:R107" si="147">IF(B104="","",B103*B104*B105*B106)</f>
        <v/>
      </c>
      <c r="C107" s="882" t="str">
        <f t="shared" si="147"/>
        <v/>
      </c>
      <c r="D107" s="882" t="str">
        <f t="shared" si="147"/>
        <v/>
      </c>
      <c r="E107" s="882" t="str">
        <f t="shared" si="147"/>
        <v/>
      </c>
      <c r="F107" s="882" t="str">
        <f t="shared" si="147"/>
        <v/>
      </c>
      <c r="G107" s="882" t="str">
        <f t="shared" si="147"/>
        <v/>
      </c>
      <c r="H107" s="882" t="str">
        <f t="shared" si="147"/>
        <v/>
      </c>
      <c r="I107" s="882" t="str">
        <f t="shared" si="147"/>
        <v/>
      </c>
      <c r="J107" s="882" t="str">
        <f t="shared" si="147"/>
        <v/>
      </c>
      <c r="K107" s="882" t="str">
        <f t="shared" si="147"/>
        <v/>
      </c>
      <c r="L107" s="882" t="str">
        <f t="shared" si="147"/>
        <v/>
      </c>
      <c r="M107" s="882" t="str">
        <f t="shared" si="147"/>
        <v/>
      </c>
      <c r="N107" s="882" t="str">
        <f t="shared" si="147"/>
        <v/>
      </c>
      <c r="O107" s="882" t="str">
        <f t="shared" si="147"/>
        <v/>
      </c>
      <c r="P107" s="882" t="str">
        <f t="shared" si="147"/>
        <v/>
      </c>
      <c r="Q107" s="882" t="str">
        <f t="shared" si="147"/>
        <v/>
      </c>
      <c r="R107" s="882" t="str">
        <f t="shared" si="147"/>
        <v/>
      </c>
      <c r="S107" s="870"/>
      <c r="T107" s="882" t="str">
        <f t="shared" ref="T107:AJ107" si="148">IF(T104="","",T103*T104*T105*T106)</f>
        <v/>
      </c>
      <c r="U107" s="882" t="str">
        <f t="shared" si="148"/>
        <v/>
      </c>
      <c r="V107" s="882" t="str">
        <f t="shared" si="148"/>
        <v/>
      </c>
      <c r="W107" s="882" t="str">
        <f t="shared" si="148"/>
        <v/>
      </c>
      <c r="X107" s="882" t="str">
        <f t="shared" si="148"/>
        <v/>
      </c>
      <c r="Y107" s="882" t="str">
        <f t="shared" si="148"/>
        <v/>
      </c>
      <c r="Z107" s="882" t="str">
        <f t="shared" si="148"/>
        <v/>
      </c>
      <c r="AA107" s="882" t="str">
        <f t="shared" si="148"/>
        <v/>
      </c>
      <c r="AB107" s="882" t="str">
        <f t="shared" si="148"/>
        <v/>
      </c>
      <c r="AC107" s="882" t="str">
        <f t="shared" si="148"/>
        <v/>
      </c>
      <c r="AD107" s="882" t="str">
        <f t="shared" si="148"/>
        <v/>
      </c>
      <c r="AE107" s="882" t="str">
        <f t="shared" si="148"/>
        <v/>
      </c>
      <c r="AF107" s="882" t="str">
        <f t="shared" si="148"/>
        <v/>
      </c>
      <c r="AG107" s="882" t="str">
        <f t="shared" si="148"/>
        <v/>
      </c>
      <c r="AH107" s="882" t="str">
        <f t="shared" si="148"/>
        <v/>
      </c>
      <c r="AI107" s="882" t="str">
        <f t="shared" si="148"/>
        <v/>
      </c>
      <c r="AJ107" s="882" t="str">
        <f t="shared" si="148"/>
        <v/>
      </c>
      <c r="AK107" s="870"/>
      <c r="AL107" s="882" t="str">
        <f t="shared" ref="AL107:BB107" si="149">IF(AL104="","",AL103*AL104*AL105*AL106)</f>
        <v/>
      </c>
      <c r="AM107" s="882" t="str">
        <f t="shared" si="149"/>
        <v/>
      </c>
      <c r="AN107" s="882" t="str">
        <f t="shared" si="149"/>
        <v/>
      </c>
      <c r="AO107" s="882" t="str">
        <f t="shared" si="149"/>
        <v/>
      </c>
      <c r="AP107" s="882" t="str">
        <f t="shared" si="149"/>
        <v/>
      </c>
      <c r="AQ107" s="882" t="str">
        <f t="shared" si="149"/>
        <v/>
      </c>
      <c r="AR107" s="882" t="str">
        <f t="shared" si="149"/>
        <v/>
      </c>
      <c r="AS107" s="882" t="str">
        <f t="shared" si="149"/>
        <v/>
      </c>
      <c r="AT107" s="882" t="str">
        <f t="shared" si="149"/>
        <v/>
      </c>
      <c r="AU107" s="882" t="str">
        <f t="shared" si="149"/>
        <v/>
      </c>
      <c r="AV107" s="882" t="str">
        <f t="shared" si="149"/>
        <v/>
      </c>
      <c r="AW107" s="882" t="str">
        <f t="shared" si="149"/>
        <v/>
      </c>
      <c r="AX107" s="882" t="str">
        <f t="shared" si="149"/>
        <v/>
      </c>
      <c r="AY107" s="882" t="str">
        <f t="shared" si="149"/>
        <v/>
      </c>
      <c r="AZ107" s="882" t="str">
        <f t="shared" si="149"/>
        <v/>
      </c>
      <c r="BA107" s="882" t="str">
        <f t="shared" si="149"/>
        <v/>
      </c>
      <c r="BB107" s="882" t="str">
        <f t="shared" si="149"/>
        <v/>
      </c>
      <c r="BC107" s="870"/>
      <c r="BD107" s="882" t="str">
        <f t="shared" ref="BD107:BT107" si="150">IF(BD104="","",BD103*BD104*BD105*BD106)</f>
        <v/>
      </c>
      <c r="BE107" s="882" t="str">
        <f t="shared" si="150"/>
        <v/>
      </c>
      <c r="BF107" s="882" t="str">
        <f t="shared" si="150"/>
        <v/>
      </c>
      <c r="BG107" s="882" t="str">
        <f t="shared" si="150"/>
        <v/>
      </c>
      <c r="BH107" s="882" t="str">
        <f t="shared" si="150"/>
        <v/>
      </c>
      <c r="BI107" s="882" t="str">
        <f t="shared" si="150"/>
        <v/>
      </c>
      <c r="BJ107" s="882" t="str">
        <f t="shared" si="150"/>
        <v/>
      </c>
      <c r="BK107" s="882" t="str">
        <f t="shared" si="150"/>
        <v/>
      </c>
      <c r="BL107" s="882" t="str">
        <f t="shared" si="150"/>
        <v/>
      </c>
      <c r="BM107" s="882" t="str">
        <f t="shared" si="150"/>
        <v/>
      </c>
      <c r="BN107" s="882" t="str">
        <f t="shared" si="150"/>
        <v/>
      </c>
      <c r="BO107" s="882" t="str">
        <f t="shared" si="150"/>
        <v/>
      </c>
      <c r="BP107" s="882" t="str">
        <f t="shared" si="150"/>
        <v/>
      </c>
      <c r="BQ107" s="882" t="str">
        <f t="shared" si="150"/>
        <v/>
      </c>
      <c r="BR107" s="882" t="str">
        <f t="shared" si="150"/>
        <v/>
      </c>
      <c r="BS107" s="882" t="str">
        <f t="shared" si="150"/>
        <v/>
      </c>
      <c r="BT107" s="882" t="str">
        <f t="shared" si="150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6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0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0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0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0"/>
      <c r="BV108" s="655"/>
      <c r="BW108" s="655"/>
      <c r="BX108" s="655"/>
      <c r="BY108" s="655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0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0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0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0"/>
      <c r="BV109" s="655"/>
      <c r="BW109" s="655"/>
      <c r="BX109" s="655"/>
      <c r="BY109" s="655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0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0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0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0"/>
      <c r="BV110" s="291"/>
      <c r="BW110" s="291"/>
      <c r="BX110" s="291"/>
      <c r="BY110" s="291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0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0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0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0"/>
      <c r="BV111" s="291"/>
      <c r="BW111" s="291"/>
      <c r="BX111" s="291"/>
      <c r="BY111" s="291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0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0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0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0"/>
      <c r="BV112" s="291"/>
      <c r="BW112" s="291"/>
      <c r="BX112" s="291"/>
      <c r="BY112" s="291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298</v>
      </c>
      <c r="B113" s="882" t="str">
        <f t="shared" ref="B113:R113" si="155">IF(B110="","",B109*B110*B111*B112)</f>
        <v/>
      </c>
      <c r="C113" s="882" t="str">
        <f t="shared" si="155"/>
        <v/>
      </c>
      <c r="D113" s="882" t="str">
        <f t="shared" si="155"/>
        <v/>
      </c>
      <c r="E113" s="882" t="str">
        <f t="shared" si="155"/>
        <v/>
      </c>
      <c r="F113" s="882" t="str">
        <f t="shared" si="155"/>
        <v/>
      </c>
      <c r="G113" s="882" t="str">
        <f t="shared" si="155"/>
        <v/>
      </c>
      <c r="H113" s="882" t="str">
        <f t="shared" si="155"/>
        <v/>
      </c>
      <c r="I113" s="882" t="str">
        <f t="shared" si="155"/>
        <v/>
      </c>
      <c r="J113" s="882" t="str">
        <f t="shared" si="155"/>
        <v/>
      </c>
      <c r="K113" s="882" t="str">
        <f t="shared" si="155"/>
        <v/>
      </c>
      <c r="L113" s="882" t="str">
        <f t="shared" si="155"/>
        <v/>
      </c>
      <c r="M113" s="882" t="str">
        <f t="shared" si="155"/>
        <v/>
      </c>
      <c r="N113" s="882" t="str">
        <f t="shared" si="155"/>
        <v/>
      </c>
      <c r="O113" s="882" t="str">
        <f t="shared" si="155"/>
        <v/>
      </c>
      <c r="P113" s="882" t="str">
        <f t="shared" si="155"/>
        <v/>
      </c>
      <c r="Q113" s="882" t="str">
        <f t="shared" si="155"/>
        <v/>
      </c>
      <c r="R113" s="882" t="str">
        <f t="shared" si="155"/>
        <v/>
      </c>
      <c r="S113" s="870"/>
      <c r="T113" s="882" t="str">
        <f t="shared" ref="T113:AJ113" si="156">IF(T110="","",T109*T110*T111*T112)</f>
        <v/>
      </c>
      <c r="U113" s="882" t="str">
        <f t="shared" si="156"/>
        <v/>
      </c>
      <c r="V113" s="882" t="str">
        <f t="shared" si="156"/>
        <v/>
      </c>
      <c r="W113" s="882" t="str">
        <f t="shared" si="156"/>
        <v/>
      </c>
      <c r="X113" s="882" t="str">
        <f t="shared" si="156"/>
        <v/>
      </c>
      <c r="Y113" s="882" t="str">
        <f t="shared" si="156"/>
        <v/>
      </c>
      <c r="Z113" s="882" t="str">
        <f t="shared" si="156"/>
        <v/>
      </c>
      <c r="AA113" s="882" t="str">
        <f t="shared" si="156"/>
        <v/>
      </c>
      <c r="AB113" s="882" t="str">
        <f t="shared" si="156"/>
        <v/>
      </c>
      <c r="AC113" s="882" t="str">
        <f t="shared" si="156"/>
        <v/>
      </c>
      <c r="AD113" s="882" t="str">
        <f t="shared" si="156"/>
        <v/>
      </c>
      <c r="AE113" s="882" t="str">
        <f t="shared" si="156"/>
        <v/>
      </c>
      <c r="AF113" s="882" t="str">
        <f t="shared" si="156"/>
        <v/>
      </c>
      <c r="AG113" s="882" t="str">
        <f t="shared" si="156"/>
        <v/>
      </c>
      <c r="AH113" s="882" t="str">
        <f t="shared" si="156"/>
        <v/>
      </c>
      <c r="AI113" s="882" t="str">
        <f t="shared" si="156"/>
        <v/>
      </c>
      <c r="AJ113" s="882" t="str">
        <f t="shared" si="156"/>
        <v/>
      </c>
      <c r="AK113" s="870"/>
      <c r="AL113" s="882" t="str">
        <f t="shared" ref="AL113:BB113" si="157">IF(AL110="","",AL109*AL110*AL111*AL112)</f>
        <v/>
      </c>
      <c r="AM113" s="882" t="str">
        <f t="shared" si="157"/>
        <v/>
      </c>
      <c r="AN113" s="882" t="str">
        <f t="shared" si="157"/>
        <v/>
      </c>
      <c r="AO113" s="882" t="str">
        <f t="shared" si="157"/>
        <v/>
      </c>
      <c r="AP113" s="882" t="str">
        <f t="shared" si="157"/>
        <v/>
      </c>
      <c r="AQ113" s="882" t="str">
        <f t="shared" si="157"/>
        <v/>
      </c>
      <c r="AR113" s="882" t="str">
        <f t="shared" si="157"/>
        <v/>
      </c>
      <c r="AS113" s="882" t="str">
        <f t="shared" si="157"/>
        <v/>
      </c>
      <c r="AT113" s="882" t="str">
        <f t="shared" si="157"/>
        <v/>
      </c>
      <c r="AU113" s="882" t="str">
        <f t="shared" si="157"/>
        <v/>
      </c>
      <c r="AV113" s="882" t="str">
        <f t="shared" si="157"/>
        <v/>
      </c>
      <c r="AW113" s="882" t="str">
        <f t="shared" si="157"/>
        <v/>
      </c>
      <c r="AX113" s="882" t="str">
        <f t="shared" si="157"/>
        <v/>
      </c>
      <c r="AY113" s="882" t="str">
        <f t="shared" si="157"/>
        <v/>
      </c>
      <c r="AZ113" s="882" t="str">
        <f t="shared" si="157"/>
        <v/>
      </c>
      <c r="BA113" s="882" t="str">
        <f t="shared" si="157"/>
        <v/>
      </c>
      <c r="BB113" s="882" t="str">
        <f t="shared" si="157"/>
        <v/>
      </c>
      <c r="BC113" s="870"/>
      <c r="BD113" s="882" t="str">
        <f t="shared" ref="BD113:BT113" si="158">IF(BD110="","",BD109*BD110*BD111*BD112)</f>
        <v/>
      </c>
      <c r="BE113" s="882" t="str">
        <f t="shared" si="158"/>
        <v/>
      </c>
      <c r="BF113" s="882" t="str">
        <f t="shared" si="158"/>
        <v/>
      </c>
      <c r="BG113" s="882" t="str">
        <f t="shared" si="158"/>
        <v/>
      </c>
      <c r="BH113" s="882" t="str">
        <f t="shared" si="158"/>
        <v/>
      </c>
      <c r="BI113" s="882" t="str">
        <f t="shared" si="158"/>
        <v/>
      </c>
      <c r="BJ113" s="882" t="str">
        <f t="shared" si="158"/>
        <v/>
      </c>
      <c r="BK113" s="882" t="str">
        <f t="shared" si="158"/>
        <v/>
      </c>
      <c r="BL113" s="882" t="str">
        <f t="shared" si="158"/>
        <v/>
      </c>
      <c r="BM113" s="882" t="str">
        <f t="shared" si="158"/>
        <v/>
      </c>
      <c r="BN113" s="882" t="str">
        <f t="shared" si="158"/>
        <v/>
      </c>
      <c r="BO113" s="882" t="str">
        <f t="shared" si="158"/>
        <v/>
      </c>
      <c r="BP113" s="882" t="str">
        <f t="shared" si="158"/>
        <v/>
      </c>
      <c r="BQ113" s="882" t="str">
        <f t="shared" si="158"/>
        <v/>
      </c>
      <c r="BR113" s="882" t="str">
        <f t="shared" si="158"/>
        <v/>
      </c>
      <c r="BS113" s="882" t="str">
        <f t="shared" si="158"/>
        <v/>
      </c>
      <c r="BT113" s="882" t="str">
        <f t="shared" si="158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6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0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0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0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0"/>
      <c r="BV114" s="655"/>
      <c r="BW114" s="655"/>
      <c r="BX114" s="655"/>
      <c r="BY114" s="655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0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0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0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0"/>
      <c r="BV115" s="655"/>
      <c r="BW115" s="655"/>
      <c r="BX115" s="655"/>
      <c r="BY115" s="655"/>
      <c r="BZ115" s="876" t="str">
        <f t="shared" ref="BZ115:BZ120" si="159">IF(DL115&lt;3,"",(SUM(B115:R115)-MIN(B115:R115)-MAX(B115:R115))/(DL115-2))</f>
        <v/>
      </c>
      <c r="CA115" s="876" t="str">
        <f t="shared" ref="CA115:CA120" si="160">IF(DM115&lt;3,"",(SUM(T115:AJ115)-MIN(T115:AJ115)-MAX(T115:AJ115))/(DM115-2))</f>
        <v/>
      </c>
      <c r="CB115" s="876" t="str">
        <f t="shared" ref="CB115:CB120" si="161">IF(DN115&lt;3,"",(SUM(AL115:BB115)-MIN(AL115:BB115)-MAX(AL115:BB115))/(DN115-2))</f>
        <v/>
      </c>
      <c r="CC115" s="877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2">COUNT(B115:R115)</f>
        <v>0</v>
      </c>
      <c r="DM115" s="833">
        <f t="shared" ref="DM115:DM120" si="183">COUNT(T115:AJ115)</f>
        <v>0</v>
      </c>
      <c r="DN115" s="833">
        <f t="shared" ref="DN115:DN120" si="184">COUNT(AL115:BB115)</f>
        <v>0</v>
      </c>
      <c r="DO115" s="834">
        <f t="shared" ref="DO115:DO120" si="185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0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0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0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0"/>
      <c r="BV116" s="291"/>
      <c r="BW116" s="291"/>
      <c r="BX116" s="291"/>
      <c r="BY116" s="291"/>
      <c r="BZ116" s="876" t="str">
        <f t="shared" si="159"/>
        <v/>
      </c>
      <c r="CA116" s="876" t="str">
        <f t="shared" si="160"/>
        <v/>
      </c>
      <c r="CB116" s="876" t="str">
        <f t="shared" si="161"/>
        <v/>
      </c>
      <c r="CC116" s="877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8">
        <f t="shared" si="182"/>
        <v>0</v>
      </c>
      <c r="DM116" s="833">
        <f t="shared" si="183"/>
        <v>0</v>
      </c>
      <c r="DN116" s="833">
        <f t="shared" si="184"/>
        <v>0</v>
      </c>
      <c r="DO116" s="834">
        <f t="shared" si="185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0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0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0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0"/>
      <c r="BV117" s="291"/>
      <c r="BW117" s="291"/>
      <c r="BX117" s="291"/>
      <c r="BY117" s="291"/>
      <c r="BZ117" s="876" t="str">
        <f t="shared" si="159"/>
        <v/>
      </c>
      <c r="CA117" s="876" t="str">
        <f t="shared" si="160"/>
        <v/>
      </c>
      <c r="CB117" s="876" t="str">
        <f t="shared" si="161"/>
        <v/>
      </c>
      <c r="CC117" s="877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8">
        <f t="shared" si="182"/>
        <v>0</v>
      </c>
      <c r="DM117" s="833">
        <f t="shared" si="183"/>
        <v>0</v>
      </c>
      <c r="DN117" s="833">
        <f t="shared" si="184"/>
        <v>0</v>
      </c>
      <c r="DO117" s="834">
        <f t="shared" si="185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0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0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0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0"/>
      <c r="BV118" s="291"/>
      <c r="BW118" s="291"/>
      <c r="BX118" s="291"/>
      <c r="BY118" s="291"/>
      <c r="BZ118" s="876" t="str">
        <f t="shared" si="159"/>
        <v/>
      </c>
      <c r="CA118" s="876" t="str">
        <f t="shared" si="160"/>
        <v/>
      </c>
      <c r="CB118" s="876" t="str">
        <f t="shared" si="161"/>
        <v/>
      </c>
      <c r="CC118" s="877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8">
        <f t="shared" si="182"/>
        <v>0</v>
      </c>
      <c r="DM118" s="833">
        <f t="shared" si="183"/>
        <v>0</v>
      </c>
      <c r="DN118" s="833">
        <f t="shared" si="184"/>
        <v>0</v>
      </c>
      <c r="DO118" s="834">
        <f t="shared" si="185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298</v>
      </c>
      <c r="B119" s="882" t="str">
        <f t="shared" ref="B119:R119" si="186">IF(B116="","",B115*B116*B117*B118)</f>
        <v/>
      </c>
      <c r="C119" s="882" t="str">
        <f t="shared" si="186"/>
        <v/>
      </c>
      <c r="D119" s="882" t="str">
        <f t="shared" si="186"/>
        <v/>
      </c>
      <c r="E119" s="882" t="str">
        <f t="shared" si="186"/>
        <v/>
      </c>
      <c r="F119" s="882" t="str">
        <f t="shared" si="186"/>
        <v/>
      </c>
      <c r="G119" s="882" t="str">
        <f t="shared" si="186"/>
        <v/>
      </c>
      <c r="H119" s="882" t="str">
        <f t="shared" si="186"/>
        <v/>
      </c>
      <c r="I119" s="882" t="str">
        <f t="shared" si="186"/>
        <v/>
      </c>
      <c r="J119" s="882" t="str">
        <f t="shared" si="186"/>
        <v/>
      </c>
      <c r="K119" s="882" t="str">
        <f t="shared" si="186"/>
        <v/>
      </c>
      <c r="L119" s="882" t="str">
        <f t="shared" si="186"/>
        <v/>
      </c>
      <c r="M119" s="882" t="str">
        <f t="shared" si="186"/>
        <v/>
      </c>
      <c r="N119" s="882" t="str">
        <f t="shared" si="186"/>
        <v/>
      </c>
      <c r="O119" s="882" t="str">
        <f t="shared" si="186"/>
        <v/>
      </c>
      <c r="P119" s="882" t="str">
        <f t="shared" si="186"/>
        <v/>
      </c>
      <c r="Q119" s="882" t="str">
        <f t="shared" si="186"/>
        <v/>
      </c>
      <c r="R119" s="882" t="str">
        <f t="shared" si="186"/>
        <v/>
      </c>
      <c r="S119" s="870"/>
      <c r="T119" s="882" t="str">
        <f t="shared" ref="T119:AJ119" si="187">IF(T116="","",T115*T116*T117*T118)</f>
        <v/>
      </c>
      <c r="U119" s="882" t="str">
        <f t="shared" si="187"/>
        <v/>
      </c>
      <c r="V119" s="882" t="str">
        <f t="shared" si="187"/>
        <v/>
      </c>
      <c r="W119" s="882" t="str">
        <f t="shared" si="187"/>
        <v/>
      </c>
      <c r="X119" s="882" t="str">
        <f t="shared" si="187"/>
        <v/>
      </c>
      <c r="Y119" s="882" t="str">
        <f t="shared" si="187"/>
        <v/>
      </c>
      <c r="Z119" s="882" t="str">
        <f t="shared" si="187"/>
        <v/>
      </c>
      <c r="AA119" s="882" t="str">
        <f t="shared" si="187"/>
        <v/>
      </c>
      <c r="AB119" s="882" t="str">
        <f t="shared" si="187"/>
        <v/>
      </c>
      <c r="AC119" s="882" t="str">
        <f t="shared" si="187"/>
        <v/>
      </c>
      <c r="AD119" s="882" t="str">
        <f t="shared" si="187"/>
        <v/>
      </c>
      <c r="AE119" s="882" t="str">
        <f t="shared" si="187"/>
        <v/>
      </c>
      <c r="AF119" s="882" t="str">
        <f t="shared" si="187"/>
        <v/>
      </c>
      <c r="AG119" s="882" t="str">
        <f t="shared" si="187"/>
        <v/>
      </c>
      <c r="AH119" s="882" t="str">
        <f t="shared" si="187"/>
        <v/>
      </c>
      <c r="AI119" s="882" t="str">
        <f t="shared" si="187"/>
        <v/>
      </c>
      <c r="AJ119" s="882" t="str">
        <f t="shared" si="187"/>
        <v/>
      </c>
      <c r="AK119" s="870"/>
      <c r="AL119" s="882" t="str">
        <f t="shared" ref="AL119:BB119" si="188">IF(AL116="","",AL115*AL116*AL117*AL118)</f>
        <v/>
      </c>
      <c r="AM119" s="882" t="str">
        <f t="shared" si="188"/>
        <v/>
      </c>
      <c r="AN119" s="882" t="str">
        <f t="shared" si="188"/>
        <v/>
      </c>
      <c r="AO119" s="882" t="str">
        <f t="shared" si="188"/>
        <v/>
      </c>
      <c r="AP119" s="882" t="str">
        <f t="shared" si="188"/>
        <v/>
      </c>
      <c r="AQ119" s="882" t="str">
        <f t="shared" si="188"/>
        <v/>
      </c>
      <c r="AR119" s="882" t="str">
        <f t="shared" si="188"/>
        <v/>
      </c>
      <c r="AS119" s="882" t="str">
        <f t="shared" si="188"/>
        <v/>
      </c>
      <c r="AT119" s="882" t="str">
        <f t="shared" si="188"/>
        <v/>
      </c>
      <c r="AU119" s="882" t="str">
        <f t="shared" si="188"/>
        <v/>
      </c>
      <c r="AV119" s="882" t="str">
        <f t="shared" si="188"/>
        <v/>
      </c>
      <c r="AW119" s="882" t="str">
        <f t="shared" si="188"/>
        <v/>
      </c>
      <c r="AX119" s="882" t="str">
        <f t="shared" si="188"/>
        <v/>
      </c>
      <c r="AY119" s="882" t="str">
        <f t="shared" si="188"/>
        <v/>
      </c>
      <c r="AZ119" s="882" t="str">
        <f t="shared" si="188"/>
        <v/>
      </c>
      <c r="BA119" s="882" t="str">
        <f t="shared" si="188"/>
        <v/>
      </c>
      <c r="BB119" s="882" t="str">
        <f t="shared" si="188"/>
        <v/>
      </c>
      <c r="BC119" s="870"/>
      <c r="BD119" s="882" t="str">
        <f t="shared" ref="BD119:BT119" si="189">IF(BD116="","",BD115*BD116*BD117*BD118)</f>
        <v/>
      </c>
      <c r="BE119" s="882" t="str">
        <f t="shared" si="189"/>
        <v/>
      </c>
      <c r="BF119" s="882" t="str">
        <f t="shared" si="189"/>
        <v/>
      </c>
      <c r="BG119" s="882" t="str">
        <f t="shared" si="189"/>
        <v/>
      </c>
      <c r="BH119" s="882" t="str">
        <f t="shared" si="189"/>
        <v/>
      </c>
      <c r="BI119" s="882" t="str">
        <f t="shared" si="189"/>
        <v/>
      </c>
      <c r="BJ119" s="882" t="str">
        <f t="shared" si="189"/>
        <v/>
      </c>
      <c r="BK119" s="882" t="str">
        <f t="shared" si="189"/>
        <v/>
      </c>
      <c r="BL119" s="882" t="str">
        <f t="shared" si="189"/>
        <v/>
      </c>
      <c r="BM119" s="882" t="str">
        <f t="shared" si="189"/>
        <v/>
      </c>
      <c r="BN119" s="882" t="str">
        <f t="shared" si="189"/>
        <v/>
      </c>
      <c r="BO119" s="882" t="str">
        <f t="shared" si="189"/>
        <v/>
      </c>
      <c r="BP119" s="882" t="str">
        <f t="shared" si="189"/>
        <v/>
      </c>
      <c r="BQ119" s="882" t="str">
        <f t="shared" si="189"/>
        <v/>
      </c>
      <c r="BR119" s="882" t="str">
        <f t="shared" si="189"/>
        <v/>
      </c>
      <c r="BS119" s="882" t="str">
        <f t="shared" si="189"/>
        <v/>
      </c>
      <c r="BT119" s="882" t="str">
        <f t="shared" si="189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6" t="str">
        <f>IF(BY116="","",BY115*BY116*BY117*BY118)</f>
        <v/>
      </c>
      <c r="BZ119" s="876" t="str">
        <f t="shared" si="159"/>
        <v/>
      </c>
      <c r="CA119" s="876" t="str">
        <f t="shared" si="160"/>
        <v/>
      </c>
      <c r="CB119" s="876" t="str">
        <f t="shared" si="161"/>
        <v/>
      </c>
      <c r="CC119" s="877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8">
        <f t="shared" si="182"/>
        <v>0</v>
      </c>
      <c r="DM119" s="833">
        <f t="shared" si="183"/>
        <v>0</v>
      </c>
      <c r="DN119" s="833">
        <f t="shared" si="184"/>
        <v>0</v>
      </c>
      <c r="DO119" s="834">
        <f t="shared" si="185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429</v>
      </c>
      <c r="B120" s="889">
        <f t="shared" ref="B120:R120" si="190">SUM(B71,B77,B83,B89,B95,B101,B107,B113,B119)</f>
        <v>0</v>
      </c>
      <c r="C120" s="889">
        <f t="shared" si="190"/>
        <v>0</v>
      </c>
      <c r="D120" s="889">
        <f t="shared" si="190"/>
        <v>0</v>
      </c>
      <c r="E120" s="889">
        <f t="shared" si="190"/>
        <v>0</v>
      </c>
      <c r="F120" s="889">
        <f t="shared" si="190"/>
        <v>0</v>
      </c>
      <c r="G120" s="889">
        <f t="shared" si="190"/>
        <v>0</v>
      </c>
      <c r="H120" s="889">
        <f t="shared" si="190"/>
        <v>0</v>
      </c>
      <c r="I120" s="889">
        <f t="shared" si="190"/>
        <v>0</v>
      </c>
      <c r="J120" s="889">
        <f t="shared" si="190"/>
        <v>0</v>
      </c>
      <c r="K120" s="889">
        <f t="shared" si="190"/>
        <v>0</v>
      </c>
      <c r="L120" s="889">
        <f t="shared" si="190"/>
        <v>0</v>
      </c>
      <c r="M120" s="889">
        <f t="shared" si="190"/>
        <v>0</v>
      </c>
      <c r="N120" s="889">
        <f t="shared" si="190"/>
        <v>0</v>
      </c>
      <c r="O120" s="889">
        <f t="shared" si="190"/>
        <v>0</v>
      </c>
      <c r="P120" s="889">
        <f t="shared" si="190"/>
        <v>0</v>
      </c>
      <c r="Q120" s="889">
        <f t="shared" si="190"/>
        <v>0</v>
      </c>
      <c r="R120" s="889">
        <f t="shared" si="190"/>
        <v>0</v>
      </c>
      <c r="S120" s="890"/>
      <c r="T120" s="889">
        <f t="shared" ref="T120:AJ120" si="191">SUM(T71,T77,T83,T89,T95,T101,T107,T113,T119)</f>
        <v>0</v>
      </c>
      <c r="U120" s="889">
        <f t="shared" si="191"/>
        <v>0</v>
      </c>
      <c r="V120" s="889">
        <f t="shared" si="191"/>
        <v>0</v>
      </c>
      <c r="W120" s="889">
        <f t="shared" si="191"/>
        <v>0</v>
      </c>
      <c r="X120" s="889">
        <f t="shared" si="191"/>
        <v>0</v>
      </c>
      <c r="Y120" s="889">
        <f t="shared" si="191"/>
        <v>0</v>
      </c>
      <c r="Z120" s="889">
        <f t="shared" si="191"/>
        <v>0</v>
      </c>
      <c r="AA120" s="889">
        <f t="shared" si="191"/>
        <v>0</v>
      </c>
      <c r="AB120" s="889">
        <f t="shared" si="191"/>
        <v>0</v>
      </c>
      <c r="AC120" s="889">
        <f t="shared" si="191"/>
        <v>0</v>
      </c>
      <c r="AD120" s="889">
        <f t="shared" si="191"/>
        <v>0</v>
      </c>
      <c r="AE120" s="889">
        <f t="shared" si="191"/>
        <v>0</v>
      </c>
      <c r="AF120" s="889">
        <f t="shared" si="191"/>
        <v>0</v>
      </c>
      <c r="AG120" s="889">
        <f t="shared" si="191"/>
        <v>0</v>
      </c>
      <c r="AH120" s="889">
        <f t="shared" si="191"/>
        <v>0</v>
      </c>
      <c r="AI120" s="889">
        <f t="shared" si="191"/>
        <v>0</v>
      </c>
      <c r="AJ120" s="889">
        <f t="shared" si="191"/>
        <v>0</v>
      </c>
      <c r="AK120" s="890"/>
      <c r="AL120" s="889">
        <f t="shared" ref="AL120:BB120" si="192">SUM(AL71,AL77,AL83,AL89,AL95,AL101,AL107,AL113,AL119)</f>
        <v>0</v>
      </c>
      <c r="AM120" s="889">
        <f t="shared" si="192"/>
        <v>0</v>
      </c>
      <c r="AN120" s="889">
        <f t="shared" si="192"/>
        <v>0</v>
      </c>
      <c r="AO120" s="889">
        <f t="shared" si="192"/>
        <v>0</v>
      </c>
      <c r="AP120" s="889">
        <f t="shared" si="192"/>
        <v>0</v>
      </c>
      <c r="AQ120" s="889">
        <f t="shared" si="192"/>
        <v>0</v>
      </c>
      <c r="AR120" s="889">
        <f t="shared" si="192"/>
        <v>0</v>
      </c>
      <c r="AS120" s="889">
        <f t="shared" si="192"/>
        <v>0</v>
      </c>
      <c r="AT120" s="889">
        <f t="shared" si="192"/>
        <v>0</v>
      </c>
      <c r="AU120" s="889">
        <f t="shared" si="192"/>
        <v>0</v>
      </c>
      <c r="AV120" s="889">
        <f t="shared" si="192"/>
        <v>0</v>
      </c>
      <c r="AW120" s="889">
        <f t="shared" si="192"/>
        <v>0</v>
      </c>
      <c r="AX120" s="889">
        <f t="shared" si="192"/>
        <v>0</v>
      </c>
      <c r="AY120" s="889">
        <f t="shared" si="192"/>
        <v>0</v>
      </c>
      <c r="AZ120" s="889">
        <f t="shared" si="192"/>
        <v>0</v>
      </c>
      <c r="BA120" s="889">
        <f t="shared" si="192"/>
        <v>0</v>
      </c>
      <c r="BB120" s="889">
        <f t="shared" si="192"/>
        <v>0</v>
      </c>
      <c r="BC120" s="890"/>
      <c r="BD120" s="889">
        <f t="shared" ref="BD120:BT120" si="193">SUM(BD71,BD77,BD83,BD89,BD95,BD101,BD107,BD113,BD119)</f>
        <v>0</v>
      </c>
      <c r="BE120" s="889">
        <f t="shared" si="193"/>
        <v>0</v>
      </c>
      <c r="BF120" s="889">
        <f t="shared" si="193"/>
        <v>0</v>
      </c>
      <c r="BG120" s="889">
        <f t="shared" si="193"/>
        <v>0</v>
      </c>
      <c r="BH120" s="889">
        <f t="shared" si="193"/>
        <v>0</v>
      </c>
      <c r="BI120" s="889">
        <f t="shared" si="193"/>
        <v>0</v>
      </c>
      <c r="BJ120" s="889">
        <f t="shared" si="193"/>
        <v>0</v>
      </c>
      <c r="BK120" s="889">
        <f t="shared" si="193"/>
        <v>0</v>
      </c>
      <c r="BL120" s="889">
        <f t="shared" si="193"/>
        <v>0</v>
      </c>
      <c r="BM120" s="889">
        <f t="shared" si="193"/>
        <v>0</v>
      </c>
      <c r="BN120" s="889">
        <f t="shared" si="193"/>
        <v>0</v>
      </c>
      <c r="BO120" s="889">
        <f t="shared" si="193"/>
        <v>0</v>
      </c>
      <c r="BP120" s="889">
        <f t="shared" si="193"/>
        <v>0</v>
      </c>
      <c r="BQ120" s="889">
        <f t="shared" si="193"/>
        <v>0</v>
      </c>
      <c r="BR120" s="889">
        <f t="shared" si="193"/>
        <v>0</v>
      </c>
      <c r="BS120" s="889">
        <f t="shared" si="193"/>
        <v>0</v>
      </c>
      <c r="BT120" s="889">
        <f t="shared" si="193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59"/>
        <v>0</v>
      </c>
      <c r="CA120" s="876">
        <f t="shared" si="160"/>
        <v>0</v>
      </c>
      <c r="CB120" s="876">
        <f t="shared" si="161"/>
        <v>0</v>
      </c>
      <c r="CC120" s="877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8">
        <f t="shared" si="182"/>
        <v>17</v>
      </c>
      <c r="DM120" s="833">
        <f t="shared" si="183"/>
        <v>17</v>
      </c>
      <c r="DN120" s="833">
        <f t="shared" si="184"/>
        <v>17</v>
      </c>
      <c r="DO120" s="834">
        <f t="shared" si="185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0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8" t="s">
        <v>270</v>
      </c>
      <c r="AG121" s="433"/>
      <c r="AH121" s="433"/>
      <c r="AI121" s="433"/>
      <c r="AJ121" s="433"/>
      <c r="AK121" s="870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0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0"/>
      <c r="BV121" s="433"/>
      <c r="BW121" s="433"/>
      <c r="BX121" s="433"/>
      <c r="BY121" s="433"/>
      <c r="BZ121" s="891"/>
      <c r="CA121" s="891"/>
      <c r="CB121" s="891"/>
      <c r="CC121" s="892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3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3"/>
      <c r="DL121" s="894"/>
      <c r="DM121" s="894"/>
      <c r="DN121" s="894"/>
      <c r="DO121" s="893"/>
      <c r="DP121" s="433"/>
      <c r="DQ121" s="433"/>
      <c r="DR121" s="433"/>
      <c r="DS121" s="433"/>
      <c r="DT121" s="433"/>
      <c r="DU121" s="433"/>
      <c r="DV121" s="433"/>
      <c r="DW121" s="893"/>
      <c r="DX121" s="433"/>
      <c r="DY121" s="61"/>
    </row>
    <row r="122" spans="1:131" ht="12.75" customHeight="1">
      <c r="A122" s="872" t="s">
        <v>430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0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0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0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0"/>
      <c r="BV123" s="655"/>
      <c r="BW123" s="655"/>
      <c r="BX123" s="655"/>
      <c r="BY123" s="655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0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0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0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0"/>
      <c r="BV124" s="655"/>
      <c r="BW124" s="655"/>
      <c r="BX124" s="655"/>
      <c r="BY124" s="655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8">
        <f>COUNT(B124:R124)</f>
        <v>0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0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0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0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0"/>
      <c r="BV125" s="291"/>
      <c r="BW125" s="291"/>
      <c r="BX125" s="291"/>
      <c r="BY125" s="291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8">
        <f>COUNT(B125:R125)</f>
        <v>0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0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0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0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0"/>
      <c r="BV126" s="291"/>
      <c r="BW126" s="291"/>
      <c r="BX126" s="291"/>
      <c r="BY126" s="291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8">
        <f>COUNT(B126:R126)</f>
        <v>0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0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0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0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0"/>
      <c r="BV127" s="291"/>
      <c r="BW127" s="291"/>
      <c r="BX127" s="291"/>
      <c r="BY127" s="291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8">
        <f>COUNT(B127:R127)</f>
        <v>0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298</v>
      </c>
      <c r="B128" s="882" t="str">
        <f t="shared" ref="B128:R128" si="198">IF(B125="","",B124*B125*B126*B127)</f>
        <v/>
      </c>
      <c r="C128" s="882" t="str">
        <f t="shared" si="198"/>
        <v/>
      </c>
      <c r="D128" s="882" t="str">
        <f t="shared" si="198"/>
        <v/>
      </c>
      <c r="E128" s="882" t="str">
        <f t="shared" si="198"/>
        <v/>
      </c>
      <c r="F128" s="882" t="str">
        <f t="shared" si="198"/>
        <v/>
      </c>
      <c r="G128" s="882" t="str">
        <f t="shared" si="198"/>
        <v/>
      </c>
      <c r="H128" s="882" t="str">
        <f t="shared" si="198"/>
        <v/>
      </c>
      <c r="I128" s="882" t="str">
        <f t="shared" si="198"/>
        <v/>
      </c>
      <c r="J128" s="882" t="str">
        <f t="shared" si="198"/>
        <v/>
      </c>
      <c r="K128" s="882" t="str">
        <f t="shared" si="198"/>
        <v/>
      </c>
      <c r="L128" s="882" t="str">
        <f t="shared" si="198"/>
        <v/>
      </c>
      <c r="M128" s="882" t="str">
        <f t="shared" si="198"/>
        <v/>
      </c>
      <c r="N128" s="882" t="str">
        <f t="shared" si="198"/>
        <v/>
      </c>
      <c r="O128" s="882" t="str">
        <f t="shared" si="198"/>
        <v/>
      </c>
      <c r="P128" s="882" t="str">
        <f t="shared" si="198"/>
        <v/>
      </c>
      <c r="Q128" s="882" t="str">
        <f t="shared" si="198"/>
        <v/>
      </c>
      <c r="R128" s="882" t="str">
        <f t="shared" si="198"/>
        <v/>
      </c>
      <c r="S128" s="870"/>
      <c r="T128" s="882" t="str">
        <f t="shared" ref="T128:AJ128" si="199">IF(T125="","",T124*T125*T126*T127)</f>
        <v/>
      </c>
      <c r="U128" s="882" t="str">
        <f t="shared" si="199"/>
        <v/>
      </c>
      <c r="V128" s="882" t="str">
        <f t="shared" si="199"/>
        <v/>
      </c>
      <c r="W128" s="882" t="str">
        <f t="shared" si="199"/>
        <v/>
      </c>
      <c r="X128" s="882">
        <f t="shared" si="199"/>
        <v>6480</v>
      </c>
      <c r="Y128" s="882" t="str">
        <f t="shared" si="199"/>
        <v/>
      </c>
      <c r="Z128" s="882" t="str">
        <f t="shared" si="199"/>
        <v/>
      </c>
      <c r="AA128" s="882" t="str">
        <f t="shared" si="199"/>
        <v/>
      </c>
      <c r="AB128" s="882" t="str">
        <f t="shared" si="199"/>
        <v/>
      </c>
      <c r="AC128" s="882" t="str">
        <f t="shared" si="199"/>
        <v/>
      </c>
      <c r="AD128" s="882" t="str">
        <f t="shared" si="199"/>
        <v/>
      </c>
      <c r="AE128" s="882" t="str">
        <f t="shared" si="199"/>
        <v/>
      </c>
      <c r="AF128" s="882" t="str">
        <f t="shared" si="199"/>
        <v/>
      </c>
      <c r="AG128" s="882" t="str">
        <f t="shared" si="199"/>
        <v/>
      </c>
      <c r="AH128" s="882" t="str">
        <f t="shared" si="199"/>
        <v/>
      </c>
      <c r="AI128" s="882" t="str">
        <f t="shared" si="199"/>
        <v/>
      </c>
      <c r="AJ128" s="882" t="str">
        <f t="shared" si="199"/>
        <v/>
      </c>
      <c r="AK128" s="870"/>
      <c r="AL128" s="882" t="str">
        <f t="shared" ref="AL128:BB128" si="200">IF(AL125="","",AL124*AL125*AL126*AL127)</f>
        <v/>
      </c>
      <c r="AM128" s="882" t="str">
        <f t="shared" si="200"/>
        <v/>
      </c>
      <c r="AN128" s="882" t="str">
        <f t="shared" si="200"/>
        <v/>
      </c>
      <c r="AO128" s="882" t="str">
        <f t="shared" si="200"/>
        <v/>
      </c>
      <c r="AP128" s="882" t="str">
        <f t="shared" si="200"/>
        <v/>
      </c>
      <c r="AQ128" s="882" t="str">
        <f t="shared" si="200"/>
        <v/>
      </c>
      <c r="AR128" s="882" t="str">
        <f t="shared" si="200"/>
        <v/>
      </c>
      <c r="AS128" s="882" t="str">
        <f t="shared" si="200"/>
        <v/>
      </c>
      <c r="AT128" s="882" t="str">
        <f t="shared" si="200"/>
        <v/>
      </c>
      <c r="AU128" s="882" t="str">
        <f t="shared" si="200"/>
        <v/>
      </c>
      <c r="AV128" s="882" t="str">
        <f t="shared" si="200"/>
        <v/>
      </c>
      <c r="AW128" s="882" t="str">
        <f t="shared" si="200"/>
        <v/>
      </c>
      <c r="AX128" s="882" t="str">
        <f t="shared" si="200"/>
        <v/>
      </c>
      <c r="AY128" s="882" t="str">
        <f t="shared" si="200"/>
        <v/>
      </c>
      <c r="AZ128" s="882" t="str">
        <f t="shared" si="200"/>
        <v/>
      </c>
      <c r="BA128" s="882" t="str">
        <f t="shared" si="200"/>
        <v/>
      </c>
      <c r="BB128" s="882" t="str">
        <f t="shared" si="200"/>
        <v/>
      </c>
      <c r="BC128" s="870"/>
      <c r="BD128" s="882" t="str">
        <f t="shared" ref="BD128:BT128" si="201">IF(BD125="","",BD124*BD125*BD126*BD127)</f>
        <v/>
      </c>
      <c r="BE128" s="882" t="str">
        <f t="shared" si="201"/>
        <v/>
      </c>
      <c r="BF128" s="882" t="str">
        <f t="shared" si="201"/>
        <v/>
      </c>
      <c r="BG128" s="882" t="str">
        <f t="shared" si="201"/>
        <v/>
      </c>
      <c r="BH128" s="882" t="str">
        <f t="shared" si="201"/>
        <v/>
      </c>
      <c r="BI128" s="882" t="str">
        <f t="shared" si="201"/>
        <v/>
      </c>
      <c r="BJ128" s="882" t="str">
        <f t="shared" si="201"/>
        <v/>
      </c>
      <c r="BK128" s="882" t="str">
        <f t="shared" si="201"/>
        <v/>
      </c>
      <c r="BL128" s="882" t="str">
        <f t="shared" si="201"/>
        <v/>
      </c>
      <c r="BM128" s="882" t="str">
        <f t="shared" si="201"/>
        <v/>
      </c>
      <c r="BN128" s="882" t="str">
        <f t="shared" si="201"/>
        <v/>
      </c>
      <c r="BO128" s="882" t="str">
        <f t="shared" si="201"/>
        <v/>
      </c>
      <c r="BP128" s="882" t="str">
        <f t="shared" si="201"/>
        <v/>
      </c>
      <c r="BQ128" s="882" t="str">
        <f t="shared" si="201"/>
        <v/>
      </c>
      <c r="BR128" s="882" t="str">
        <f t="shared" si="201"/>
        <v/>
      </c>
      <c r="BS128" s="882" t="str">
        <f t="shared" si="201"/>
        <v/>
      </c>
      <c r="BT128" s="882" t="str">
        <f t="shared" si="201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6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8">
        <f>COUNT(B128:R128)</f>
        <v>0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0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0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0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0"/>
      <c r="BV129" s="655"/>
      <c r="BW129" s="655"/>
      <c r="BX129" s="655"/>
      <c r="BY129" s="291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0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0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0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0"/>
      <c r="BV130" s="655"/>
      <c r="BW130" s="655"/>
      <c r="BX130" s="655"/>
      <c r="BY130" s="291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0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0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0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0"/>
      <c r="BV131" s="291"/>
      <c r="BW131" s="291"/>
      <c r="BX131" s="291"/>
      <c r="BY131" s="291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0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0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0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0"/>
      <c r="BV132" s="291"/>
      <c r="BW132" s="291"/>
      <c r="BX132" s="291"/>
      <c r="BY132" s="291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0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0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0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0"/>
      <c r="BV133" s="291"/>
      <c r="BW133" s="291"/>
      <c r="BX133" s="291"/>
      <c r="BY133" s="291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298</v>
      </c>
      <c r="B134" s="882" t="str">
        <f t="shared" ref="B134:R134" si="206">IF(B131="","",B130*B131*B132*B133)</f>
        <v/>
      </c>
      <c r="C134" s="882" t="str">
        <f t="shared" si="206"/>
        <v/>
      </c>
      <c r="D134" s="882" t="str">
        <f t="shared" si="206"/>
        <v/>
      </c>
      <c r="E134" s="882" t="str">
        <f t="shared" si="206"/>
        <v/>
      </c>
      <c r="F134" s="882" t="str">
        <f t="shared" si="206"/>
        <v/>
      </c>
      <c r="G134" s="882" t="str">
        <f t="shared" si="206"/>
        <v/>
      </c>
      <c r="H134" s="882" t="str">
        <f t="shared" si="206"/>
        <v/>
      </c>
      <c r="I134" s="882" t="str">
        <f t="shared" si="206"/>
        <v/>
      </c>
      <c r="J134" s="882" t="str">
        <f t="shared" si="206"/>
        <v/>
      </c>
      <c r="K134" s="882" t="str">
        <f t="shared" si="206"/>
        <v/>
      </c>
      <c r="L134" s="882" t="str">
        <f t="shared" si="206"/>
        <v/>
      </c>
      <c r="M134" s="882" t="str">
        <f t="shared" si="206"/>
        <v/>
      </c>
      <c r="N134" s="882" t="str">
        <f t="shared" si="206"/>
        <v/>
      </c>
      <c r="O134" s="882" t="str">
        <f t="shared" si="206"/>
        <v/>
      </c>
      <c r="P134" s="882" t="str">
        <f t="shared" si="206"/>
        <v/>
      </c>
      <c r="Q134" s="882" t="str">
        <f t="shared" si="206"/>
        <v/>
      </c>
      <c r="R134" s="882" t="str">
        <f t="shared" si="206"/>
        <v/>
      </c>
      <c r="S134" s="870"/>
      <c r="T134" s="882" t="str">
        <f t="shared" ref="T134:AJ134" si="207">IF(T131="","",T130*T131*T132*T133)</f>
        <v/>
      </c>
      <c r="U134" s="882" t="str">
        <f t="shared" si="207"/>
        <v/>
      </c>
      <c r="V134" s="882" t="str">
        <f t="shared" si="207"/>
        <v/>
      </c>
      <c r="W134" s="882" t="str">
        <f t="shared" si="207"/>
        <v/>
      </c>
      <c r="X134" s="882" t="str">
        <f t="shared" si="207"/>
        <v/>
      </c>
      <c r="Y134" s="882" t="str">
        <f t="shared" si="207"/>
        <v/>
      </c>
      <c r="Z134" s="882" t="str">
        <f t="shared" si="207"/>
        <v/>
      </c>
      <c r="AA134" s="882" t="str">
        <f t="shared" si="207"/>
        <v/>
      </c>
      <c r="AB134" s="882" t="str">
        <f t="shared" si="207"/>
        <v/>
      </c>
      <c r="AC134" s="882" t="str">
        <f t="shared" si="207"/>
        <v/>
      </c>
      <c r="AD134" s="882" t="str">
        <f t="shared" si="207"/>
        <v/>
      </c>
      <c r="AE134" s="882" t="str">
        <f t="shared" si="207"/>
        <v/>
      </c>
      <c r="AF134" s="882" t="str">
        <f t="shared" si="207"/>
        <v/>
      </c>
      <c r="AG134" s="882" t="str">
        <f t="shared" si="207"/>
        <v/>
      </c>
      <c r="AH134" s="882" t="str">
        <f t="shared" si="207"/>
        <v/>
      </c>
      <c r="AI134" s="882" t="str">
        <f t="shared" si="207"/>
        <v/>
      </c>
      <c r="AJ134" s="882" t="str">
        <f t="shared" si="207"/>
        <v/>
      </c>
      <c r="AK134" s="870"/>
      <c r="AL134" s="882" t="str">
        <f t="shared" ref="AL134:BB134" si="208">IF(AL131="","",AL130*AL131*AL132*AL133)</f>
        <v/>
      </c>
      <c r="AM134" s="882" t="str">
        <f t="shared" si="208"/>
        <v/>
      </c>
      <c r="AN134" s="882" t="str">
        <f t="shared" si="208"/>
        <v/>
      </c>
      <c r="AO134" s="882" t="str">
        <f t="shared" si="208"/>
        <v/>
      </c>
      <c r="AP134" s="882" t="str">
        <f t="shared" si="208"/>
        <v/>
      </c>
      <c r="AQ134" s="882" t="str">
        <f t="shared" si="208"/>
        <v/>
      </c>
      <c r="AR134" s="882" t="str">
        <f t="shared" si="208"/>
        <v/>
      </c>
      <c r="AS134" s="882" t="str">
        <f t="shared" si="208"/>
        <v/>
      </c>
      <c r="AT134" s="882" t="str">
        <f t="shared" si="208"/>
        <v/>
      </c>
      <c r="AU134" s="882" t="str">
        <f t="shared" si="208"/>
        <v/>
      </c>
      <c r="AV134" s="882" t="str">
        <f t="shared" si="208"/>
        <v/>
      </c>
      <c r="AW134" s="882" t="str">
        <f t="shared" si="208"/>
        <v/>
      </c>
      <c r="AX134" s="882" t="str">
        <f t="shared" si="208"/>
        <v/>
      </c>
      <c r="AY134" s="882" t="str">
        <f t="shared" si="208"/>
        <v/>
      </c>
      <c r="AZ134" s="882" t="str">
        <f t="shared" si="208"/>
        <v/>
      </c>
      <c r="BA134" s="882" t="str">
        <f t="shared" si="208"/>
        <v/>
      </c>
      <c r="BB134" s="882" t="str">
        <f t="shared" si="208"/>
        <v/>
      </c>
      <c r="BC134" s="870"/>
      <c r="BD134" s="882" t="str">
        <f t="shared" ref="BD134:BT134" si="209">IF(BD131="","",BD130*BD131*BD132*BD133)</f>
        <v/>
      </c>
      <c r="BE134" s="882" t="str">
        <f t="shared" si="209"/>
        <v/>
      </c>
      <c r="BF134" s="882" t="str">
        <f t="shared" si="209"/>
        <v/>
      </c>
      <c r="BG134" s="882" t="str">
        <f t="shared" si="209"/>
        <v/>
      </c>
      <c r="BH134" s="882" t="str">
        <f t="shared" si="209"/>
        <v/>
      </c>
      <c r="BI134" s="882" t="str">
        <f t="shared" si="209"/>
        <v/>
      </c>
      <c r="BJ134" s="882" t="str">
        <f t="shared" si="209"/>
        <v/>
      </c>
      <c r="BK134" s="882" t="str">
        <f t="shared" si="209"/>
        <v/>
      </c>
      <c r="BL134" s="882" t="str">
        <f t="shared" si="209"/>
        <v/>
      </c>
      <c r="BM134" s="882" t="str">
        <f t="shared" si="209"/>
        <v/>
      </c>
      <c r="BN134" s="882" t="str">
        <f t="shared" si="209"/>
        <v/>
      </c>
      <c r="BO134" s="882" t="str">
        <f t="shared" si="209"/>
        <v/>
      </c>
      <c r="BP134" s="882" t="str">
        <f t="shared" si="209"/>
        <v/>
      </c>
      <c r="BQ134" s="882" t="str">
        <f t="shared" si="209"/>
        <v/>
      </c>
      <c r="BR134" s="882" t="str">
        <f t="shared" si="209"/>
        <v/>
      </c>
      <c r="BS134" s="882" t="str">
        <f t="shared" si="209"/>
        <v/>
      </c>
      <c r="BT134" s="882" t="str">
        <f t="shared" si="209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6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0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0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0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0"/>
      <c r="BV135" s="655"/>
      <c r="BW135" s="655"/>
      <c r="BX135" s="655"/>
      <c r="BY135" s="291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0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0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0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0"/>
      <c r="BV136" s="655"/>
      <c r="BW136" s="655"/>
      <c r="BX136" s="655"/>
      <c r="BY136" s="291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0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0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0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0"/>
      <c r="BV137" s="291"/>
      <c r="BW137" s="291"/>
      <c r="BX137" s="291"/>
      <c r="BY137" s="291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0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0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0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0"/>
      <c r="BV138" s="291"/>
      <c r="BW138" s="291"/>
      <c r="BX138" s="291"/>
      <c r="BY138" s="291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0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0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0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0"/>
      <c r="BV139" s="291"/>
      <c r="BW139" s="291"/>
      <c r="BX139" s="291"/>
      <c r="BY139" s="291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298</v>
      </c>
      <c r="B140" s="882" t="str">
        <f t="shared" ref="B140:R140" si="214">IF(B137="","",B136*B137*B138*B139)</f>
        <v/>
      </c>
      <c r="C140" s="882" t="str">
        <f t="shared" si="214"/>
        <v/>
      </c>
      <c r="D140" s="882" t="str">
        <f t="shared" si="214"/>
        <v/>
      </c>
      <c r="E140" s="882" t="str">
        <f t="shared" si="214"/>
        <v/>
      </c>
      <c r="F140" s="882" t="str">
        <f t="shared" si="214"/>
        <v/>
      </c>
      <c r="G140" s="882" t="str">
        <f t="shared" si="214"/>
        <v/>
      </c>
      <c r="H140" s="882" t="str">
        <f t="shared" si="214"/>
        <v/>
      </c>
      <c r="I140" s="882" t="str">
        <f t="shared" si="214"/>
        <v/>
      </c>
      <c r="J140" s="882" t="str">
        <f t="shared" si="214"/>
        <v/>
      </c>
      <c r="K140" s="882" t="str">
        <f t="shared" si="214"/>
        <v/>
      </c>
      <c r="L140" s="882" t="str">
        <f t="shared" si="214"/>
        <v/>
      </c>
      <c r="M140" s="882" t="str">
        <f t="shared" si="214"/>
        <v/>
      </c>
      <c r="N140" s="882" t="str">
        <f t="shared" si="214"/>
        <v/>
      </c>
      <c r="O140" s="882" t="str">
        <f t="shared" si="214"/>
        <v/>
      </c>
      <c r="P140" s="882" t="str">
        <f t="shared" si="214"/>
        <v/>
      </c>
      <c r="Q140" s="882" t="str">
        <f t="shared" si="214"/>
        <v/>
      </c>
      <c r="R140" s="882" t="str">
        <f t="shared" si="214"/>
        <v/>
      </c>
      <c r="S140" s="870"/>
      <c r="T140" s="882" t="str">
        <f t="shared" ref="T140:AJ140" si="215">IF(T137="","",T136*T137*T138*T139)</f>
        <v/>
      </c>
      <c r="U140" s="882" t="str">
        <f t="shared" si="215"/>
        <v/>
      </c>
      <c r="V140" s="882" t="str">
        <f t="shared" si="215"/>
        <v/>
      </c>
      <c r="W140" s="882" t="str">
        <f t="shared" si="215"/>
        <v/>
      </c>
      <c r="X140" s="882" t="str">
        <f t="shared" si="215"/>
        <v/>
      </c>
      <c r="Y140" s="882" t="str">
        <f t="shared" si="215"/>
        <v/>
      </c>
      <c r="Z140" s="882" t="str">
        <f t="shared" si="215"/>
        <v/>
      </c>
      <c r="AA140" s="882" t="str">
        <f t="shared" si="215"/>
        <v/>
      </c>
      <c r="AB140" s="882" t="str">
        <f t="shared" si="215"/>
        <v/>
      </c>
      <c r="AC140" s="882" t="str">
        <f t="shared" si="215"/>
        <v/>
      </c>
      <c r="AD140" s="882" t="str">
        <f t="shared" si="215"/>
        <v/>
      </c>
      <c r="AE140" s="882" t="str">
        <f t="shared" si="215"/>
        <v/>
      </c>
      <c r="AF140" s="882" t="str">
        <f t="shared" si="215"/>
        <v/>
      </c>
      <c r="AG140" s="882" t="str">
        <f t="shared" si="215"/>
        <v/>
      </c>
      <c r="AH140" s="882" t="str">
        <f t="shared" si="215"/>
        <v/>
      </c>
      <c r="AI140" s="882" t="str">
        <f t="shared" si="215"/>
        <v/>
      </c>
      <c r="AJ140" s="882" t="str">
        <f t="shared" si="215"/>
        <v/>
      </c>
      <c r="AK140" s="870"/>
      <c r="AL140" s="882" t="str">
        <f t="shared" ref="AL140:BB140" si="216">IF(AL137="","",AL136*AL137*AL138*AL139)</f>
        <v/>
      </c>
      <c r="AM140" s="882" t="str">
        <f t="shared" si="216"/>
        <v/>
      </c>
      <c r="AN140" s="882" t="str">
        <f t="shared" si="216"/>
        <v/>
      </c>
      <c r="AO140" s="882" t="str">
        <f t="shared" si="216"/>
        <v/>
      </c>
      <c r="AP140" s="882" t="str">
        <f t="shared" si="216"/>
        <v/>
      </c>
      <c r="AQ140" s="882" t="str">
        <f t="shared" si="216"/>
        <v/>
      </c>
      <c r="AR140" s="882" t="str">
        <f t="shared" si="216"/>
        <v/>
      </c>
      <c r="AS140" s="882" t="str">
        <f t="shared" si="216"/>
        <v/>
      </c>
      <c r="AT140" s="882" t="str">
        <f t="shared" si="216"/>
        <v/>
      </c>
      <c r="AU140" s="882" t="str">
        <f t="shared" si="216"/>
        <v/>
      </c>
      <c r="AV140" s="882" t="str">
        <f t="shared" si="216"/>
        <v/>
      </c>
      <c r="AW140" s="882" t="str">
        <f t="shared" si="216"/>
        <v/>
      </c>
      <c r="AX140" s="882" t="str">
        <f t="shared" si="216"/>
        <v/>
      </c>
      <c r="AY140" s="882" t="str">
        <f t="shared" si="216"/>
        <v/>
      </c>
      <c r="AZ140" s="882" t="str">
        <f t="shared" si="216"/>
        <v/>
      </c>
      <c r="BA140" s="882" t="str">
        <f t="shared" si="216"/>
        <v/>
      </c>
      <c r="BB140" s="882" t="str">
        <f t="shared" si="216"/>
        <v/>
      </c>
      <c r="BC140" s="870"/>
      <c r="BD140" s="882" t="str">
        <f t="shared" ref="BD140:BT140" si="217">IF(BD137="","",BD136*BD137*BD138*BD139)</f>
        <v/>
      </c>
      <c r="BE140" s="882" t="str">
        <f t="shared" si="217"/>
        <v/>
      </c>
      <c r="BF140" s="882" t="str">
        <f t="shared" si="217"/>
        <v/>
      </c>
      <c r="BG140" s="882" t="str">
        <f t="shared" si="217"/>
        <v/>
      </c>
      <c r="BH140" s="882" t="str">
        <f t="shared" si="217"/>
        <v/>
      </c>
      <c r="BI140" s="882" t="str">
        <f t="shared" si="217"/>
        <v/>
      </c>
      <c r="BJ140" s="882" t="str">
        <f t="shared" si="217"/>
        <v/>
      </c>
      <c r="BK140" s="882" t="str">
        <f t="shared" si="217"/>
        <v/>
      </c>
      <c r="BL140" s="882" t="str">
        <f t="shared" si="217"/>
        <v/>
      </c>
      <c r="BM140" s="882" t="str">
        <f t="shared" si="217"/>
        <v/>
      </c>
      <c r="BN140" s="882" t="str">
        <f t="shared" si="217"/>
        <v/>
      </c>
      <c r="BO140" s="882" t="str">
        <f t="shared" si="217"/>
        <v/>
      </c>
      <c r="BP140" s="882" t="str">
        <f t="shared" si="217"/>
        <v/>
      </c>
      <c r="BQ140" s="882" t="str">
        <f t="shared" si="217"/>
        <v/>
      </c>
      <c r="BR140" s="882" t="str">
        <f t="shared" si="217"/>
        <v/>
      </c>
      <c r="BS140" s="882" t="str">
        <f t="shared" si="217"/>
        <v/>
      </c>
      <c r="BT140" s="882" t="str">
        <f t="shared" si="217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6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0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0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0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0"/>
      <c r="BV141" s="655"/>
      <c r="BW141" s="655"/>
      <c r="BX141" s="655"/>
      <c r="BY141" s="655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0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0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0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0"/>
      <c r="BV142" s="655"/>
      <c r="BW142" s="655"/>
      <c r="BX142" s="655"/>
      <c r="BY142" s="655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0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0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0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0"/>
      <c r="BV143" s="291"/>
      <c r="BW143" s="291"/>
      <c r="BX143" s="291"/>
      <c r="BY143" s="291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0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0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0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0"/>
      <c r="BV144" s="291"/>
      <c r="BW144" s="291"/>
      <c r="BX144" s="291"/>
      <c r="BY144" s="291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0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0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0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0"/>
      <c r="BV145" s="291"/>
      <c r="BW145" s="291"/>
      <c r="BX145" s="291"/>
      <c r="BY145" s="291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298</v>
      </c>
      <c r="B146" s="882" t="str">
        <f t="shared" ref="B146:R146" si="222">IF(B143="","",B142*B143*B144*B145)</f>
        <v/>
      </c>
      <c r="C146" s="882" t="str">
        <f t="shared" si="222"/>
        <v/>
      </c>
      <c r="D146" s="882" t="str">
        <f t="shared" si="222"/>
        <v/>
      </c>
      <c r="E146" s="882" t="str">
        <f t="shared" si="222"/>
        <v/>
      </c>
      <c r="F146" s="882" t="str">
        <f t="shared" si="222"/>
        <v/>
      </c>
      <c r="G146" s="882" t="str">
        <f t="shared" si="222"/>
        <v/>
      </c>
      <c r="H146" s="882" t="str">
        <f t="shared" si="222"/>
        <v/>
      </c>
      <c r="I146" s="882" t="str">
        <f t="shared" si="222"/>
        <v/>
      </c>
      <c r="J146" s="882" t="str">
        <f t="shared" si="222"/>
        <v/>
      </c>
      <c r="K146" s="882" t="str">
        <f t="shared" si="222"/>
        <v/>
      </c>
      <c r="L146" s="882" t="str">
        <f t="shared" si="222"/>
        <v/>
      </c>
      <c r="M146" s="882" t="str">
        <f t="shared" si="222"/>
        <v/>
      </c>
      <c r="N146" s="882" t="str">
        <f t="shared" si="222"/>
        <v/>
      </c>
      <c r="O146" s="882" t="str">
        <f t="shared" si="222"/>
        <v/>
      </c>
      <c r="P146" s="882" t="str">
        <f t="shared" si="222"/>
        <v/>
      </c>
      <c r="Q146" s="882" t="str">
        <f t="shared" si="222"/>
        <v/>
      </c>
      <c r="R146" s="882" t="str">
        <f t="shared" si="222"/>
        <v/>
      </c>
      <c r="S146" s="870"/>
      <c r="T146" s="882" t="str">
        <f t="shared" ref="T146:AJ146" si="223">IF(T143="","",T142*T143*T144*T145)</f>
        <v/>
      </c>
      <c r="U146" s="882" t="str">
        <f t="shared" si="223"/>
        <v/>
      </c>
      <c r="V146" s="882" t="str">
        <f t="shared" si="223"/>
        <v/>
      </c>
      <c r="W146" s="882" t="str">
        <f t="shared" si="223"/>
        <v/>
      </c>
      <c r="X146" s="882" t="str">
        <f t="shared" si="223"/>
        <v/>
      </c>
      <c r="Y146" s="882" t="str">
        <f t="shared" si="223"/>
        <v/>
      </c>
      <c r="Z146" s="882" t="str">
        <f t="shared" si="223"/>
        <v/>
      </c>
      <c r="AA146" s="882" t="str">
        <f t="shared" si="223"/>
        <v/>
      </c>
      <c r="AB146" s="882">
        <f t="shared" si="223"/>
        <v>2400</v>
      </c>
      <c r="AC146" s="882" t="str">
        <f t="shared" si="223"/>
        <v/>
      </c>
      <c r="AD146" s="882" t="str">
        <f t="shared" si="223"/>
        <v/>
      </c>
      <c r="AE146" s="882" t="str">
        <f t="shared" si="223"/>
        <v/>
      </c>
      <c r="AF146" s="882" t="str">
        <f t="shared" si="223"/>
        <v/>
      </c>
      <c r="AG146" s="882" t="str">
        <f t="shared" si="223"/>
        <v/>
      </c>
      <c r="AH146" s="882" t="str">
        <f t="shared" si="223"/>
        <v/>
      </c>
      <c r="AI146" s="882" t="str">
        <f t="shared" si="223"/>
        <v/>
      </c>
      <c r="AJ146" s="882" t="str">
        <f t="shared" si="223"/>
        <v/>
      </c>
      <c r="AK146" s="870"/>
      <c r="AL146" s="882" t="str">
        <f t="shared" ref="AL146:BB146" si="224">IF(AL143="","",AL142*AL143*AL144*AL145)</f>
        <v/>
      </c>
      <c r="AM146" s="882" t="str">
        <f t="shared" si="224"/>
        <v/>
      </c>
      <c r="AN146" s="882" t="str">
        <f t="shared" si="224"/>
        <v/>
      </c>
      <c r="AO146" s="882" t="str">
        <f t="shared" si="224"/>
        <v/>
      </c>
      <c r="AP146" s="882" t="str">
        <f t="shared" si="224"/>
        <v/>
      </c>
      <c r="AQ146" s="882" t="str">
        <f t="shared" si="224"/>
        <v/>
      </c>
      <c r="AR146" s="882" t="str">
        <f t="shared" si="224"/>
        <v/>
      </c>
      <c r="AS146" s="882" t="str">
        <f t="shared" si="224"/>
        <v/>
      </c>
      <c r="AT146" s="882" t="str">
        <f t="shared" si="224"/>
        <v/>
      </c>
      <c r="AU146" s="882" t="str">
        <f t="shared" si="224"/>
        <v/>
      </c>
      <c r="AV146" s="882" t="str">
        <f t="shared" si="224"/>
        <v/>
      </c>
      <c r="AW146" s="882" t="str">
        <f t="shared" si="224"/>
        <v/>
      </c>
      <c r="AX146" s="882" t="str">
        <f t="shared" si="224"/>
        <v/>
      </c>
      <c r="AY146" s="882" t="str">
        <f t="shared" si="224"/>
        <v/>
      </c>
      <c r="AZ146" s="882" t="str">
        <f t="shared" si="224"/>
        <v/>
      </c>
      <c r="BA146" s="882" t="str">
        <f t="shared" si="224"/>
        <v/>
      </c>
      <c r="BB146" s="882" t="str">
        <f t="shared" si="224"/>
        <v/>
      </c>
      <c r="BC146" s="870"/>
      <c r="BD146" s="882" t="str">
        <f t="shared" ref="BD146:BT146" si="225">IF(BD143="","",BD142*BD143*BD144*BD145)</f>
        <v/>
      </c>
      <c r="BE146" s="882" t="str">
        <f t="shared" si="225"/>
        <v/>
      </c>
      <c r="BF146" s="882" t="str">
        <f t="shared" si="225"/>
        <v/>
      </c>
      <c r="BG146" s="882" t="str">
        <f t="shared" si="225"/>
        <v/>
      </c>
      <c r="BH146" s="882" t="str">
        <f t="shared" si="225"/>
        <v/>
      </c>
      <c r="BI146" s="882" t="str">
        <f t="shared" si="225"/>
        <v/>
      </c>
      <c r="BJ146" s="882" t="str">
        <f t="shared" si="225"/>
        <v/>
      </c>
      <c r="BK146" s="882" t="str">
        <f t="shared" si="225"/>
        <v/>
      </c>
      <c r="BL146" s="882" t="str">
        <f t="shared" si="225"/>
        <v/>
      </c>
      <c r="BM146" s="882" t="str">
        <f t="shared" si="225"/>
        <v/>
      </c>
      <c r="BN146" s="882" t="str">
        <f t="shared" si="225"/>
        <v/>
      </c>
      <c r="BO146" s="882" t="str">
        <f t="shared" si="225"/>
        <v/>
      </c>
      <c r="BP146" s="882" t="str">
        <f t="shared" si="225"/>
        <v/>
      </c>
      <c r="BQ146" s="882" t="str">
        <f t="shared" si="225"/>
        <v/>
      </c>
      <c r="BR146" s="882" t="str">
        <f t="shared" si="225"/>
        <v/>
      </c>
      <c r="BS146" s="882" t="str">
        <f t="shared" si="225"/>
        <v/>
      </c>
      <c r="BT146" s="882" t="str">
        <f t="shared" si="225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6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0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0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0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0"/>
      <c r="BV147" s="655"/>
      <c r="BW147" s="655"/>
      <c r="BX147" s="655"/>
      <c r="BY147" s="291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0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0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0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0"/>
      <c r="BV148" s="655"/>
      <c r="BW148" s="655"/>
      <c r="BX148" s="655"/>
      <c r="BY148" s="291"/>
      <c r="BZ148" s="876" t="str">
        <f t="shared" ref="BZ148:BZ153" si="226">IF(DL148&lt;3,"",(SUM(B148:R148)-MIN(B148:R148)-MAX(B148:R148))/(DL148-2))</f>
        <v/>
      </c>
      <c r="CA148" s="876" t="str">
        <f t="shared" ref="CA148:CA153" si="227">IF(DM148&lt;3,"",(SUM(T148:AJ148)-MIN(T148:AJ148)-MAX(T148:AJ148))/(DM148-2))</f>
        <v/>
      </c>
      <c r="CB148" s="876" t="str">
        <f t="shared" ref="CB148:CB153" si="228">IF(DN148&lt;3,"",(SUM(AL148:BB148)-MIN(AL148:BB148)-MAX(AL148:BB148))/(DN148-2))</f>
        <v/>
      </c>
      <c r="CC148" s="877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49">COUNT(B148:R148)</f>
        <v>0</v>
      </c>
      <c r="DM148" s="833">
        <f t="shared" ref="DM148:DM153" si="250">COUNT(T148:AJ148)</f>
        <v>0</v>
      </c>
      <c r="DN148" s="833">
        <f t="shared" ref="DN148:DN153" si="251">COUNT(AL148:BB148)</f>
        <v>0</v>
      </c>
      <c r="DO148" s="834">
        <f t="shared" ref="DO148:DO153" si="252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0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0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0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0"/>
      <c r="BV149" s="291"/>
      <c r="BW149" s="291"/>
      <c r="BX149" s="291"/>
      <c r="BY149" s="291"/>
      <c r="BZ149" s="876" t="str">
        <f t="shared" si="226"/>
        <v/>
      </c>
      <c r="CA149" s="876" t="str">
        <f t="shared" si="227"/>
        <v/>
      </c>
      <c r="CB149" s="876" t="str">
        <f t="shared" si="228"/>
        <v/>
      </c>
      <c r="CC149" s="877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8">
        <f t="shared" si="249"/>
        <v>0</v>
      </c>
      <c r="DM149" s="833">
        <f t="shared" si="250"/>
        <v>0</v>
      </c>
      <c r="DN149" s="833">
        <f t="shared" si="251"/>
        <v>0</v>
      </c>
      <c r="DO149" s="834">
        <f t="shared" si="252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0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0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0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0"/>
      <c r="BV150" s="291"/>
      <c r="BW150" s="291"/>
      <c r="BX150" s="291"/>
      <c r="BY150" s="291"/>
      <c r="BZ150" s="876" t="str">
        <f t="shared" si="226"/>
        <v/>
      </c>
      <c r="CA150" s="876" t="str">
        <f t="shared" si="227"/>
        <v/>
      </c>
      <c r="CB150" s="876" t="str">
        <f t="shared" si="228"/>
        <v/>
      </c>
      <c r="CC150" s="877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8">
        <f t="shared" si="249"/>
        <v>0</v>
      </c>
      <c r="DM150" s="833">
        <f t="shared" si="250"/>
        <v>0</v>
      </c>
      <c r="DN150" s="833">
        <f t="shared" si="251"/>
        <v>0</v>
      </c>
      <c r="DO150" s="834">
        <f t="shared" si="252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0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0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0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0"/>
      <c r="BV151" s="291"/>
      <c r="BW151" s="291"/>
      <c r="BX151" s="291"/>
      <c r="BY151" s="291"/>
      <c r="BZ151" s="876" t="str">
        <f t="shared" si="226"/>
        <v/>
      </c>
      <c r="CA151" s="876" t="str">
        <f t="shared" si="227"/>
        <v/>
      </c>
      <c r="CB151" s="876" t="str">
        <f t="shared" si="228"/>
        <v/>
      </c>
      <c r="CC151" s="877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8">
        <f t="shared" si="249"/>
        <v>0</v>
      </c>
      <c r="DM151" s="833">
        <f t="shared" si="250"/>
        <v>0</v>
      </c>
      <c r="DN151" s="833">
        <f t="shared" si="251"/>
        <v>0</v>
      </c>
      <c r="DO151" s="834">
        <f t="shared" si="252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298</v>
      </c>
      <c r="B152" s="882" t="str">
        <f t="shared" ref="B152:R152" si="253">IF(B149="","",B148*B149*B150*B151)</f>
        <v/>
      </c>
      <c r="C152" s="882" t="str">
        <f t="shared" si="253"/>
        <v/>
      </c>
      <c r="D152" s="882" t="str">
        <f t="shared" si="253"/>
        <v/>
      </c>
      <c r="E152" s="882" t="str">
        <f t="shared" si="253"/>
        <v/>
      </c>
      <c r="F152" s="882" t="str">
        <f t="shared" si="253"/>
        <v/>
      </c>
      <c r="G152" s="882" t="str">
        <f t="shared" si="253"/>
        <v/>
      </c>
      <c r="H152" s="882" t="str">
        <f t="shared" si="253"/>
        <v/>
      </c>
      <c r="I152" s="882" t="str">
        <f t="shared" si="253"/>
        <v/>
      </c>
      <c r="J152" s="882" t="str">
        <f t="shared" si="253"/>
        <v/>
      </c>
      <c r="K152" s="882" t="str">
        <f t="shared" si="253"/>
        <v/>
      </c>
      <c r="L152" s="882" t="str">
        <f t="shared" si="253"/>
        <v/>
      </c>
      <c r="M152" s="882" t="str">
        <f t="shared" si="253"/>
        <v/>
      </c>
      <c r="N152" s="882" t="str">
        <f t="shared" si="253"/>
        <v/>
      </c>
      <c r="O152" s="882" t="str">
        <f t="shared" si="253"/>
        <v/>
      </c>
      <c r="P152" s="882" t="str">
        <f t="shared" si="253"/>
        <v/>
      </c>
      <c r="Q152" s="882" t="str">
        <f t="shared" si="253"/>
        <v/>
      </c>
      <c r="R152" s="882" t="str">
        <f t="shared" si="253"/>
        <v/>
      </c>
      <c r="S152" s="870"/>
      <c r="T152" s="882" t="str">
        <f t="shared" ref="T152:AJ152" si="254">IF(T149="","",T148*T149*T150*T151)</f>
        <v/>
      </c>
      <c r="U152" s="882" t="str">
        <f t="shared" si="254"/>
        <v/>
      </c>
      <c r="V152" s="882" t="str">
        <f t="shared" si="254"/>
        <v/>
      </c>
      <c r="W152" s="882" t="str">
        <f t="shared" si="254"/>
        <v/>
      </c>
      <c r="X152" s="882" t="str">
        <f t="shared" si="254"/>
        <v/>
      </c>
      <c r="Y152" s="882" t="str">
        <f t="shared" si="254"/>
        <v/>
      </c>
      <c r="Z152" s="882" t="str">
        <f t="shared" si="254"/>
        <v/>
      </c>
      <c r="AA152" s="882" t="str">
        <f t="shared" si="254"/>
        <v/>
      </c>
      <c r="AB152" s="882" t="str">
        <f t="shared" si="254"/>
        <v/>
      </c>
      <c r="AC152" s="882" t="str">
        <f t="shared" si="254"/>
        <v/>
      </c>
      <c r="AD152" s="882" t="str">
        <f t="shared" si="254"/>
        <v/>
      </c>
      <c r="AE152" s="882" t="str">
        <f t="shared" si="254"/>
        <v/>
      </c>
      <c r="AF152" s="882" t="str">
        <f t="shared" si="254"/>
        <v/>
      </c>
      <c r="AG152" s="882" t="str">
        <f t="shared" si="254"/>
        <v/>
      </c>
      <c r="AH152" s="882" t="str">
        <f t="shared" si="254"/>
        <v/>
      </c>
      <c r="AI152" s="882" t="str">
        <f t="shared" si="254"/>
        <v/>
      </c>
      <c r="AJ152" s="882" t="str">
        <f t="shared" si="254"/>
        <v/>
      </c>
      <c r="AK152" s="870"/>
      <c r="AL152" s="882" t="str">
        <f t="shared" ref="AL152:BB152" si="255">IF(AL149="","",AL148*AL149*AL150*AL151)</f>
        <v/>
      </c>
      <c r="AM152" s="882" t="str">
        <f t="shared" si="255"/>
        <v/>
      </c>
      <c r="AN152" s="882" t="str">
        <f t="shared" si="255"/>
        <v/>
      </c>
      <c r="AO152" s="882" t="str">
        <f t="shared" si="255"/>
        <v/>
      </c>
      <c r="AP152" s="882" t="str">
        <f t="shared" si="255"/>
        <v/>
      </c>
      <c r="AQ152" s="882" t="str">
        <f t="shared" si="255"/>
        <v/>
      </c>
      <c r="AR152" s="882" t="str">
        <f t="shared" si="255"/>
        <v/>
      </c>
      <c r="AS152" s="882" t="str">
        <f t="shared" si="255"/>
        <v/>
      </c>
      <c r="AT152" s="882" t="str">
        <f t="shared" si="255"/>
        <v/>
      </c>
      <c r="AU152" s="882" t="str">
        <f t="shared" si="255"/>
        <v/>
      </c>
      <c r="AV152" s="882" t="str">
        <f t="shared" si="255"/>
        <v/>
      </c>
      <c r="AW152" s="882" t="str">
        <f t="shared" si="255"/>
        <v/>
      </c>
      <c r="AX152" s="882" t="str">
        <f t="shared" si="255"/>
        <v/>
      </c>
      <c r="AY152" s="882" t="str">
        <f t="shared" si="255"/>
        <v/>
      </c>
      <c r="AZ152" s="882" t="str">
        <f t="shared" si="255"/>
        <v/>
      </c>
      <c r="BA152" s="882" t="str">
        <f t="shared" si="255"/>
        <v/>
      </c>
      <c r="BB152" s="882" t="str">
        <f t="shared" si="255"/>
        <v/>
      </c>
      <c r="BC152" s="870"/>
      <c r="BD152" s="882" t="str">
        <f t="shared" ref="BD152:BT152" si="256">IF(BD149="","",BD148*BD149*BD150*BD151)</f>
        <v/>
      </c>
      <c r="BE152" s="882" t="str">
        <f t="shared" si="256"/>
        <v/>
      </c>
      <c r="BF152" s="882" t="str">
        <f t="shared" si="256"/>
        <v/>
      </c>
      <c r="BG152" s="882" t="str">
        <f t="shared" si="256"/>
        <v/>
      </c>
      <c r="BH152" s="882" t="str">
        <f t="shared" si="256"/>
        <v/>
      </c>
      <c r="BI152" s="882" t="str">
        <f t="shared" si="256"/>
        <v/>
      </c>
      <c r="BJ152" s="882" t="str">
        <f t="shared" si="256"/>
        <v/>
      </c>
      <c r="BK152" s="882" t="str">
        <f t="shared" si="256"/>
        <v/>
      </c>
      <c r="BL152" s="882" t="str">
        <f t="shared" si="256"/>
        <v/>
      </c>
      <c r="BM152" s="882" t="str">
        <f t="shared" si="256"/>
        <v/>
      </c>
      <c r="BN152" s="882" t="str">
        <f t="shared" si="256"/>
        <v/>
      </c>
      <c r="BO152" s="882" t="str">
        <f t="shared" si="256"/>
        <v/>
      </c>
      <c r="BP152" s="882" t="str">
        <f t="shared" si="256"/>
        <v/>
      </c>
      <c r="BQ152" s="882" t="str">
        <f t="shared" si="256"/>
        <v/>
      </c>
      <c r="BR152" s="882" t="str">
        <f t="shared" si="256"/>
        <v/>
      </c>
      <c r="BS152" s="882" t="str">
        <f t="shared" si="256"/>
        <v/>
      </c>
      <c r="BT152" s="882" t="str">
        <f t="shared" si="256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6" t="str">
        <f>IF(BY149="","",BY148*BY149*BY150*BY151)</f>
        <v/>
      </c>
      <c r="BZ152" s="876" t="str">
        <f t="shared" si="226"/>
        <v/>
      </c>
      <c r="CA152" s="876" t="str">
        <f t="shared" si="227"/>
        <v/>
      </c>
      <c r="CB152" s="876" t="str">
        <f t="shared" si="228"/>
        <v/>
      </c>
      <c r="CC152" s="877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8">
        <f t="shared" si="249"/>
        <v>0</v>
      </c>
      <c r="DM152" s="833">
        <f t="shared" si="250"/>
        <v>0</v>
      </c>
      <c r="DN152" s="833">
        <f t="shared" si="251"/>
        <v>0</v>
      </c>
      <c r="DO152" s="834">
        <f t="shared" si="252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435</v>
      </c>
      <c r="B153" s="889">
        <f t="shared" ref="B153:R153" si="257">SUM(B128,B134,B140,B146,B152)</f>
        <v>0</v>
      </c>
      <c r="C153" s="889">
        <f t="shared" si="257"/>
        <v>0</v>
      </c>
      <c r="D153" s="889">
        <f t="shared" si="257"/>
        <v>0</v>
      </c>
      <c r="E153" s="889">
        <f t="shared" si="257"/>
        <v>0</v>
      </c>
      <c r="F153" s="889">
        <f t="shared" si="257"/>
        <v>0</v>
      </c>
      <c r="G153" s="889">
        <f t="shared" si="257"/>
        <v>0</v>
      </c>
      <c r="H153" s="889">
        <f t="shared" si="257"/>
        <v>0</v>
      </c>
      <c r="I153" s="889">
        <f t="shared" si="257"/>
        <v>0</v>
      </c>
      <c r="J153" s="889">
        <f t="shared" si="257"/>
        <v>0</v>
      </c>
      <c r="K153" s="889">
        <f t="shared" si="257"/>
        <v>0</v>
      </c>
      <c r="L153" s="889">
        <f t="shared" si="257"/>
        <v>0</v>
      </c>
      <c r="M153" s="889">
        <f t="shared" si="257"/>
        <v>0</v>
      </c>
      <c r="N153" s="889">
        <f t="shared" si="257"/>
        <v>0</v>
      </c>
      <c r="O153" s="889">
        <f t="shared" si="257"/>
        <v>0</v>
      </c>
      <c r="P153" s="889">
        <f t="shared" si="257"/>
        <v>0</v>
      </c>
      <c r="Q153" s="889">
        <f t="shared" si="257"/>
        <v>0</v>
      </c>
      <c r="R153" s="889">
        <f t="shared" si="257"/>
        <v>0</v>
      </c>
      <c r="S153" s="890"/>
      <c r="T153" s="889">
        <f t="shared" ref="T153:AJ153" si="258">SUM(T128,T134,T140,T146,T152)</f>
        <v>0</v>
      </c>
      <c r="U153" s="889">
        <f t="shared" si="258"/>
        <v>0</v>
      </c>
      <c r="V153" s="889">
        <f t="shared" si="258"/>
        <v>0</v>
      </c>
      <c r="W153" s="889">
        <f t="shared" si="258"/>
        <v>0</v>
      </c>
      <c r="X153" s="889">
        <f t="shared" si="258"/>
        <v>6480</v>
      </c>
      <c r="Y153" s="889">
        <f t="shared" si="258"/>
        <v>0</v>
      </c>
      <c r="Z153" s="889">
        <f t="shared" si="258"/>
        <v>0</v>
      </c>
      <c r="AA153" s="889">
        <f t="shared" si="258"/>
        <v>0</v>
      </c>
      <c r="AB153" s="889">
        <f t="shared" si="258"/>
        <v>2400</v>
      </c>
      <c r="AC153" s="889">
        <f t="shared" si="258"/>
        <v>0</v>
      </c>
      <c r="AD153" s="889">
        <f t="shared" si="258"/>
        <v>0</v>
      </c>
      <c r="AE153" s="889">
        <f t="shared" si="258"/>
        <v>0</v>
      </c>
      <c r="AF153" s="889">
        <f t="shared" si="258"/>
        <v>0</v>
      </c>
      <c r="AG153" s="889">
        <f t="shared" si="258"/>
        <v>0</v>
      </c>
      <c r="AH153" s="889">
        <f t="shared" si="258"/>
        <v>0</v>
      </c>
      <c r="AI153" s="889">
        <f t="shared" si="258"/>
        <v>0</v>
      </c>
      <c r="AJ153" s="889">
        <f t="shared" si="258"/>
        <v>0</v>
      </c>
      <c r="AK153" s="890"/>
      <c r="AL153" s="889">
        <f t="shared" ref="AL153:BB153" si="259">SUM(AL128,AL134,AL140,AL146,AL152)</f>
        <v>0</v>
      </c>
      <c r="AM153" s="889">
        <f t="shared" si="259"/>
        <v>0</v>
      </c>
      <c r="AN153" s="889">
        <f t="shared" si="259"/>
        <v>0</v>
      </c>
      <c r="AO153" s="889">
        <f t="shared" si="259"/>
        <v>0</v>
      </c>
      <c r="AP153" s="889">
        <f t="shared" si="259"/>
        <v>0</v>
      </c>
      <c r="AQ153" s="889">
        <f t="shared" si="259"/>
        <v>0</v>
      </c>
      <c r="AR153" s="889">
        <f t="shared" si="259"/>
        <v>0</v>
      </c>
      <c r="AS153" s="889">
        <f t="shared" si="259"/>
        <v>0</v>
      </c>
      <c r="AT153" s="889">
        <f t="shared" si="259"/>
        <v>0</v>
      </c>
      <c r="AU153" s="889">
        <f t="shared" si="259"/>
        <v>0</v>
      </c>
      <c r="AV153" s="889">
        <f t="shared" si="259"/>
        <v>0</v>
      </c>
      <c r="AW153" s="889">
        <f t="shared" si="259"/>
        <v>0</v>
      </c>
      <c r="AX153" s="889">
        <f t="shared" si="259"/>
        <v>0</v>
      </c>
      <c r="AY153" s="889">
        <f t="shared" si="259"/>
        <v>0</v>
      </c>
      <c r="AZ153" s="889">
        <f t="shared" si="259"/>
        <v>0</v>
      </c>
      <c r="BA153" s="889">
        <f t="shared" si="259"/>
        <v>0</v>
      </c>
      <c r="BB153" s="889">
        <f t="shared" si="259"/>
        <v>0</v>
      </c>
      <c r="BC153" s="890"/>
      <c r="BD153" s="889">
        <f t="shared" ref="BD153:BT153" si="260">SUM(BD128,BD134,BD140,BD146,BD152)</f>
        <v>0</v>
      </c>
      <c r="BE153" s="889">
        <f t="shared" si="260"/>
        <v>0</v>
      </c>
      <c r="BF153" s="889">
        <f t="shared" si="260"/>
        <v>0</v>
      </c>
      <c r="BG153" s="889">
        <f t="shared" si="260"/>
        <v>0</v>
      </c>
      <c r="BH153" s="889">
        <f t="shared" si="260"/>
        <v>0</v>
      </c>
      <c r="BI153" s="889">
        <f t="shared" si="260"/>
        <v>0</v>
      </c>
      <c r="BJ153" s="889">
        <f t="shared" si="260"/>
        <v>0</v>
      </c>
      <c r="BK153" s="889">
        <f t="shared" si="260"/>
        <v>0</v>
      </c>
      <c r="BL153" s="889">
        <f t="shared" si="260"/>
        <v>0</v>
      </c>
      <c r="BM153" s="889">
        <f t="shared" si="260"/>
        <v>0</v>
      </c>
      <c r="BN153" s="889">
        <f t="shared" si="260"/>
        <v>0</v>
      </c>
      <c r="BO153" s="889">
        <f t="shared" si="260"/>
        <v>0</v>
      </c>
      <c r="BP153" s="889">
        <f t="shared" si="260"/>
        <v>0</v>
      </c>
      <c r="BQ153" s="889">
        <f t="shared" si="260"/>
        <v>0</v>
      </c>
      <c r="BR153" s="889">
        <f t="shared" si="260"/>
        <v>0</v>
      </c>
      <c r="BS153" s="889">
        <f t="shared" si="260"/>
        <v>0</v>
      </c>
      <c r="BT153" s="889">
        <f t="shared" si="260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6"/>
        <v>0</v>
      </c>
      <c r="CA153" s="876">
        <f t="shared" si="227"/>
        <v>160</v>
      </c>
      <c r="CB153" s="876">
        <f t="shared" si="228"/>
        <v>0</v>
      </c>
      <c r="CC153" s="877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8">
        <f t="shared" si="249"/>
        <v>17</v>
      </c>
      <c r="DM153" s="833">
        <f t="shared" si="250"/>
        <v>17</v>
      </c>
      <c r="DN153" s="833">
        <f t="shared" si="251"/>
        <v>17</v>
      </c>
      <c r="DO153" s="834">
        <f t="shared" si="252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0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0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0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0"/>
      <c r="BV154" s="433"/>
      <c r="BW154" s="433"/>
      <c r="BX154" s="433"/>
      <c r="BY154" s="433"/>
      <c r="BZ154" s="891"/>
      <c r="CA154" s="891"/>
      <c r="CB154" s="891"/>
      <c r="CC154" s="892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3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3"/>
      <c r="DL154" s="894"/>
      <c r="DM154" s="894"/>
      <c r="DN154" s="894"/>
      <c r="DO154" s="893"/>
      <c r="DP154" s="433"/>
      <c r="DQ154" s="433"/>
      <c r="DR154" s="433"/>
      <c r="DS154" s="433"/>
      <c r="DT154" s="433"/>
      <c r="DU154" s="433"/>
      <c r="DV154" s="433"/>
      <c r="DW154" s="893"/>
      <c r="DX154" s="433"/>
      <c r="DY154" s="61"/>
    </row>
    <row r="155" spans="1:131" ht="12.75" customHeight="1">
      <c r="A155" s="872" t="s">
        <v>436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0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0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0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0"/>
      <c r="BV156" s="655"/>
      <c r="BW156" s="655"/>
      <c r="BX156" s="655"/>
      <c r="BY156" s="655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0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0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0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0"/>
      <c r="BV157" s="655"/>
      <c r="BW157" s="655"/>
      <c r="BX157" s="655"/>
      <c r="BY157" s="655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0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0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0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0"/>
      <c r="BV158" s="291"/>
      <c r="BW158" s="291"/>
      <c r="BX158" s="291"/>
      <c r="BY158" s="291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0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0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0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0"/>
      <c r="BV159" s="291"/>
      <c r="BW159" s="291"/>
      <c r="BX159" s="291"/>
      <c r="BY159" s="291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0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0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0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0"/>
      <c r="BV160" s="291"/>
      <c r="BW160" s="291"/>
      <c r="BX160" s="291"/>
      <c r="BY160" s="291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298</v>
      </c>
      <c r="B161" s="882" t="str">
        <f t="shared" ref="B161:R161" si="265">IF(B158="","",B157*B158*B159*B160)</f>
        <v/>
      </c>
      <c r="C161" s="882" t="str">
        <f t="shared" si="265"/>
        <v/>
      </c>
      <c r="D161" s="882" t="str">
        <f t="shared" si="265"/>
        <v/>
      </c>
      <c r="E161" s="882" t="str">
        <f t="shared" si="265"/>
        <v/>
      </c>
      <c r="F161" s="882" t="str">
        <f t="shared" si="265"/>
        <v/>
      </c>
      <c r="G161" s="882" t="str">
        <f t="shared" si="265"/>
        <v/>
      </c>
      <c r="H161" s="882" t="str">
        <f t="shared" si="265"/>
        <v/>
      </c>
      <c r="I161" s="882" t="str">
        <f t="shared" si="265"/>
        <v/>
      </c>
      <c r="J161" s="882" t="str">
        <f t="shared" si="265"/>
        <v/>
      </c>
      <c r="K161" s="882" t="str">
        <f t="shared" si="265"/>
        <v/>
      </c>
      <c r="L161" s="882" t="str">
        <f t="shared" si="265"/>
        <v/>
      </c>
      <c r="M161" s="882" t="str">
        <f t="shared" si="265"/>
        <v/>
      </c>
      <c r="N161" s="882" t="str">
        <f t="shared" si="265"/>
        <v/>
      </c>
      <c r="O161" s="882" t="str">
        <f t="shared" si="265"/>
        <v/>
      </c>
      <c r="P161" s="882" t="str">
        <f t="shared" si="265"/>
        <v/>
      </c>
      <c r="Q161" s="882" t="str">
        <f t="shared" si="265"/>
        <v/>
      </c>
      <c r="R161" s="882" t="str">
        <f t="shared" si="265"/>
        <v/>
      </c>
      <c r="S161" s="870"/>
      <c r="T161" s="882" t="str">
        <f t="shared" ref="T161:AJ161" si="266">IF(T158="","",T157*T158*T159*T160)</f>
        <v/>
      </c>
      <c r="U161" s="882" t="str">
        <f t="shared" si="266"/>
        <v/>
      </c>
      <c r="V161" s="882" t="str">
        <f t="shared" si="266"/>
        <v/>
      </c>
      <c r="W161" s="882" t="str">
        <f t="shared" si="266"/>
        <v/>
      </c>
      <c r="X161" s="882" t="str">
        <f t="shared" si="266"/>
        <v/>
      </c>
      <c r="Y161" s="882" t="str">
        <f t="shared" si="266"/>
        <v/>
      </c>
      <c r="Z161" s="882" t="str">
        <f t="shared" si="266"/>
        <v/>
      </c>
      <c r="AA161" s="882" t="str">
        <f t="shared" si="266"/>
        <v/>
      </c>
      <c r="AB161" s="882" t="str">
        <f t="shared" si="266"/>
        <v/>
      </c>
      <c r="AC161" s="882" t="str">
        <f t="shared" si="266"/>
        <v/>
      </c>
      <c r="AD161" s="882" t="str">
        <f t="shared" si="266"/>
        <v/>
      </c>
      <c r="AE161" s="882" t="str">
        <f t="shared" si="266"/>
        <v/>
      </c>
      <c r="AF161" s="882" t="str">
        <f t="shared" si="266"/>
        <v/>
      </c>
      <c r="AG161" s="882" t="str">
        <f t="shared" si="266"/>
        <v/>
      </c>
      <c r="AH161" s="882" t="str">
        <f t="shared" si="266"/>
        <v/>
      </c>
      <c r="AI161" s="882" t="str">
        <f t="shared" si="266"/>
        <v/>
      </c>
      <c r="AJ161" s="882" t="str">
        <f t="shared" si="266"/>
        <v/>
      </c>
      <c r="AK161" s="870"/>
      <c r="AL161" s="882" t="str">
        <f t="shared" ref="AL161:BB161" si="267">IF(AL158="","",AL157*AL158*AL159*AL160)</f>
        <v/>
      </c>
      <c r="AM161" s="882" t="str">
        <f t="shared" si="267"/>
        <v/>
      </c>
      <c r="AN161" s="882" t="str">
        <f t="shared" si="267"/>
        <v/>
      </c>
      <c r="AO161" s="882" t="str">
        <f t="shared" si="267"/>
        <v/>
      </c>
      <c r="AP161" s="882" t="str">
        <f t="shared" si="267"/>
        <v/>
      </c>
      <c r="AQ161" s="882" t="str">
        <f t="shared" si="267"/>
        <v/>
      </c>
      <c r="AR161" s="882" t="str">
        <f t="shared" si="267"/>
        <v/>
      </c>
      <c r="AS161" s="882" t="str">
        <f t="shared" si="267"/>
        <v/>
      </c>
      <c r="AT161" s="882" t="str">
        <f t="shared" si="267"/>
        <v/>
      </c>
      <c r="AU161" s="882" t="str">
        <f t="shared" si="267"/>
        <v/>
      </c>
      <c r="AV161" s="882" t="str">
        <f t="shared" si="267"/>
        <v/>
      </c>
      <c r="AW161" s="882" t="str">
        <f t="shared" si="267"/>
        <v/>
      </c>
      <c r="AX161" s="882" t="str">
        <f t="shared" si="267"/>
        <v/>
      </c>
      <c r="AY161" s="882" t="str">
        <f t="shared" si="267"/>
        <v/>
      </c>
      <c r="AZ161" s="882" t="str">
        <f t="shared" si="267"/>
        <v/>
      </c>
      <c r="BA161" s="882" t="str">
        <f t="shared" si="267"/>
        <v/>
      </c>
      <c r="BB161" s="882" t="str">
        <f t="shared" si="267"/>
        <v/>
      </c>
      <c r="BC161" s="870"/>
      <c r="BD161" s="882" t="str">
        <f t="shared" ref="BD161:BT161" si="268">IF(BD158="","",BD157*BD158*BD159*BD160)</f>
        <v/>
      </c>
      <c r="BE161" s="882" t="str">
        <f t="shared" si="268"/>
        <v/>
      </c>
      <c r="BF161" s="882" t="str">
        <f t="shared" si="268"/>
        <v/>
      </c>
      <c r="BG161" s="882" t="str">
        <f t="shared" si="268"/>
        <v/>
      </c>
      <c r="BH161" s="882" t="str">
        <f t="shared" si="268"/>
        <v/>
      </c>
      <c r="BI161" s="882" t="str">
        <f t="shared" si="268"/>
        <v/>
      </c>
      <c r="BJ161" s="882" t="str">
        <f t="shared" si="268"/>
        <v/>
      </c>
      <c r="BK161" s="882" t="str">
        <f t="shared" si="268"/>
        <v/>
      </c>
      <c r="BL161" s="882" t="str">
        <f t="shared" si="268"/>
        <v/>
      </c>
      <c r="BM161" s="882" t="str">
        <f t="shared" si="268"/>
        <v/>
      </c>
      <c r="BN161" s="882" t="str">
        <f t="shared" si="268"/>
        <v/>
      </c>
      <c r="BO161" s="882" t="str">
        <f t="shared" si="268"/>
        <v/>
      </c>
      <c r="BP161" s="882" t="str">
        <f t="shared" si="268"/>
        <v/>
      </c>
      <c r="BQ161" s="882" t="str">
        <f t="shared" si="268"/>
        <v/>
      </c>
      <c r="BR161" s="882" t="str">
        <f t="shared" si="268"/>
        <v/>
      </c>
      <c r="BS161" s="882" t="str">
        <f t="shared" si="268"/>
        <v/>
      </c>
      <c r="BT161" s="882" t="str">
        <f t="shared" si="268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6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0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0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0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0"/>
      <c r="BV162" s="655"/>
      <c r="BW162" s="655"/>
      <c r="BX162" s="655"/>
      <c r="BY162" s="291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0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0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0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0"/>
      <c r="BV163" s="655"/>
      <c r="BW163" s="655"/>
      <c r="BX163" s="655"/>
      <c r="BY163" s="291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0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0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0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0"/>
      <c r="BV164" s="291"/>
      <c r="BW164" s="291"/>
      <c r="BX164" s="291"/>
      <c r="BY164" s="291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0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0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0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0"/>
      <c r="BV165" s="291"/>
      <c r="BW165" s="291"/>
      <c r="BX165" s="291"/>
      <c r="BY165" s="291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0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0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0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0"/>
      <c r="BV166" s="291"/>
      <c r="BW166" s="291"/>
      <c r="BX166" s="291"/>
      <c r="BY166" s="291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298</v>
      </c>
      <c r="B167" s="882" t="str">
        <f t="shared" ref="B167:R167" si="273">IF(B164="","",B163*B164*B165*B166)</f>
        <v/>
      </c>
      <c r="C167" s="882" t="str">
        <f t="shared" si="273"/>
        <v/>
      </c>
      <c r="D167" s="882" t="str">
        <f t="shared" si="273"/>
        <v/>
      </c>
      <c r="E167" s="882" t="str">
        <f t="shared" si="273"/>
        <v/>
      </c>
      <c r="F167" s="882" t="str">
        <f t="shared" si="273"/>
        <v/>
      </c>
      <c r="G167" s="882" t="str">
        <f t="shared" si="273"/>
        <v/>
      </c>
      <c r="H167" s="882" t="str">
        <f t="shared" si="273"/>
        <v/>
      </c>
      <c r="I167" s="882" t="str">
        <f t="shared" si="273"/>
        <v/>
      </c>
      <c r="J167" s="882" t="str">
        <f t="shared" si="273"/>
        <v/>
      </c>
      <c r="K167" s="882" t="str">
        <f t="shared" si="273"/>
        <v/>
      </c>
      <c r="L167" s="882" t="str">
        <f t="shared" si="273"/>
        <v/>
      </c>
      <c r="M167" s="882" t="str">
        <f t="shared" si="273"/>
        <v/>
      </c>
      <c r="N167" s="882" t="str">
        <f t="shared" si="273"/>
        <v/>
      </c>
      <c r="O167" s="882" t="str">
        <f t="shared" si="273"/>
        <v/>
      </c>
      <c r="P167" s="882" t="str">
        <f t="shared" si="273"/>
        <v/>
      </c>
      <c r="Q167" s="882" t="str">
        <f t="shared" si="273"/>
        <v/>
      </c>
      <c r="R167" s="882" t="str">
        <f t="shared" si="273"/>
        <v/>
      </c>
      <c r="S167" s="870"/>
      <c r="T167" s="882" t="str">
        <f t="shared" ref="T167:AJ167" si="274">IF(T164="","",T163*T164*T165*T166)</f>
        <v/>
      </c>
      <c r="U167" s="882" t="str">
        <f t="shared" si="274"/>
        <v/>
      </c>
      <c r="V167" s="882" t="str">
        <f t="shared" si="274"/>
        <v/>
      </c>
      <c r="W167" s="882" t="str">
        <f t="shared" si="274"/>
        <v/>
      </c>
      <c r="X167" s="882" t="str">
        <f t="shared" si="274"/>
        <v/>
      </c>
      <c r="Y167" s="882" t="str">
        <f t="shared" si="274"/>
        <v/>
      </c>
      <c r="Z167" s="882" t="str">
        <f t="shared" si="274"/>
        <v/>
      </c>
      <c r="AA167" s="882" t="str">
        <f t="shared" si="274"/>
        <v/>
      </c>
      <c r="AB167" s="882" t="str">
        <f t="shared" si="274"/>
        <v/>
      </c>
      <c r="AC167" s="882" t="str">
        <f t="shared" si="274"/>
        <v/>
      </c>
      <c r="AD167" s="882" t="str">
        <f t="shared" si="274"/>
        <v/>
      </c>
      <c r="AE167" s="882" t="str">
        <f t="shared" si="274"/>
        <v/>
      </c>
      <c r="AF167" s="882" t="str">
        <f t="shared" si="274"/>
        <v/>
      </c>
      <c r="AG167" s="882" t="str">
        <f t="shared" si="274"/>
        <v/>
      </c>
      <c r="AH167" s="882" t="str">
        <f t="shared" si="274"/>
        <v/>
      </c>
      <c r="AI167" s="882" t="str">
        <f t="shared" si="274"/>
        <v/>
      </c>
      <c r="AJ167" s="882" t="str">
        <f t="shared" si="274"/>
        <v/>
      </c>
      <c r="AK167" s="870"/>
      <c r="AL167" s="882" t="str">
        <f t="shared" ref="AL167:BB167" si="275">IF(AL164="","",AL163*AL164*AL165*AL166)</f>
        <v/>
      </c>
      <c r="AM167" s="882" t="str">
        <f t="shared" si="275"/>
        <v/>
      </c>
      <c r="AN167" s="882" t="str">
        <f t="shared" si="275"/>
        <v/>
      </c>
      <c r="AO167" s="882" t="str">
        <f t="shared" si="275"/>
        <v/>
      </c>
      <c r="AP167" s="882" t="str">
        <f t="shared" si="275"/>
        <v/>
      </c>
      <c r="AQ167" s="882" t="str">
        <f t="shared" si="275"/>
        <v/>
      </c>
      <c r="AR167" s="882" t="str">
        <f t="shared" si="275"/>
        <v/>
      </c>
      <c r="AS167" s="882" t="str">
        <f t="shared" si="275"/>
        <v/>
      </c>
      <c r="AT167" s="882" t="str">
        <f t="shared" si="275"/>
        <v/>
      </c>
      <c r="AU167" s="882" t="str">
        <f t="shared" si="275"/>
        <v/>
      </c>
      <c r="AV167" s="882" t="str">
        <f t="shared" si="275"/>
        <v/>
      </c>
      <c r="AW167" s="882" t="str">
        <f t="shared" si="275"/>
        <v/>
      </c>
      <c r="AX167" s="882" t="str">
        <f t="shared" si="275"/>
        <v/>
      </c>
      <c r="AY167" s="882" t="str">
        <f t="shared" si="275"/>
        <v/>
      </c>
      <c r="AZ167" s="882" t="str">
        <f t="shared" si="275"/>
        <v/>
      </c>
      <c r="BA167" s="882" t="str">
        <f t="shared" si="275"/>
        <v/>
      </c>
      <c r="BB167" s="882" t="str">
        <f t="shared" si="275"/>
        <v/>
      </c>
      <c r="BC167" s="870"/>
      <c r="BD167" s="882" t="str">
        <f t="shared" ref="BD167:BT167" si="276">IF(BD164="","",BD163*BD164*BD165*BD166)</f>
        <v/>
      </c>
      <c r="BE167" s="882" t="str">
        <f t="shared" si="276"/>
        <v/>
      </c>
      <c r="BF167" s="882" t="str">
        <f t="shared" si="276"/>
        <v/>
      </c>
      <c r="BG167" s="882" t="str">
        <f t="shared" si="276"/>
        <v/>
      </c>
      <c r="BH167" s="882" t="str">
        <f t="shared" si="276"/>
        <v/>
      </c>
      <c r="BI167" s="882" t="str">
        <f t="shared" si="276"/>
        <v/>
      </c>
      <c r="BJ167" s="882" t="str">
        <f t="shared" si="276"/>
        <v/>
      </c>
      <c r="BK167" s="882" t="str">
        <f t="shared" si="276"/>
        <v/>
      </c>
      <c r="BL167" s="882" t="str">
        <f t="shared" si="276"/>
        <v/>
      </c>
      <c r="BM167" s="882" t="str">
        <f t="shared" si="276"/>
        <v/>
      </c>
      <c r="BN167" s="882" t="str">
        <f t="shared" si="276"/>
        <v/>
      </c>
      <c r="BO167" s="882" t="str">
        <f t="shared" si="276"/>
        <v/>
      </c>
      <c r="BP167" s="882" t="str">
        <f t="shared" si="276"/>
        <v/>
      </c>
      <c r="BQ167" s="882" t="str">
        <f t="shared" si="276"/>
        <v/>
      </c>
      <c r="BR167" s="882" t="str">
        <f t="shared" si="276"/>
        <v/>
      </c>
      <c r="BS167" s="882" t="str">
        <f t="shared" si="276"/>
        <v/>
      </c>
      <c r="BT167" s="882" t="str">
        <f t="shared" si="276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6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0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0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0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0"/>
      <c r="BV168" s="655"/>
      <c r="BW168" s="655"/>
      <c r="BX168" s="655"/>
      <c r="BY168" s="291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0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0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0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0"/>
      <c r="BV169" s="655"/>
      <c r="BW169" s="655"/>
      <c r="BX169" s="655"/>
      <c r="BY169" s="291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0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0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0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0"/>
      <c r="BV170" s="291"/>
      <c r="BW170" s="291"/>
      <c r="BX170" s="291"/>
      <c r="BY170" s="291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0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0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0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0"/>
      <c r="BV171" s="291"/>
      <c r="BW171" s="291"/>
      <c r="BX171" s="291"/>
      <c r="BY171" s="291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0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0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0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0"/>
      <c r="BV172" s="291"/>
      <c r="BW172" s="291"/>
      <c r="BX172" s="291"/>
      <c r="BY172" s="291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298</v>
      </c>
      <c r="B173" s="882" t="str">
        <f t="shared" ref="B173:R173" si="281">IF(B170="","",B169*B170*B171*B172)</f>
        <v/>
      </c>
      <c r="C173" s="882" t="str">
        <f t="shared" si="281"/>
        <v/>
      </c>
      <c r="D173" s="882" t="str">
        <f t="shared" si="281"/>
        <v/>
      </c>
      <c r="E173" s="882" t="str">
        <f t="shared" si="281"/>
        <v/>
      </c>
      <c r="F173" s="882" t="str">
        <f t="shared" si="281"/>
        <v/>
      </c>
      <c r="G173" s="882" t="str">
        <f t="shared" si="281"/>
        <v/>
      </c>
      <c r="H173" s="882" t="str">
        <f t="shared" si="281"/>
        <v/>
      </c>
      <c r="I173" s="882" t="str">
        <f t="shared" si="281"/>
        <v/>
      </c>
      <c r="J173" s="882" t="str">
        <f t="shared" si="281"/>
        <v/>
      </c>
      <c r="K173" s="882" t="str">
        <f t="shared" si="281"/>
        <v/>
      </c>
      <c r="L173" s="882" t="str">
        <f t="shared" si="281"/>
        <v/>
      </c>
      <c r="M173" s="882" t="str">
        <f t="shared" si="281"/>
        <v/>
      </c>
      <c r="N173" s="882" t="str">
        <f t="shared" si="281"/>
        <v/>
      </c>
      <c r="O173" s="882" t="str">
        <f t="shared" si="281"/>
        <v/>
      </c>
      <c r="P173" s="882" t="str">
        <f t="shared" si="281"/>
        <v/>
      </c>
      <c r="Q173" s="882" t="str">
        <f t="shared" si="281"/>
        <v/>
      </c>
      <c r="R173" s="882" t="str">
        <f t="shared" si="281"/>
        <v/>
      </c>
      <c r="S173" s="870"/>
      <c r="T173" s="882" t="str">
        <f t="shared" ref="T173:Y173" si="282">IF(T170="","",T169*T170*T171*T172)</f>
        <v/>
      </c>
      <c r="U173" s="882" t="str">
        <f t="shared" si="282"/>
        <v/>
      </c>
      <c r="V173" s="882" t="str">
        <f t="shared" si="282"/>
        <v/>
      </c>
      <c r="W173" s="882" t="str">
        <f t="shared" si="282"/>
        <v/>
      </c>
      <c r="X173" s="882" t="str">
        <f t="shared" si="282"/>
        <v/>
      </c>
      <c r="Y173" s="882" t="str">
        <f t="shared" si="282"/>
        <v/>
      </c>
      <c r="Z173" s="882"/>
      <c r="AA173" s="882" t="str">
        <f t="shared" ref="AA173:AJ173" si="283">IF(AA170="","",AA169*AA170*AA171*AA172)</f>
        <v/>
      </c>
      <c r="AB173" s="882" t="str">
        <f t="shared" si="283"/>
        <v/>
      </c>
      <c r="AC173" s="882" t="str">
        <f t="shared" si="283"/>
        <v/>
      </c>
      <c r="AD173" s="882" t="str">
        <f t="shared" si="283"/>
        <v/>
      </c>
      <c r="AE173" s="882" t="str">
        <f t="shared" si="283"/>
        <v/>
      </c>
      <c r="AF173" s="882" t="str">
        <f t="shared" si="283"/>
        <v/>
      </c>
      <c r="AG173" s="882" t="str">
        <f t="shared" si="283"/>
        <v/>
      </c>
      <c r="AH173" s="882" t="str">
        <f t="shared" si="283"/>
        <v/>
      </c>
      <c r="AI173" s="882" t="str">
        <f t="shared" si="283"/>
        <v/>
      </c>
      <c r="AJ173" s="882" t="str">
        <f t="shared" si="283"/>
        <v/>
      </c>
      <c r="AK173" s="870"/>
      <c r="AL173" s="882" t="str">
        <f t="shared" ref="AL173:BB173" si="284">IF(AL170="","",AL169*AL170*AL171*AL172)</f>
        <v/>
      </c>
      <c r="AM173" s="882" t="str">
        <f t="shared" si="284"/>
        <v/>
      </c>
      <c r="AN173" s="882" t="str">
        <f t="shared" si="284"/>
        <v/>
      </c>
      <c r="AO173" s="882" t="str">
        <f t="shared" si="284"/>
        <v/>
      </c>
      <c r="AP173" s="882" t="str">
        <f t="shared" si="284"/>
        <v/>
      </c>
      <c r="AQ173" s="882" t="str">
        <f t="shared" si="284"/>
        <v/>
      </c>
      <c r="AR173" s="882" t="str">
        <f t="shared" si="284"/>
        <v/>
      </c>
      <c r="AS173" s="882" t="str">
        <f t="shared" si="284"/>
        <v/>
      </c>
      <c r="AT173" s="882" t="str">
        <f t="shared" si="284"/>
        <v/>
      </c>
      <c r="AU173" s="882" t="str">
        <f t="shared" si="284"/>
        <v/>
      </c>
      <c r="AV173" s="882" t="str">
        <f t="shared" si="284"/>
        <v/>
      </c>
      <c r="AW173" s="882" t="str">
        <f t="shared" si="284"/>
        <v/>
      </c>
      <c r="AX173" s="882" t="str">
        <f t="shared" si="284"/>
        <v/>
      </c>
      <c r="AY173" s="882" t="str">
        <f t="shared" si="284"/>
        <v/>
      </c>
      <c r="AZ173" s="882" t="str">
        <f t="shared" si="284"/>
        <v/>
      </c>
      <c r="BA173" s="882" t="str">
        <f t="shared" si="284"/>
        <v/>
      </c>
      <c r="BB173" s="882" t="str">
        <f t="shared" si="284"/>
        <v/>
      </c>
      <c r="BC173" s="870"/>
      <c r="BD173" s="882" t="str">
        <f t="shared" ref="BD173:BT173" si="285">IF(BD170="","",BD169*BD170*BD171*BD172)</f>
        <v/>
      </c>
      <c r="BE173" s="882" t="str">
        <f t="shared" si="285"/>
        <v/>
      </c>
      <c r="BF173" s="882" t="str">
        <f t="shared" si="285"/>
        <v/>
      </c>
      <c r="BG173" s="882" t="str">
        <f t="shared" si="285"/>
        <v/>
      </c>
      <c r="BH173" s="882" t="str">
        <f t="shared" si="285"/>
        <v/>
      </c>
      <c r="BI173" s="882" t="str">
        <f t="shared" si="285"/>
        <v/>
      </c>
      <c r="BJ173" s="882" t="str">
        <f t="shared" si="285"/>
        <v/>
      </c>
      <c r="BK173" s="882" t="str">
        <f t="shared" si="285"/>
        <v/>
      </c>
      <c r="BL173" s="882" t="str">
        <f t="shared" si="285"/>
        <v/>
      </c>
      <c r="BM173" s="882" t="str">
        <f t="shared" si="285"/>
        <v/>
      </c>
      <c r="BN173" s="882" t="str">
        <f t="shared" si="285"/>
        <v/>
      </c>
      <c r="BO173" s="882" t="str">
        <f t="shared" si="285"/>
        <v/>
      </c>
      <c r="BP173" s="882" t="str">
        <f t="shared" si="285"/>
        <v/>
      </c>
      <c r="BQ173" s="882" t="str">
        <f t="shared" si="285"/>
        <v/>
      </c>
      <c r="BR173" s="882" t="str">
        <f t="shared" si="285"/>
        <v/>
      </c>
      <c r="BS173" s="882" t="str">
        <f t="shared" si="285"/>
        <v/>
      </c>
      <c r="BT173" s="882" t="str">
        <f t="shared" si="285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6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826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0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0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0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0"/>
      <c r="BV174" s="655"/>
      <c r="BW174" s="655"/>
      <c r="BX174" s="655"/>
      <c r="BY174" s="655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0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0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0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0"/>
      <c r="BV175" s="655"/>
      <c r="BW175" s="655"/>
      <c r="BX175" s="655"/>
      <c r="BY175" s="655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8">
        <f>COUNT(B175:R175)</f>
        <v>0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0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0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0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0"/>
      <c r="BV176" s="291"/>
      <c r="BW176" s="291"/>
      <c r="BX176" s="291"/>
      <c r="BY176" s="291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8">
        <f>COUNT(B176:R176)</f>
        <v>0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0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0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0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0"/>
      <c r="BV177" s="291"/>
      <c r="BW177" s="291"/>
      <c r="BX177" s="291"/>
      <c r="BY177" s="291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8">
        <f>COUNT(B177:R177)</f>
        <v>0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0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0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0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0"/>
      <c r="BV178" s="291"/>
      <c r="BW178" s="291"/>
      <c r="BX178" s="291"/>
      <c r="BY178" s="291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8">
        <f>COUNT(B178:R178)</f>
        <v>0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298</v>
      </c>
      <c r="B179" s="882" t="str">
        <f t="shared" ref="B179:R179" si="290">IF(B176="","",B175*B176*B177*B178)</f>
        <v/>
      </c>
      <c r="C179" s="882" t="str">
        <f t="shared" si="290"/>
        <v/>
      </c>
      <c r="D179" s="882" t="str">
        <f t="shared" si="290"/>
        <v/>
      </c>
      <c r="E179" s="882" t="str">
        <f t="shared" si="290"/>
        <v/>
      </c>
      <c r="F179" s="882" t="str">
        <f t="shared" si="290"/>
        <v/>
      </c>
      <c r="G179" s="882" t="str">
        <f t="shared" si="290"/>
        <v/>
      </c>
      <c r="H179" s="882" t="str">
        <f t="shared" si="290"/>
        <v/>
      </c>
      <c r="I179" s="882" t="str">
        <f t="shared" si="290"/>
        <v/>
      </c>
      <c r="J179" s="882" t="str">
        <f t="shared" si="290"/>
        <v/>
      </c>
      <c r="K179" s="882" t="str">
        <f t="shared" si="290"/>
        <v/>
      </c>
      <c r="L179" s="882" t="str">
        <f t="shared" si="290"/>
        <v/>
      </c>
      <c r="M179" s="882" t="str">
        <f t="shared" si="290"/>
        <v/>
      </c>
      <c r="N179" s="882" t="str">
        <f t="shared" si="290"/>
        <v/>
      </c>
      <c r="O179" s="882" t="str">
        <f t="shared" si="290"/>
        <v/>
      </c>
      <c r="P179" s="882" t="str">
        <f t="shared" si="290"/>
        <v/>
      </c>
      <c r="Q179" s="882" t="str">
        <f t="shared" si="290"/>
        <v/>
      </c>
      <c r="R179" s="882" t="str">
        <f t="shared" si="290"/>
        <v/>
      </c>
      <c r="S179" s="870"/>
      <c r="T179" s="882" t="str">
        <f t="shared" ref="T179:AJ179" si="291">IF(T176="","",T175*T176*T177*T178)</f>
        <v/>
      </c>
      <c r="U179" s="882" t="str">
        <f t="shared" si="291"/>
        <v/>
      </c>
      <c r="V179" s="882" t="str">
        <f t="shared" si="291"/>
        <v/>
      </c>
      <c r="W179" s="882">
        <f t="shared" si="291"/>
        <v>300</v>
      </c>
      <c r="X179" s="882" t="str">
        <f t="shared" si="291"/>
        <v/>
      </c>
      <c r="Y179" s="882" t="str">
        <f t="shared" si="291"/>
        <v/>
      </c>
      <c r="Z179" s="882" t="str">
        <f t="shared" si="291"/>
        <v/>
      </c>
      <c r="AA179" s="882">
        <f t="shared" si="291"/>
        <v>80</v>
      </c>
      <c r="AB179" s="882" t="str">
        <f t="shared" si="291"/>
        <v/>
      </c>
      <c r="AC179" s="882" t="str">
        <f t="shared" si="291"/>
        <v/>
      </c>
      <c r="AD179" s="882" t="str">
        <f t="shared" si="291"/>
        <v/>
      </c>
      <c r="AE179" s="882" t="str">
        <f t="shared" si="291"/>
        <v/>
      </c>
      <c r="AF179" s="882" t="str">
        <f t="shared" si="291"/>
        <v/>
      </c>
      <c r="AG179" s="882" t="str">
        <f t="shared" si="291"/>
        <v/>
      </c>
      <c r="AH179" s="882" t="str">
        <f t="shared" si="291"/>
        <v/>
      </c>
      <c r="AI179" s="882" t="str">
        <f t="shared" si="291"/>
        <v/>
      </c>
      <c r="AJ179" s="882" t="str">
        <f t="shared" si="291"/>
        <v/>
      </c>
      <c r="AK179" s="870"/>
      <c r="AL179" s="882" t="str">
        <f t="shared" ref="AL179:BB179" si="292">IF(AL176="","",AL175*AL176*AL177*AL178)</f>
        <v/>
      </c>
      <c r="AM179" s="882" t="str">
        <f t="shared" si="292"/>
        <v/>
      </c>
      <c r="AN179" s="882" t="str">
        <f t="shared" si="292"/>
        <v/>
      </c>
      <c r="AO179" s="882" t="str">
        <f t="shared" si="292"/>
        <v/>
      </c>
      <c r="AP179" s="882" t="str">
        <f t="shared" si="292"/>
        <v/>
      </c>
      <c r="AQ179" s="882" t="str">
        <f t="shared" si="292"/>
        <v/>
      </c>
      <c r="AR179" s="882" t="str">
        <f t="shared" si="292"/>
        <v/>
      </c>
      <c r="AS179" s="882" t="str">
        <f t="shared" si="292"/>
        <v/>
      </c>
      <c r="AT179" s="882" t="str">
        <f t="shared" si="292"/>
        <v/>
      </c>
      <c r="AU179" s="882" t="str">
        <f t="shared" si="292"/>
        <v/>
      </c>
      <c r="AV179" s="882" t="str">
        <f t="shared" si="292"/>
        <v/>
      </c>
      <c r="AW179" s="882" t="str">
        <f t="shared" si="292"/>
        <v/>
      </c>
      <c r="AX179" s="882" t="str">
        <f t="shared" si="292"/>
        <v/>
      </c>
      <c r="AY179" s="882" t="str">
        <f t="shared" si="292"/>
        <v/>
      </c>
      <c r="AZ179" s="882" t="str">
        <f t="shared" si="292"/>
        <v/>
      </c>
      <c r="BA179" s="882" t="str">
        <f t="shared" si="292"/>
        <v/>
      </c>
      <c r="BB179" s="882" t="str">
        <f t="shared" si="292"/>
        <v/>
      </c>
      <c r="BC179" s="870"/>
      <c r="BD179" s="882" t="str">
        <f t="shared" ref="BD179:BT179" si="293">IF(BD176="","",BD175*BD176*BD177*BD178)</f>
        <v/>
      </c>
      <c r="BE179" s="882" t="str">
        <f t="shared" si="293"/>
        <v/>
      </c>
      <c r="BF179" s="882" t="str">
        <f t="shared" si="293"/>
        <v/>
      </c>
      <c r="BG179" s="882" t="str">
        <f t="shared" si="293"/>
        <v/>
      </c>
      <c r="BH179" s="882" t="str">
        <f t="shared" si="293"/>
        <v/>
      </c>
      <c r="BI179" s="882" t="str">
        <f t="shared" si="293"/>
        <v/>
      </c>
      <c r="BJ179" s="882" t="str">
        <f t="shared" si="293"/>
        <v/>
      </c>
      <c r="BK179" s="882" t="str">
        <f t="shared" si="293"/>
        <v/>
      </c>
      <c r="BL179" s="882" t="str">
        <f t="shared" si="293"/>
        <v/>
      </c>
      <c r="BM179" s="882" t="str">
        <f t="shared" si="293"/>
        <v/>
      </c>
      <c r="BN179" s="882" t="str">
        <f t="shared" si="293"/>
        <v/>
      </c>
      <c r="BO179" s="882" t="str">
        <f t="shared" si="293"/>
        <v/>
      </c>
      <c r="BP179" s="882" t="str">
        <f t="shared" si="293"/>
        <v/>
      </c>
      <c r="BQ179" s="882" t="str">
        <f t="shared" si="293"/>
        <v/>
      </c>
      <c r="BR179" s="882" t="str">
        <f t="shared" si="293"/>
        <v/>
      </c>
      <c r="BS179" s="882" t="str">
        <f t="shared" si="293"/>
        <v/>
      </c>
      <c r="BT179" s="882" t="str">
        <f t="shared" si="293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6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8">
        <f>COUNT(B179:R179)</f>
        <v>0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0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0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0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0"/>
      <c r="BV180" s="655"/>
      <c r="BW180" s="655"/>
      <c r="BX180" s="655"/>
      <c r="BY180" s="291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0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0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0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0"/>
      <c r="BV181" s="655"/>
      <c r="BW181" s="655"/>
      <c r="BX181" s="655"/>
      <c r="BY181" s="291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0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0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0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0"/>
      <c r="BV182" s="291"/>
      <c r="BW182" s="291"/>
      <c r="BX182" s="291"/>
      <c r="BY182" s="291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0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0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0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0"/>
      <c r="BV183" s="291"/>
      <c r="BW183" s="291"/>
      <c r="BX183" s="291"/>
      <c r="BY183" s="291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0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0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0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0"/>
      <c r="BV184" s="291"/>
      <c r="BW184" s="291"/>
      <c r="BX184" s="291"/>
      <c r="BY184" s="291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298</v>
      </c>
      <c r="B185" s="882" t="str">
        <f t="shared" ref="B185:R185" si="298">IF(B182="","",B181*B182*B183*B184)</f>
        <v/>
      </c>
      <c r="C185" s="882" t="str">
        <f t="shared" si="298"/>
        <v/>
      </c>
      <c r="D185" s="882" t="str">
        <f t="shared" si="298"/>
        <v/>
      </c>
      <c r="E185" s="882" t="str">
        <f t="shared" si="298"/>
        <v/>
      </c>
      <c r="F185" s="882" t="str">
        <f t="shared" si="298"/>
        <v/>
      </c>
      <c r="G185" s="882" t="str">
        <f t="shared" si="298"/>
        <v/>
      </c>
      <c r="H185" s="882" t="str">
        <f t="shared" si="298"/>
        <v/>
      </c>
      <c r="I185" s="882" t="str">
        <f t="shared" si="298"/>
        <v/>
      </c>
      <c r="J185" s="882" t="str">
        <f t="shared" si="298"/>
        <v/>
      </c>
      <c r="K185" s="882" t="str">
        <f t="shared" si="298"/>
        <v/>
      </c>
      <c r="L185" s="882" t="str">
        <f t="shared" si="298"/>
        <v/>
      </c>
      <c r="M185" s="882" t="str">
        <f t="shared" si="298"/>
        <v/>
      </c>
      <c r="N185" s="882" t="str">
        <f t="shared" si="298"/>
        <v/>
      </c>
      <c r="O185" s="882" t="str">
        <f t="shared" si="298"/>
        <v/>
      </c>
      <c r="P185" s="882" t="str">
        <f t="shared" si="298"/>
        <v/>
      </c>
      <c r="Q185" s="882" t="str">
        <f t="shared" si="298"/>
        <v/>
      </c>
      <c r="R185" s="882" t="str">
        <f t="shared" si="298"/>
        <v/>
      </c>
      <c r="S185" s="870"/>
      <c r="T185" s="882" t="str">
        <f t="shared" ref="T185:AJ185" si="299">IF(T182="","",T181*T182*T183*T184)</f>
        <v/>
      </c>
      <c r="U185" s="882" t="str">
        <f t="shared" si="299"/>
        <v/>
      </c>
      <c r="V185" s="882" t="str">
        <f t="shared" si="299"/>
        <v/>
      </c>
      <c r="W185" s="882" t="str">
        <f t="shared" si="299"/>
        <v/>
      </c>
      <c r="X185" s="882" t="str">
        <f t="shared" si="299"/>
        <v/>
      </c>
      <c r="Y185" s="882" t="str">
        <f t="shared" si="299"/>
        <v/>
      </c>
      <c r="Z185" s="882" t="str">
        <f t="shared" si="299"/>
        <v/>
      </c>
      <c r="AA185" s="882" t="str">
        <f t="shared" si="299"/>
        <v/>
      </c>
      <c r="AB185" s="882" t="str">
        <f t="shared" si="299"/>
        <v/>
      </c>
      <c r="AC185" s="882" t="str">
        <f t="shared" si="299"/>
        <v/>
      </c>
      <c r="AD185" s="882" t="str">
        <f t="shared" si="299"/>
        <v/>
      </c>
      <c r="AE185" s="882" t="str">
        <f t="shared" si="299"/>
        <v/>
      </c>
      <c r="AF185" s="882" t="str">
        <f t="shared" si="299"/>
        <v/>
      </c>
      <c r="AG185" s="882" t="str">
        <f t="shared" si="299"/>
        <v/>
      </c>
      <c r="AH185" s="882" t="str">
        <f t="shared" si="299"/>
        <v/>
      </c>
      <c r="AI185" s="882" t="str">
        <f t="shared" si="299"/>
        <v/>
      </c>
      <c r="AJ185" s="882" t="str">
        <f t="shared" si="299"/>
        <v/>
      </c>
      <c r="AK185" s="870"/>
      <c r="AL185" s="882" t="str">
        <f t="shared" ref="AL185:BB185" si="300">IF(AL182="","",AL181*AL182*AL183*AL184)</f>
        <v/>
      </c>
      <c r="AM185" s="882" t="str">
        <f t="shared" si="300"/>
        <v/>
      </c>
      <c r="AN185" s="882" t="str">
        <f t="shared" si="300"/>
        <v/>
      </c>
      <c r="AO185" s="882" t="str">
        <f t="shared" si="300"/>
        <v/>
      </c>
      <c r="AP185" s="882" t="str">
        <f t="shared" si="300"/>
        <v/>
      </c>
      <c r="AQ185" s="882" t="str">
        <f t="shared" si="300"/>
        <v/>
      </c>
      <c r="AR185" s="882" t="str">
        <f t="shared" si="300"/>
        <v/>
      </c>
      <c r="AS185" s="882" t="str">
        <f t="shared" si="300"/>
        <v/>
      </c>
      <c r="AT185" s="882" t="str">
        <f t="shared" si="300"/>
        <v/>
      </c>
      <c r="AU185" s="882" t="str">
        <f t="shared" si="300"/>
        <v/>
      </c>
      <c r="AV185" s="882" t="str">
        <f t="shared" si="300"/>
        <v/>
      </c>
      <c r="AW185" s="882" t="str">
        <f t="shared" si="300"/>
        <v/>
      </c>
      <c r="AX185" s="882" t="str">
        <f t="shared" si="300"/>
        <v/>
      </c>
      <c r="AY185" s="882" t="str">
        <f t="shared" si="300"/>
        <v/>
      </c>
      <c r="AZ185" s="882" t="str">
        <f t="shared" si="300"/>
        <v/>
      </c>
      <c r="BA185" s="882" t="str">
        <f t="shared" si="300"/>
        <v/>
      </c>
      <c r="BB185" s="882" t="str">
        <f t="shared" si="300"/>
        <v/>
      </c>
      <c r="BC185" s="870"/>
      <c r="BD185" s="882" t="str">
        <f t="shared" ref="BD185:BT185" si="301">IF(BD182="","",BD181*BD182*BD183*BD184)</f>
        <v/>
      </c>
      <c r="BE185" s="882" t="str">
        <f t="shared" si="301"/>
        <v/>
      </c>
      <c r="BF185" s="882" t="str">
        <f t="shared" si="301"/>
        <v/>
      </c>
      <c r="BG185" s="882" t="str">
        <f t="shared" si="301"/>
        <v/>
      </c>
      <c r="BH185" s="882" t="str">
        <f t="shared" si="301"/>
        <v/>
      </c>
      <c r="BI185" s="882" t="str">
        <f t="shared" si="301"/>
        <v/>
      </c>
      <c r="BJ185" s="882" t="str">
        <f t="shared" si="301"/>
        <v/>
      </c>
      <c r="BK185" s="882" t="str">
        <f t="shared" si="301"/>
        <v/>
      </c>
      <c r="BL185" s="882" t="str">
        <f t="shared" si="301"/>
        <v/>
      </c>
      <c r="BM185" s="882" t="str">
        <f t="shared" si="301"/>
        <v/>
      </c>
      <c r="BN185" s="882" t="str">
        <f t="shared" si="301"/>
        <v/>
      </c>
      <c r="BO185" s="882" t="str">
        <f t="shared" si="301"/>
        <v/>
      </c>
      <c r="BP185" s="882" t="str">
        <f t="shared" si="301"/>
        <v/>
      </c>
      <c r="BQ185" s="882" t="str">
        <f t="shared" si="301"/>
        <v/>
      </c>
      <c r="BR185" s="882" t="str">
        <f t="shared" si="301"/>
        <v/>
      </c>
      <c r="BS185" s="882" t="str">
        <f t="shared" si="301"/>
        <v/>
      </c>
      <c r="BT185" s="882" t="str">
        <f t="shared" si="301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6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0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0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0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0"/>
      <c r="BV186" s="655"/>
      <c r="BW186" s="655"/>
      <c r="BX186" s="655"/>
      <c r="BY186" s="291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0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0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0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0"/>
      <c r="BV187" s="655"/>
      <c r="BW187" s="655"/>
      <c r="BX187" s="655"/>
      <c r="BY187" s="291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0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0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0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0"/>
      <c r="BV188" s="291"/>
      <c r="BW188" s="291"/>
      <c r="BX188" s="291"/>
      <c r="BY188" s="291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0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0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0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0"/>
      <c r="BV189" s="291"/>
      <c r="BW189" s="291"/>
      <c r="BX189" s="291"/>
      <c r="BY189" s="291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0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0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0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0"/>
      <c r="BV190" s="291"/>
      <c r="BW190" s="291"/>
      <c r="BX190" s="291"/>
      <c r="BY190" s="291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298</v>
      </c>
      <c r="B191" s="882" t="str">
        <f t="shared" ref="B191:R191" si="306">IF(B188="","",B187*B188*B189*B190)</f>
        <v/>
      </c>
      <c r="C191" s="882" t="str">
        <f t="shared" si="306"/>
        <v/>
      </c>
      <c r="D191" s="882" t="str">
        <f t="shared" si="306"/>
        <v/>
      </c>
      <c r="E191" s="882" t="str">
        <f t="shared" si="306"/>
        <v/>
      </c>
      <c r="F191" s="882" t="str">
        <f t="shared" si="306"/>
        <v/>
      </c>
      <c r="G191" s="882" t="str">
        <f t="shared" si="306"/>
        <v/>
      </c>
      <c r="H191" s="882" t="str">
        <f t="shared" si="306"/>
        <v/>
      </c>
      <c r="I191" s="882" t="str">
        <f t="shared" si="306"/>
        <v/>
      </c>
      <c r="J191" s="882" t="str">
        <f t="shared" si="306"/>
        <v/>
      </c>
      <c r="K191" s="882" t="str">
        <f t="shared" si="306"/>
        <v/>
      </c>
      <c r="L191" s="882" t="str">
        <f t="shared" si="306"/>
        <v/>
      </c>
      <c r="M191" s="882" t="str">
        <f t="shared" si="306"/>
        <v/>
      </c>
      <c r="N191" s="882" t="str">
        <f t="shared" si="306"/>
        <v/>
      </c>
      <c r="O191" s="882" t="str">
        <f t="shared" si="306"/>
        <v/>
      </c>
      <c r="P191" s="882" t="str">
        <f t="shared" si="306"/>
        <v/>
      </c>
      <c r="Q191" s="882" t="str">
        <f t="shared" si="306"/>
        <v/>
      </c>
      <c r="R191" s="882" t="str">
        <f t="shared" si="306"/>
        <v/>
      </c>
      <c r="S191" s="870"/>
      <c r="T191" s="882" t="str">
        <f t="shared" ref="T191:AJ191" si="307">IF(T188="","",T187*T188*T189*T190)</f>
        <v/>
      </c>
      <c r="U191" s="882" t="str">
        <f t="shared" si="307"/>
        <v/>
      </c>
      <c r="V191" s="882" t="str">
        <f t="shared" si="307"/>
        <v/>
      </c>
      <c r="W191" s="882" t="str">
        <f t="shared" si="307"/>
        <v/>
      </c>
      <c r="X191" s="882" t="str">
        <f t="shared" si="307"/>
        <v/>
      </c>
      <c r="Y191" s="882" t="str">
        <f t="shared" si="307"/>
        <v/>
      </c>
      <c r="Z191" s="882" t="str">
        <f t="shared" si="307"/>
        <v/>
      </c>
      <c r="AA191" s="882" t="str">
        <f t="shared" si="307"/>
        <v/>
      </c>
      <c r="AB191" s="882" t="str">
        <f t="shared" si="307"/>
        <v/>
      </c>
      <c r="AC191" s="882" t="str">
        <f t="shared" si="307"/>
        <v/>
      </c>
      <c r="AD191" s="882" t="str">
        <f t="shared" si="307"/>
        <v/>
      </c>
      <c r="AE191" s="882" t="str">
        <f t="shared" si="307"/>
        <v/>
      </c>
      <c r="AF191" s="882" t="str">
        <f t="shared" si="307"/>
        <v/>
      </c>
      <c r="AG191" s="882" t="str">
        <f t="shared" si="307"/>
        <v/>
      </c>
      <c r="AH191" s="882" t="str">
        <f t="shared" si="307"/>
        <v/>
      </c>
      <c r="AI191" s="882" t="str">
        <f t="shared" si="307"/>
        <v/>
      </c>
      <c r="AJ191" s="882" t="str">
        <f t="shared" si="307"/>
        <v/>
      </c>
      <c r="AK191" s="870"/>
      <c r="AL191" s="882" t="str">
        <f t="shared" ref="AL191:BB191" si="308">IF(AL188="","",AL187*AL188*AL189*AL190)</f>
        <v/>
      </c>
      <c r="AM191" s="882" t="str">
        <f t="shared" si="308"/>
        <v/>
      </c>
      <c r="AN191" s="882" t="str">
        <f t="shared" si="308"/>
        <v/>
      </c>
      <c r="AO191" s="882" t="str">
        <f t="shared" si="308"/>
        <v/>
      </c>
      <c r="AP191" s="882" t="str">
        <f t="shared" si="308"/>
        <v/>
      </c>
      <c r="AQ191" s="882" t="str">
        <f t="shared" si="308"/>
        <v/>
      </c>
      <c r="AR191" s="882" t="str">
        <f t="shared" si="308"/>
        <v/>
      </c>
      <c r="AS191" s="882" t="str">
        <f t="shared" si="308"/>
        <v/>
      </c>
      <c r="AT191" s="882" t="str">
        <f t="shared" si="308"/>
        <v/>
      </c>
      <c r="AU191" s="882" t="str">
        <f t="shared" si="308"/>
        <v/>
      </c>
      <c r="AV191" s="882" t="str">
        <f t="shared" si="308"/>
        <v/>
      </c>
      <c r="AW191" s="882" t="str">
        <f t="shared" si="308"/>
        <v/>
      </c>
      <c r="AX191" s="882" t="str">
        <f t="shared" si="308"/>
        <v/>
      </c>
      <c r="AY191" s="882" t="str">
        <f t="shared" si="308"/>
        <v/>
      </c>
      <c r="AZ191" s="882" t="str">
        <f t="shared" si="308"/>
        <v/>
      </c>
      <c r="BA191" s="882" t="str">
        <f t="shared" si="308"/>
        <v/>
      </c>
      <c r="BB191" s="882" t="str">
        <f t="shared" si="308"/>
        <v/>
      </c>
      <c r="BC191" s="870"/>
      <c r="BD191" s="882" t="str">
        <f t="shared" ref="BD191:BT191" si="309">IF(BD188="","",BD187*BD188*BD189*BD190)</f>
        <v/>
      </c>
      <c r="BE191" s="882" t="str">
        <f t="shared" si="309"/>
        <v/>
      </c>
      <c r="BF191" s="882" t="str">
        <f t="shared" si="309"/>
        <v/>
      </c>
      <c r="BG191" s="882" t="str">
        <f t="shared" si="309"/>
        <v/>
      </c>
      <c r="BH191" s="882" t="str">
        <f t="shared" si="309"/>
        <v/>
      </c>
      <c r="BI191" s="882" t="str">
        <f t="shared" si="309"/>
        <v/>
      </c>
      <c r="BJ191" s="882" t="str">
        <f t="shared" si="309"/>
        <v/>
      </c>
      <c r="BK191" s="882" t="str">
        <f t="shared" si="309"/>
        <v/>
      </c>
      <c r="BL191" s="882" t="str">
        <f t="shared" si="309"/>
        <v/>
      </c>
      <c r="BM191" s="882" t="str">
        <f t="shared" si="309"/>
        <v/>
      </c>
      <c r="BN191" s="882" t="str">
        <f t="shared" si="309"/>
        <v/>
      </c>
      <c r="BO191" s="882" t="str">
        <f t="shared" si="309"/>
        <v/>
      </c>
      <c r="BP191" s="882" t="str">
        <f t="shared" si="309"/>
        <v/>
      </c>
      <c r="BQ191" s="882" t="str">
        <f t="shared" si="309"/>
        <v/>
      </c>
      <c r="BR191" s="882" t="str">
        <f t="shared" si="309"/>
        <v/>
      </c>
      <c r="BS191" s="882" t="str">
        <f t="shared" si="309"/>
        <v/>
      </c>
      <c r="BT191" s="882" t="str">
        <f t="shared" si="309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6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0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0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0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0"/>
      <c r="BV192" s="655"/>
      <c r="BW192" s="655"/>
      <c r="BX192" s="655"/>
      <c r="BY192" s="655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0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0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0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0"/>
      <c r="BV193" s="655"/>
      <c r="BW193" s="655"/>
      <c r="BX193" s="655"/>
      <c r="BY193" s="655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0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0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0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0"/>
      <c r="BV194" s="291"/>
      <c r="BW194" s="291"/>
      <c r="BX194" s="291"/>
      <c r="BY194" s="291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0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0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0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0"/>
      <c r="BV195" s="291"/>
      <c r="BW195" s="291"/>
      <c r="BX195" s="291"/>
      <c r="BY195" s="291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0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0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0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0"/>
      <c r="BV196" s="291"/>
      <c r="BW196" s="291"/>
      <c r="BX196" s="291"/>
      <c r="BY196" s="291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298</v>
      </c>
      <c r="B197" s="882" t="str">
        <f t="shared" ref="B197:R197" si="314">IF(B194="","",B193*B194*B195*B196)</f>
        <v/>
      </c>
      <c r="C197" s="882" t="str">
        <f t="shared" si="314"/>
        <v/>
      </c>
      <c r="D197" s="882" t="str">
        <f t="shared" si="314"/>
        <v/>
      </c>
      <c r="E197" s="882" t="str">
        <f t="shared" si="314"/>
        <v/>
      </c>
      <c r="F197" s="882" t="str">
        <f t="shared" si="314"/>
        <v/>
      </c>
      <c r="G197" s="882" t="str">
        <f t="shared" si="314"/>
        <v/>
      </c>
      <c r="H197" s="882" t="str">
        <f t="shared" si="314"/>
        <v/>
      </c>
      <c r="I197" s="882" t="str">
        <f t="shared" si="314"/>
        <v/>
      </c>
      <c r="J197" s="882" t="str">
        <f t="shared" si="314"/>
        <v/>
      </c>
      <c r="K197" s="882" t="str">
        <f t="shared" si="314"/>
        <v/>
      </c>
      <c r="L197" s="882" t="str">
        <f t="shared" si="314"/>
        <v/>
      </c>
      <c r="M197" s="882" t="str">
        <f t="shared" si="314"/>
        <v/>
      </c>
      <c r="N197" s="882" t="str">
        <f t="shared" si="314"/>
        <v/>
      </c>
      <c r="O197" s="882" t="str">
        <f t="shared" si="314"/>
        <v/>
      </c>
      <c r="P197" s="882" t="str">
        <f t="shared" si="314"/>
        <v/>
      </c>
      <c r="Q197" s="882" t="str">
        <f t="shared" si="314"/>
        <v/>
      </c>
      <c r="R197" s="882" t="str">
        <f t="shared" si="314"/>
        <v/>
      </c>
      <c r="S197" s="870"/>
      <c r="T197" s="882" t="str">
        <f t="shared" ref="T197:AJ197" si="315">IF(T194="","",T193*T194*T195*T196)</f>
        <v/>
      </c>
      <c r="U197" s="882" t="str">
        <f t="shared" si="315"/>
        <v/>
      </c>
      <c r="V197" s="882" t="str">
        <f t="shared" si="315"/>
        <v/>
      </c>
      <c r="W197" s="882" t="str">
        <f t="shared" si="315"/>
        <v/>
      </c>
      <c r="X197" s="882" t="str">
        <f t="shared" si="315"/>
        <v/>
      </c>
      <c r="Y197" s="882" t="str">
        <f t="shared" si="315"/>
        <v/>
      </c>
      <c r="Z197" s="882" t="str">
        <f t="shared" si="315"/>
        <v/>
      </c>
      <c r="AA197" s="882" t="str">
        <f t="shared" si="315"/>
        <v/>
      </c>
      <c r="AB197" s="882" t="str">
        <f t="shared" si="315"/>
        <v/>
      </c>
      <c r="AC197" s="882" t="str">
        <f t="shared" si="315"/>
        <v/>
      </c>
      <c r="AD197" s="882" t="str">
        <f t="shared" si="315"/>
        <v/>
      </c>
      <c r="AE197" s="882" t="str">
        <f t="shared" si="315"/>
        <v/>
      </c>
      <c r="AF197" s="882" t="str">
        <f t="shared" si="315"/>
        <v/>
      </c>
      <c r="AG197" s="882" t="str">
        <f t="shared" si="315"/>
        <v/>
      </c>
      <c r="AH197" s="882" t="str">
        <f t="shared" si="315"/>
        <v/>
      </c>
      <c r="AI197" s="882" t="str">
        <f t="shared" si="315"/>
        <v/>
      </c>
      <c r="AJ197" s="882" t="str">
        <f t="shared" si="315"/>
        <v/>
      </c>
      <c r="AK197" s="870"/>
      <c r="AL197" s="882" t="str">
        <f t="shared" ref="AL197:BB197" si="316">IF(AL194="","",AL193*AL194*AL195*AL196)</f>
        <v/>
      </c>
      <c r="AM197" s="882" t="str">
        <f t="shared" si="316"/>
        <v/>
      </c>
      <c r="AN197" s="882" t="str">
        <f t="shared" si="316"/>
        <v/>
      </c>
      <c r="AO197" s="882" t="str">
        <f t="shared" si="316"/>
        <v/>
      </c>
      <c r="AP197" s="882" t="str">
        <f t="shared" si="316"/>
        <v/>
      </c>
      <c r="AQ197" s="882" t="str">
        <f t="shared" si="316"/>
        <v/>
      </c>
      <c r="AR197" s="882" t="str">
        <f t="shared" si="316"/>
        <v/>
      </c>
      <c r="AS197" s="882" t="str">
        <f t="shared" si="316"/>
        <v/>
      </c>
      <c r="AT197" s="882" t="str">
        <f t="shared" si="316"/>
        <v/>
      </c>
      <c r="AU197" s="882" t="str">
        <f t="shared" si="316"/>
        <v/>
      </c>
      <c r="AV197" s="882" t="str">
        <f t="shared" si="316"/>
        <v/>
      </c>
      <c r="AW197" s="882" t="str">
        <f t="shared" si="316"/>
        <v/>
      </c>
      <c r="AX197" s="882" t="str">
        <f t="shared" si="316"/>
        <v/>
      </c>
      <c r="AY197" s="882" t="str">
        <f t="shared" si="316"/>
        <v/>
      </c>
      <c r="AZ197" s="882" t="str">
        <f t="shared" si="316"/>
        <v/>
      </c>
      <c r="BA197" s="882" t="str">
        <f t="shared" si="316"/>
        <v/>
      </c>
      <c r="BB197" s="882" t="str">
        <f t="shared" si="316"/>
        <v/>
      </c>
      <c r="BC197" s="870"/>
      <c r="BD197" s="882" t="str">
        <f t="shared" ref="BD197:BT197" si="317">IF(BD194="","",BD193*BD194*BD195*BD196)</f>
        <v/>
      </c>
      <c r="BE197" s="882" t="str">
        <f t="shared" si="317"/>
        <v/>
      </c>
      <c r="BF197" s="882" t="str">
        <f t="shared" si="317"/>
        <v/>
      </c>
      <c r="BG197" s="882" t="str">
        <f t="shared" si="317"/>
        <v/>
      </c>
      <c r="BH197" s="882" t="str">
        <f t="shared" si="317"/>
        <v/>
      </c>
      <c r="BI197" s="882" t="str">
        <f t="shared" si="317"/>
        <v/>
      </c>
      <c r="BJ197" s="882" t="str">
        <f t="shared" si="317"/>
        <v/>
      </c>
      <c r="BK197" s="882" t="str">
        <f t="shared" si="317"/>
        <v/>
      </c>
      <c r="BL197" s="882" t="str">
        <f t="shared" si="317"/>
        <v/>
      </c>
      <c r="BM197" s="882" t="str">
        <f t="shared" si="317"/>
        <v/>
      </c>
      <c r="BN197" s="882" t="str">
        <f t="shared" si="317"/>
        <v/>
      </c>
      <c r="BO197" s="882" t="str">
        <f t="shared" si="317"/>
        <v/>
      </c>
      <c r="BP197" s="882" t="str">
        <f t="shared" si="317"/>
        <v/>
      </c>
      <c r="BQ197" s="882" t="str">
        <f t="shared" si="317"/>
        <v/>
      </c>
      <c r="BR197" s="882" t="str">
        <f t="shared" si="317"/>
        <v/>
      </c>
      <c r="BS197" s="882" t="str">
        <f t="shared" si="317"/>
        <v/>
      </c>
      <c r="BT197" s="882" t="str">
        <f t="shared" si="317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6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0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0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0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0"/>
      <c r="BV198" s="655"/>
      <c r="BW198" s="655"/>
      <c r="BX198" s="655"/>
      <c r="BY198" s="655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0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0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0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0"/>
      <c r="BV199" s="655"/>
      <c r="BW199" s="655"/>
      <c r="BX199" s="655"/>
      <c r="BY199" s="655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0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0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0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0"/>
      <c r="BV200" s="291"/>
      <c r="BW200" s="291"/>
      <c r="BX200" s="291"/>
      <c r="BY200" s="291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0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0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0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0"/>
      <c r="BV201" s="291"/>
      <c r="BW201" s="291"/>
      <c r="BX201" s="291"/>
      <c r="BY201" s="291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0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0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0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0"/>
      <c r="BV202" s="291"/>
      <c r="BW202" s="291"/>
      <c r="BX202" s="291"/>
      <c r="BY202" s="291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298</v>
      </c>
      <c r="B203" s="882" t="str">
        <f t="shared" ref="B203:R203" si="322">IF(B200="","",B199*B200*B201*B202)</f>
        <v/>
      </c>
      <c r="C203" s="882" t="str">
        <f t="shared" si="322"/>
        <v/>
      </c>
      <c r="D203" s="882" t="str">
        <f t="shared" si="322"/>
        <v/>
      </c>
      <c r="E203" s="882" t="str">
        <f t="shared" si="322"/>
        <v/>
      </c>
      <c r="F203" s="882" t="str">
        <f t="shared" si="322"/>
        <v/>
      </c>
      <c r="G203" s="882" t="str">
        <f t="shared" si="322"/>
        <v/>
      </c>
      <c r="H203" s="882" t="str">
        <f t="shared" si="322"/>
        <v/>
      </c>
      <c r="I203" s="882" t="str">
        <f t="shared" si="322"/>
        <v/>
      </c>
      <c r="J203" s="882" t="str">
        <f t="shared" si="322"/>
        <v/>
      </c>
      <c r="K203" s="882" t="str">
        <f t="shared" si="322"/>
        <v/>
      </c>
      <c r="L203" s="882" t="str">
        <f t="shared" si="322"/>
        <v/>
      </c>
      <c r="M203" s="882" t="str">
        <f t="shared" si="322"/>
        <v/>
      </c>
      <c r="N203" s="882" t="str">
        <f t="shared" si="322"/>
        <v/>
      </c>
      <c r="O203" s="882" t="str">
        <f t="shared" si="322"/>
        <v/>
      </c>
      <c r="P203" s="882" t="str">
        <f t="shared" si="322"/>
        <v/>
      </c>
      <c r="Q203" s="882" t="str">
        <f t="shared" si="322"/>
        <v/>
      </c>
      <c r="R203" s="882" t="str">
        <f t="shared" si="322"/>
        <v/>
      </c>
      <c r="S203" s="870"/>
      <c r="T203" s="882" t="str">
        <f t="shared" ref="T203:AJ203" si="323">IF(T200="","",T199*T200*T201*T202)</f>
        <v/>
      </c>
      <c r="U203" s="882" t="str">
        <f t="shared" si="323"/>
        <v/>
      </c>
      <c r="V203" s="882" t="str">
        <f t="shared" si="323"/>
        <v/>
      </c>
      <c r="W203" s="882" t="str">
        <f t="shared" si="323"/>
        <v/>
      </c>
      <c r="X203" s="882" t="str">
        <f t="shared" si="323"/>
        <v/>
      </c>
      <c r="Y203" s="882" t="str">
        <f t="shared" si="323"/>
        <v/>
      </c>
      <c r="Z203" s="882" t="str">
        <f t="shared" si="323"/>
        <v/>
      </c>
      <c r="AA203" s="882" t="str">
        <f t="shared" si="323"/>
        <v/>
      </c>
      <c r="AB203" s="882" t="str">
        <f t="shared" si="323"/>
        <v/>
      </c>
      <c r="AC203" s="882" t="str">
        <f t="shared" si="323"/>
        <v/>
      </c>
      <c r="AD203" s="882" t="str">
        <f t="shared" si="323"/>
        <v/>
      </c>
      <c r="AE203" s="882" t="str">
        <f t="shared" si="323"/>
        <v/>
      </c>
      <c r="AF203" s="882" t="str">
        <f t="shared" si="323"/>
        <v/>
      </c>
      <c r="AG203" s="882" t="str">
        <f t="shared" si="323"/>
        <v/>
      </c>
      <c r="AH203" s="882" t="str">
        <f t="shared" si="323"/>
        <v/>
      </c>
      <c r="AI203" s="882" t="str">
        <f t="shared" si="323"/>
        <v/>
      </c>
      <c r="AJ203" s="882" t="str">
        <f t="shared" si="323"/>
        <v/>
      </c>
      <c r="AK203" s="870"/>
      <c r="AL203" s="882" t="str">
        <f t="shared" ref="AL203:BB203" si="324">IF(AL200="","",AL199*AL200*AL201*AL202)</f>
        <v/>
      </c>
      <c r="AM203" s="882" t="str">
        <f t="shared" si="324"/>
        <v/>
      </c>
      <c r="AN203" s="882" t="str">
        <f t="shared" si="324"/>
        <v/>
      </c>
      <c r="AO203" s="882" t="str">
        <f t="shared" si="324"/>
        <v/>
      </c>
      <c r="AP203" s="882" t="str">
        <f t="shared" si="324"/>
        <v/>
      </c>
      <c r="AQ203" s="882" t="str">
        <f t="shared" si="324"/>
        <v/>
      </c>
      <c r="AR203" s="882" t="str">
        <f t="shared" si="324"/>
        <v/>
      </c>
      <c r="AS203" s="882" t="str">
        <f t="shared" si="324"/>
        <v/>
      </c>
      <c r="AT203" s="882" t="str">
        <f t="shared" si="324"/>
        <v/>
      </c>
      <c r="AU203" s="882" t="str">
        <f t="shared" si="324"/>
        <v/>
      </c>
      <c r="AV203" s="882" t="str">
        <f t="shared" si="324"/>
        <v/>
      </c>
      <c r="AW203" s="882" t="str">
        <f t="shared" si="324"/>
        <v/>
      </c>
      <c r="AX203" s="882" t="str">
        <f t="shared" si="324"/>
        <v/>
      </c>
      <c r="AY203" s="882" t="str">
        <f t="shared" si="324"/>
        <v/>
      </c>
      <c r="AZ203" s="882" t="str">
        <f t="shared" si="324"/>
        <v/>
      </c>
      <c r="BA203" s="882" t="str">
        <f t="shared" si="324"/>
        <v/>
      </c>
      <c r="BB203" s="882" t="str">
        <f t="shared" si="324"/>
        <v/>
      </c>
      <c r="BC203" s="870"/>
      <c r="BD203" s="882" t="str">
        <f t="shared" ref="BD203:BT203" si="325">IF(BD200="","",BD199*BD200*BD201*BD202)</f>
        <v/>
      </c>
      <c r="BE203" s="882" t="str">
        <f t="shared" si="325"/>
        <v/>
      </c>
      <c r="BF203" s="882" t="str">
        <f t="shared" si="325"/>
        <v/>
      </c>
      <c r="BG203" s="882" t="str">
        <f t="shared" si="325"/>
        <v/>
      </c>
      <c r="BH203" s="882" t="str">
        <f t="shared" si="325"/>
        <v/>
      </c>
      <c r="BI203" s="882" t="str">
        <f t="shared" si="325"/>
        <v/>
      </c>
      <c r="BJ203" s="882" t="str">
        <f t="shared" si="325"/>
        <v/>
      </c>
      <c r="BK203" s="882" t="str">
        <f t="shared" si="325"/>
        <v/>
      </c>
      <c r="BL203" s="882" t="str">
        <f t="shared" si="325"/>
        <v/>
      </c>
      <c r="BM203" s="882" t="str">
        <f t="shared" si="325"/>
        <v/>
      </c>
      <c r="BN203" s="882" t="str">
        <f t="shared" si="325"/>
        <v/>
      </c>
      <c r="BO203" s="882" t="str">
        <f t="shared" si="325"/>
        <v/>
      </c>
      <c r="BP203" s="882" t="str">
        <f t="shared" si="325"/>
        <v/>
      </c>
      <c r="BQ203" s="882" t="str">
        <f t="shared" si="325"/>
        <v/>
      </c>
      <c r="BR203" s="882" t="str">
        <f t="shared" si="325"/>
        <v/>
      </c>
      <c r="BS203" s="882" t="str">
        <f t="shared" si="325"/>
        <v/>
      </c>
      <c r="BT203" s="882" t="str">
        <f t="shared" si="325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6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0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0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0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0"/>
      <c r="BV204" s="655"/>
      <c r="BW204" s="655"/>
      <c r="BX204" s="655"/>
      <c r="BY204" s="655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0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0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0"/>
      <c r="BD205" s="655"/>
      <c r="BE205" s="899"/>
      <c r="BF205" s="899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0"/>
      <c r="BV205" s="655"/>
      <c r="BW205" s="655"/>
      <c r="BX205" s="655"/>
      <c r="BY205" s="655"/>
      <c r="BZ205" s="876" t="str">
        <f t="shared" ref="BZ205:BZ210" si="326">IF(DL205&lt;3,"",(SUM(B205:R205)-MIN(B205:R205)-MAX(B205:R205))/(DL205-2))</f>
        <v/>
      </c>
      <c r="CA205" s="876" t="str">
        <f t="shared" ref="CA205:CA210" si="327">IF(DM205&lt;3,"",(SUM(T205:AJ205)-MIN(T205:AJ205)-MAX(T205:AJ205))/(DM205-2))</f>
        <v/>
      </c>
      <c r="CB205" s="876" t="str">
        <f t="shared" ref="CB205:CB210" si="328">IF(DN205&lt;3,"",(SUM(AL205:BB205)-MIN(AL205:BB205)-MAX(AL205:BB205))/(DN205-2))</f>
        <v/>
      </c>
      <c r="CC205" s="877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49">COUNT(B205:R205)</f>
        <v>0</v>
      </c>
      <c r="DM205" s="833">
        <f t="shared" ref="DM205:DM210" si="350">COUNT(T205:AJ205)</f>
        <v>0</v>
      </c>
      <c r="DN205" s="833">
        <f t="shared" ref="DN205:DN210" si="351">COUNT(AL205:BB205)</f>
        <v>0</v>
      </c>
      <c r="DO205" s="834">
        <f t="shared" ref="DO205:DO210" si="352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0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0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0"/>
      <c r="BD206" s="291"/>
      <c r="BE206" s="899"/>
      <c r="BF206" s="899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0"/>
      <c r="BV206" s="291"/>
      <c r="BW206" s="291"/>
      <c r="BX206" s="291"/>
      <c r="BY206" s="291"/>
      <c r="BZ206" s="876" t="str">
        <f t="shared" si="326"/>
        <v/>
      </c>
      <c r="CA206" s="876" t="str">
        <f t="shared" si="327"/>
        <v/>
      </c>
      <c r="CB206" s="876" t="str">
        <f t="shared" si="328"/>
        <v/>
      </c>
      <c r="CC206" s="877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8">
        <f t="shared" si="349"/>
        <v>0</v>
      </c>
      <c r="DM206" s="833">
        <f t="shared" si="350"/>
        <v>0</v>
      </c>
      <c r="DN206" s="833">
        <f t="shared" si="351"/>
        <v>0</v>
      </c>
      <c r="DO206" s="834">
        <f t="shared" si="352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0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0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0"/>
      <c r="BD207" s="291"/>
      <c r="BE207" s="899"/>
      <c r="BF207" s="899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0"/>
      <c r="BV207" s="291"/>
      <c r="BW207" s="291"/>
      <c r="BX207" s="291"/>
      <c r="BY207" s="291"/>
      <c r="BZ207" s="876" t="str">
        <f t="shared" si="326"/>
        <v/>
      </c>
      <c r="CA207" s="876" t="str">
        <f t="shared" si="327"/>
        <v/>
      </c>
      <c r="CB207" s="876" t="str">
        <f t="shared" si="328"/>
        <v/>
      </c>
      <c r="CC207" s="877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8">
        <f t="shared" si="349"/>
        <v>0</v>
      </c>
      <c r="DM207" s="833">
        <f t="shared" si="350"/>
        <v>0</v>
      </c>
      <c r="DN207" s="833">
        <f t="shared" si="351"/>
        <v>0</v>
      </c>
      <c r="DO207" s="834">
        <f t="shared" si="352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0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0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0"/>
      <c r="BD208" s="291"/>
      <c r="BE208" s="899"/>
      <c r="BF208" s="899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0"/>
      <c r="BV208" s="291"/>
      <c r="BW208" s="291"/>
      <c r="BX208" s="291"/>
      <c r="BY208" s="291"/>
      <c r="BZ208" s="876" t="str">
        <f t="shared" si="326"/>
        <v/>
      </c>
      <c r="CA208" s="876" t="str">
        <f t="shared" si="327"/>
        <v/>
      </c>
      <c r="CB208" s="876" t="str">
        <f t="shared" si="328"/>
        <v/>
      </c>
      <c r="CC208" s="877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8">
        <f t="shared" si="349"/>
        <v>0</v>
      </c>
      <c r="DM208" s="833">
        <f t="shared" si="350"/>
        <v>0</v>
      </c>
      <c r="DN208" s="833">
        <f t="shared" si="351"/>
        <v>0</v>
      </c>
      <c r="DO208" s="834">
        <f t="shared" si="352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298</v>
      </c>
      <c r="B209" s="882" t="str">
        <f t="shared" ref="B209:R209" si="353">IF(B206="","",B205*B206*B207*B208)</f>
        <v/>
      </c>
      <c r="C209" s="882" t="str">
        <f t="shared" si="353"/>
        <v/>
      </c>
      <c r="D209" s="882" t="str">
        <f t="shared" si="353"/>
        <v/>
      </c>
      <c r="E209" s="882" t="str">
        <f t="shared" si="353"/>
        <v/>
      </c>
      <c r="F209" s="882" t="str">
        <f t="shared" si="353"/>
        <v/>
      </c>
      <c r="G209" s="882" t="str">
        <f t="shared" si="353"/>
        <v/>
      </c>
      <c r="H209" s="882" t="str">
        <f t="shared" si="353"/>
        <v/>
      </c>
      <c r="I209" s="882" t="str">
        <f t="shared" si="353"/>
        <v/>
      </c>
      <c r="J209" s="882" t="str">
        <f t="shared" si="353"/>
        <v/>
      </c>
      <c r="K209" s="882" t="str">
        <f t="shared" si="353"/>
        <v/>
      </c>
      <c r="L209" s="882" t="str">
        <f t="shared" si="353"/>
        <v/>
      </c>
      <c r="M209" s="882" t="str">
        <f t="shared" si="353"/>
        <v/>
      </c>
      <c r="N209" s="882" t="str">
        <f t="shared" si="353"/>
        <v/>
      </c>
      <c r="O209" s="882" t="str">
        <f t="shared" si="353"/>
        <v/>
      </c>
      <c r="P209" s="882" t="str">
        <f t="shared" si="353"/>
        <v/>
      </c>
      <c r="Q209" s="882" t="str">
        <f t="shared" si="353"/>
        <v/>
      </c>
      <c r="R209" s="882" t="str">
        <f t="shared" si="353"/>
        <v/>
      </c>
      <c r="S209" s="870"/>
      <c r="T209" s="882" t="str">
        <f t="shared" ref="T209:AJ209" si="354">IF(T206="","",T205*T206*T207*T208)</f>
        <v/>
      </c>
      <c r="U209" s="882" t="str">
        <f t="shared" si="354"/>
        <v/>
      </c>
      <c r="V209" s="882" t="str">
        <f t="shared" si="354"/>
        <v/>
      </c>
      <c r="W209" s="882" t="str">
        <f t="shared" si="354"/>
        <v/>
      </c>
      <c r="X209" s="882" t="str">
        <f t="shared" si="354"/>
        <v/>
      </c>
      <c r="Y209" s="882" t="str">
        <f t="shared" si="354"/>
        <v/>
      </c>
      <c r="Z209" s="882" t="str">
        <f t="shared" si="354"/>
        <v/>
      </c>
      <c r="AA209" s="882" t="str">
        <f t="shared" si="354"/>
        <v/>
      </c>
      <c r="AB209" s="882" t="str">
        <f t="shared" si="354"/>
        <v/>
      </c>
      <c r="AC209" s="882" t="str">
        <f t="shared" si="354"/>
        <v/>
      </c>
      <c r="AD209" s="882" t="str">
        <f t="shared" si="354"/>
        <v/>
      </c>
      <c r="AE209" s="882" t="str">
        <f t="shared" si="354"/>
        <v/>
      </c>
      <c r="AF209" s="882" t="str">
        <f t="shared" si="354"/>
        <v/>
      </c>
      <c r="AG209" s="882" t="str">
        <f t="shared" si="354"/>
        <v/>
      </c>
      <c r="AH209" s="882" t="str">
        <f t="shared" si="354"/>
        <v/>
      </c>
      <c r="AI209" s="882" t="str">
        <f t="shared" si="354"/>
        <v/>
      </c>
      <c r="AJ209" s="882" t="str">
        <f t="shared" si="354"/>
        <v/>
      </c>
      <c r="AK209" s="870"/>
      <c r="AL209" s="882" t="str">
        <f t="shared" ref="AL209:BB209" si="355">IF(AL206="","",AL205*AL206*AL207*AL208)</f>
        <v/>
      </c>
      <c r="AM209" s="882" t="str">
        <f t="shared" si="355"/>
        <v/>
      </c>
      <c r="AN209" s="882" t="str">
        <f t="shared" si="355"/>
        <v/>
      </c>
      <c r="AO209" s="882" t="str">
        <f t="shared" si="355"/>
        <v/>
      </c>
      <c r="AP209" s="882" t="str">
        <f t="shared" si="355"/>
        <v/>
      </c>
      <c r="AQ209" s="882" t="str">
        <f t="shared" si="355"/>
        <v/>
      </c>
      <c r="AR209" s="882" t="str">
        <f t="shared" si="355"/>
        <v/>
      </c>
      <c r="AS209" s="882" t="str">
        <f t="shared" si="355"/>
        <v/>
      </c>
      <c r="AT209" s="882" t="str">
        <f t="shared" si="355"/>
        <v/>
      </c>
      <c r="AU209" s="882" t="str">
        <f t="shared" si="355"/>
        <v/>
      </c>
      <c r="AV209" s="882" t="str">
        <f t="shared" si="355"/>
        <v/>
      </c>
      <c r="AW209" s="882" t="str">
        <f t="shared" si="355"/>
        <v/>
      </c>
      <c r="AX209" s="882" t="str">
        <f t="shared" si="355"/>
        <v/>
      </c>
      <c r="AY209" s="882" t="str">
        <f t="shared" si="355"/>
        <v/>
      </c>
      <c r="AZ209" s="882" t="str">
        <f t="shared" si="355"/>
        <v/>
      </c>
      <c r="BA209" s="882" t="str">
        <f t="shared" si="355"/>
        <v/>
      </c>
      <c r="BB209" s="882" t="str">
        <f t="shared" si="355"/>
        <v/>
      </c>
      <c r="BC209" s="870"/>
      <c r="BD209" s="882" t="str">
        <f t="shared" ref="BD209:BT209" si="356">IF(BD206="","",BD205*BD206*BD207*BD208)</f>
        <v/>
      </c>
      <c r="BE209" s="882" t="str">
        <f t="shared" si="356"/>
        <v/>
      </c>
      <c r="BF209" s="882" t="str">
        <f t="shared" si="356"/>
        <v/>
      </c>
      <c r="BG209" s="882" t="str">
        <f t="shared" si="356"/>
        <v/>
      </c>
      <c r="BH209" s="882" t="str">
        <f t="shared" si="356"/>
        <v/>
      </c>
      <c r="BI209" s="882" t="str">
        <f t="shared" si="356"/>
        <v/>
      </c>
      <c r="BJ209" s="882" t="str">
        <f t="shared" si="356"/>
        <v/>
      </c>
      <c r="BK209" s="882" t="str">
        <f t="shared" si="356"/>
        <v/>
      </c>
      <c r="BL209" s="882" t="str">
        <f t="shared" si="356"/>
        <v/>
      </c>
      <c r="BM209" s="882" t="str">
        <f t="shared" si="356"/>
        <v/>
      </c>
      <c r="BN209" s="882" t="str">
        <f t="shared" si="356"/>
        <v/>
      </c>
      <c r="BO209" s="882" t="str">
        <f t="shared" si="356"/>
        <v/>
      </c>
      <c r="BP209" s="882" t="str">
        <f t="shared" si="356"/>
        <v/>
      </c>
      <c r="BQ209" s="882" t="str">
        <f t="shared" si="356"/>
        <v/>
      </c>
      <c r="BR209" s="882" t="str">
        <f t="shared" si="356"/>
        <v/>
      </c>
      <c r="BS209" s="882" t="str">
        <f t="shared" si="356"/>
        <v/>
      </c>
      <c r="BT209" s="882" t="str">
        <f t="shared" si="356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6" t="str">
        <f>IF(BY206="","",BY205*BY206*BY207*BY208)</f>
        <v/>
      </c>
      <c r="BZ209" s="876" t="str">
        <f t="shared" si="326"/>
        <v/>
      </c>
      <c r="CA209" s="876" t="str">
        <f t="shared" si="327"/>
        <v/>
      </c>
      <c r="CB209" s="876" t="str">
        <f t="shared" si="328"/>
        <v/>
      </c>
      <c r="CC209" s="877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8">
        <f t="shared" si="349"/>
        <v>0</v>
      </c>
      <c r="DM209" s="833">
        <f t="shared" si="350"/>
        <v>0</v>
      </c>
      <c r="DN209" s="833">
        <f t="shared" si="351"/>
        <v>0</v>
      </c>
      <c r="DO209" s="834">
        <f t="shared" si="352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442</v>
      </c>
      <c r="B210" s="889">
        <f t="shared" ref="B210:R210" si="357">SUM(B161,B167,B173,B179,B185,B191,B197,B203,B209)</f>
        <v>0</v>
      </c>
      <c r="C210" s="889">
        <f t="shared" si="357"/>
        <v>0</v>
      </c>
      <c r="D210" s="889">
        <f t="shared" si="357"/>
        <v>0</v>
      </c>
      <c r="E210" s="889">
        <f t="shared" si="357"/>
        <v>0</v>
      </c>
      <c r="F210" s="889">
        <f t="shared" si="357"/>
        <v>0</v>
      </c>
      <c r="G210" s="889">
        <f t="shared" si="357"/>
        <v>0</v>
      </c>
      <c r="H210" s="889">
        <f t="shared" si="357"/>
        <v>0</v>
      </c>
      <c r="I210" s="889">
        <f t="shared" si="357"/>
        <v>0</v>
      </c>
      <c r="J210" s="889">
        <f t="shared" si="357"/>
        <v>0</v>
      </c>
      <c r="K210" s="889">
        <f t="shared" si="357"/>
        <v>0</v>
      </c>
      <c r="L210" s="889">
        <f t="shared" si="357"/>
        <v>0</v>
      </c>
      <c r="M210" s="889">
        <f t="shared" si="357"/>
        <v>0</v>
      </c>
      <c r="N210" s="889">
        <f t="shared" si="357"/>
        <v>0</v>
      </c>
      <c r="O210" s="889">
        <f t="shared" si="357"/>
        <v>0</v>
      </c>
      <c r="P210" s="889">
        <f t="shared" si="357"/>
        <v>0</v>
      </c>
      <c r="Q210" s="889">
        <f t="shared" si="357"/>
        <v>0</v>
      </c>
      <c r="R210" s="889">
        <f t="shared" si="357"/>
        <v>0</v>
      </c>
      <c r="S210" s="890"/>
      <c r="T210" s="889">
        <f t="shared" ref="T210:AJ210" si="358">SUM(T161,T167,T173,T179,T185,T191,T197,T203,T209)</f>
        <v>0</v>
      </c>
      <c r="U210" s="889">
        <f t="shared" si="358"/>
        <v>0</v>
      </c>
      <c r="V210" s="889">
        <f t="shared" si="358"/>
        <v>0</v>
      </c>
      <c r="W210" s="889">
        <f t="shared" si="358"/>
        <v>300</v>
      </c>
      <c r="X210" s="889">
        <f t="shared" si="358"/>
        <v>0</v>
      </c>
      <c r="Y210" s="889">
        <f t="shared" si="358"/>
        <v>0</v>
      </c>
      <c r="Z210" s="889">
        <f t="shared" si="358"/>
        <v>0</v>
      </c>
      <c r="AA210" s="889">
        <f t="shared" si="358"/>
        <v>80</v>
      </c>
      <c r="AB210" s="889">
        <f t="shared" si="358"/>
        <v>0</v>
      </c>
      <c r="AC210" s="889">
        <f t="shared" si="358"/>
        <v>0</v>
      </c>
      <c r="AD210" s="889">
        <f t="shared" si="358"/>
        <v>0</v>
      </c>
      <c r="AE210" s="889">
        <f t="shared" si="358"/>
        <v>0</v>
      </c>
      <c r="AF210" s="889">
        <f t="shared" si="358"/>
        <v>0</v>
      </c>
      <c r="AG210" s="889">
        <f t="shared" si="358"/>
        <v>0</v>
      </c>
      <c r="AH210" s="889">
        <f t="shared" si="358"/>
        <v>0</v>
      </c>
      <c r="AI210" s="889">
        <f t="shared" si="358"/>
        <v>0</v>
      </c>
      <c r="AJ210" s="889">
        <f t="shared" si="358"/>
        <v>0</v>
      </c>
      <c r="AK210" s="890"/>
      <c r="AL210" s="889">
        <f t="shared" ref="AL210:BB210" si="359">SUM(AL161,AL167,AL173,AL179,AL185,AL191,AL197,AL203,AL209)</f>
        <v>0</v>
      </c>
      <c r="AM210" s="889">
        <f t="shared" si="359"/>
        <v>0</v>
      </c>
      <c r="AN210" s="889">
        <f t="shared" si="359"/>
        <v>0</v>
      </c>
      <c r="AO210" s="889">
        <f t="shared" si="359"/>
        <v>0</v>
      </c>
      <c r="AP210" s="889">
        <f t="shared" si="359"/>
        <v>0</v>
      </c>
      <c r="AQ210" s="889">
        <f t="shared" si="359"/>
        <v>0</v>
      </c>
      <c r="AR210" s="889">
        <f t="shared" si="359"/>
        <v>0</v>
      </c>
      <c r="AS210" s="889">
        <f t="shared" si="359"/>
        <v>0</v>
      </c>
      <c r="AT210" s="889">
        <f t="shared" si="359"/>
        <v>0</v>
      </c>
      <c r="AU210" s="889">
        <f t="shared" si="359"/>
        <v>0</v>
      </c>
      <c r="AV210" s="889">
        <f t="shared" si="359"/>
        <v>0</v>
      </c>
      <c r="AW210" s="889">
        <f t="shared" si="359"/>
        <v>0</v>
      </c>
      <c r="AX210" s="889">
        <f t="shared" si="359"/>
        <v>0</v>
      </c>
      <c r="AY210" s="889">
        <f t="shared" si="359"/>
        <v>0</v>
      </c>
      <c r="AZ210" s="889">
        <f t="shared" si="359"/>
        <v>0</v>
      </c>
      <c r="BA210" s="889">
        <f t="shared" si="359"/>
        <v>0</v>
      </c>
      <c r="BB210" s="889">
        <f t="shared" si="359"/>
        <v>0</v>
      </c>
      <c r="BC210" s="890"/>
      <c r="BD210" s="889">
        <f t="shared" ref="BD210:BT210" si="360">SUM(BD161,BD167,BD173,BD179,BD185,BD191,BD197,BD203,BD209)</f>
        <v>0</v>
      </c>
      <c r="BE210" s="889">
        <f t="shared" si="360"/>
        <v>0</v>
      </c>
      <c r="BF210" s="889">
        <f t="shared" si="360"/>
        <v>0</v>
      </c>
      <c r="BG210" s="889">
        <f t="shared" si="360"/>
        <v>0</v>
      </c>
      <c r="BH210" s="889">
        <f t="shared" si="360"/>
        <v>0</v>
      </c>
      <c r="BI210" s="889">
        <f t="shared" si="360"/>
        <v>0</v>
      </c>
      <c r="BJ210" s="889">
        <f t="shared" si="360"/>
        <v>0</v>
      </c>
      <c r="BK210" s="889">
        <f t="shared" si="360"/>
        <v>0</v>
      </c>
      <c r="BL210" s="889">
        <f t="shared" si="360"/>
        <v>0</v>
      </c>
      <c r="BM210" s="889">
        <f t="shared" si="360"/>
        <v>0</v>
      </c>
      <c r="BN210" s="889">
        <f t="shared" si="360"/>
        <v>0</v>
      </c>
      <c r="BO210" s="889">
        <f t="shared" si="360"/>
        <v>0</v>
      </c>
      <c r="BP210" s="889">
        <f t="shared" si="360"/>
        <v>0</v>
      </c>
      <c r="BQ210" s="889">
        <f t="shared" si="360"/>
        <v>0</v>
      </c>
      <c r="BR210" s="889">
        <f t="shared" si="360"/>
        <v>0</v>
      </c>
      <c r="BS210" s="889">
        <f t="shared" si="360"/>
        <v>0</v>
      </c>
      <c r="BT210" s="889">
        <f t="shared" si="360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6"/>
        <v>0</v>
      </c>
      <c r="CA210" s="876">
        <f t="shared" si="327"/>
        <v>5.333333333333333</v>
      </c>
      <c r="CB210" s="876">
        <f t="shared" si="328"/>
        <v>0</v>
      </c>
      <c r="CC210" s="877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8">
        <f t="shared" si="349"/>
        <v>17</v>
      </c>
      <c r="DM210" s="833">
        <f t="shared" si="350"/>
        <v>17</v>
      </c>
      <c r="DN210" s="833">
        <f t="shared" si="351"/>
        <v>17</v>
      </c>
      <c r="DO210" s="834">
        <f t="shared" si="352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0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0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0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0"/>
      <c r="BV211" s="433"/>
      <c r="BW211" s="433"/>
      <c r="BX211" s="433"/>
      <c r="BY211" s="433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443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0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0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0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0"/>
      <c r="BV213" s="655"/>
      <c r="BW213" s="655"/>
      <c r="BX213" s="655"/>
      <c r="BY213" s="655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0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0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0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0"/>
      <c r="BV214" s="655"/>
      <c r="BW214" s="655"/>
      <c r="BX214" s="655"/>
      <c r="BY214" s="655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0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0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0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0"/>
      <c r="BV215" s="291"/>
      <c r="BW215" s="291"/>
      <c r="BX215" s="291"/>
      <c r="BY215" s="291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0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0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0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0"/>
      <c r="BV216" s="291"/>
      <c r="BW216" s="291"/>
      <c r="BX216" s="291"/>
      <c r="BY216" s="291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0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0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0"/>
      <c r="BD217" s="291"/>
      <c r="BE217" s="905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0"/>
      <c r="BV217" s="291"/>
      <c r="BW217" s="291"/>
      <c r="BX217" s="291"/>
      <c r="BY217" s="291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298</v>
      </c>
      <c r="B218" s="882" t="str">
        <f t="shared" ref="B218:R218" si="365">IF(B215="","",B214*B215*B216*B217)</f>
        <v/>
      </c>
      <c r="C218" s="882" t="str">
        <f t="shared" si="365"/>
        <v/>
      </c>
      <c r="D218" s="882" t="str">
        <f t="shared" si="365"/>
        <v/>
      </c>
      <c r="E218" s="882" t="str">
        <f t="shared" si="365"/>
        <v/>
      </c>
      <c r="F218" s="882" t="str">
        <f t="shared" si="365"/>
        <v/>
      </c>
      <c r="G218" s="882" t="str">
        <f t="shared" si="365"/>
        <v/>
      </c>
      <c r="H218" s="882" t="str">
        <f t="shared" si="365"/>
        <v/>
      </c>
      <c r="I218" s="882" t="str">
        <f t="shared" si="365"/>
        <v/>
      </c>
      <c r="J218" s="882" t="str">
        <f t="shared" si="365"/>
        <v/>
      </c>
      <c r="K218" s="882" t="str">
        <f t="shared" si="365"/>
        <v/>
      </c>
      <c r="L218" s="882" t="str">
        <f t="shared" si="365"/>
        <v/>
      </c>
      <c r="M218" s="882" t="str">
        <f t="shared" si="365"/>
        <v/>
      </c>
      <c r="N218" s="882" t="str">
        <f t="shared" si="365"/>
        <v/>
      </c>
      <c r="O218" s="882" t="str">
        <f t="shared" si="365"/>
        <v/>
      </c>
      <c r="P218" s="882" t="str">
        <f t="shared" si="365"/>
        <v/>
      </c>
      <c r="Q218" s="882" t="str">
        <f t="shared" si="365"/>
        <v/>
      </c>
      <c r="R218" s="882" t="str">
        <f t="shared" si="365"/>
        <v/>
      </c>
      <c r="S218" s="870"/>
      <c r="T218" s="882" t="str">
        <f t="shared" ref="T218:AJ218" si="366">IF(T215="","",T214*T215*T216*T217)</f>
        <v/>
      </c>
      <c r="U218" s="882" t="str">
        <f t="shared" si="366"/>
        <v/>
      </c>
      <c r="V218" s="882" t="str">
        <f t="shared" si="366"/>
        <v/>
      </c>
      <c r="W218" s="882" t="str">
        <f t="shared" si="366"/>
        <v/>
      </c>
      <c r="X218" s="882" t="str">
        <f t="shared" si="366"/>
        <v/>
      </c>
      <c r="Y218" s="882" t="str">
        <f t="shared" si="366"/>
        <v/>
      </c>
      <c r="Z218" s="882" t="str">
        <f t="shared" si="366"/>
        <v/>
      </c>
      <c r="AA218" s="882" t="str">
        <f t="shared" si="366"/>
        <v/>
      </c>
      <c r="AB218" s="882" t="str">
        <f t="shared" si="366"/>
        <v/>
      </c>
      <c r="AC218" s="882" t="str">
        <f t="shared" si="366"/>
        <v/>
      </c>
      <c r="AD218" s="882" t="str">
        <f t="shared" si="366"/>
        <v/>
      </c>
      <c r="AE218" s="882" t="str">
        <f t="shared" si="366"/>
        <v/>
      </c>
      <c r="AF218" s="882" t="str">
        <f t="shared" si="366"/>
        <v/>
      </c>
      <c r="AG218" s="882" t="str">
        <f t="shared" si="366"/>
        <v/>
      </c>
      <c r="AH218" s="882" t="str">
        <f t="shared" si="366"/>
        <v/>
      </c>
      <c r="AI218" s="882" t="str">
        <f t="shared" si="366"/>
        <v/>
      </c>
      <c r="AJ218" s="882" t="str">
        <f t="shared" si="366"/>
        <v/>
      </c>
      <c r="AK218" s="870"/>
      <c r="AL218" s="882" t="str">
        <f t="shared" ref="AL218:BB218" si="367">IF(AL215="","",AL214*AL215*AL216*AL217)</f>
        <v/>
      </c>
      <c r="AM218" s="882" t="str">
        <f t="shared" si="367"/>
        <v/>
      </c>
      <c r="AN218" s="882" t="str">
        <f t="shared" si="367"/>
        <v/>
      </c>
      <c r="AO218" s="882" t="str">
        <f t="shared" si="367"/>
        <v/>
      </c>
      <c r="AP218" s="882" t="str">
        <f t="shared" si="367"/>
        <v/>
      </c>
      <c r="AQ218" s="882" t="str">
        <f t="shared" si="367"/>
        <v/>
      </c>
      <c r="AR218" s="882" t="str">
        <f t="shared" si="367"/>
        <v/>
      </c>
      <c r="AS218" s="882" t="str">
        <f t="shared" si="367"/>
        <v/>
      </c>
      <c r="AT218" s="882" t="str">
        <f t="shared" si="367"/>
        <v/>
      </c>
      <c r="AU218" s="882" t="str">
        <f t="shared" si="367"/>
        <v/>
      </c>
      <c r="AV218" s="882" t="str">
        <f t="shared" si="367"/>
        <v/>
      </c>
      <c r="AW218" s="882" t="str">
        <f t="shared" si="367"/>
        <v/>
      </c>
      <c r="AX218" s="882" t="str">
        <f t="shared" si="367"/>
        <v/>
      </c>
      <c r="AY218" s="882" t="str">
        <f t="shared" si="367"/>
        <v/>
      </c>
      <c r="AZ218" s="882" t="str">
        <f t="shared" si="367"/>
        <v/>
      </c>
      <c r="BA218" s="882" t="str">
        <f t="shared" si="367"/>
        <v/>
      </c>
      <c r="BB218" s="882" t="str">
        <f t="shared" si="367"/>
        <v/>
      </c>
      <c r="BC218" s="870"/>
      <c r="BD218" s="882" t="str">
        <f t="shared" ref="BD218:BT218" si="368">IF(BD215="","",BD214*BD215*BD216*BD217)</f>
        <v/>
      </c>
      <c r="BE218" s="882" t="str">
        <f t="shared" si="368"/>
        <v/>
      </c>
      <c r="BF218" s="882" t="str">
        <f t="shared" si="368"/>
        <v/>
      </c>
      <c r="BG218" s="882" t="str">
        <f t="shared" si="368"/>
        <v/>
      </c>
      <c r="BH218" s="882" t="str">
        <f t="shared" si="368"/>
        <v/>
      </c>
      <c r="BI218" s="882" t="str">
        <f t="shared" si="368"/>
        <v/>
      </c>
      <c r="BJ218" s="882" t="str">
        <f t="shared" si="368"/>
        <v/>
      </c>
      <c r="BK218" s="882" t="str">
        <f t="shared" si="368"/>
        <v/>
      </c>
      <c r="BL218" s="882" t="str">
        <f t="shared" si="368"/>
        <v/>
      </c>
      <c r="BM218" s="882" t="str">
        <f t="shared" si="368"/>
        <v/>
      </c>
      <c r="BN218" s="882" t="str">
        <f t="shared" si="368"/>
        <v/>
      </c>
      <c r="BO218" s="882" t="str">
        <f t="shared" si="368"/>
        <v/>
      </c>
      <c r="BP218" s="882" t="str">
        <f t="shared" si="368"/>
        <v/>
      </c>
      <c r="BQ218" s="882" t="str">
        <f t="shared" si="368"/>
        <v/>
      </c>
      <c r="BR218" s="882" t="str">
        <f t="shared" si="368"/>
        <v/>
      </c>
      <c r="BS218" s="882" t="str">
        <f t="shared" si="368"/>
        <v/>
      </c>
      <c r="BT218" s="882" t="str">
        <f t="shared" si="368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6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0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0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0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0"/>
      <c r="BV219" s="655"/>
      <c r="BW219" s="655"/>
      <c r="BX219" s="655"/>
      <c r="BY219" s="655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0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0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0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0"/>
      <c r="BV220" s="655"/>
      <c r="BW220" s="655"/>
      <c r="BX220" s="655"/>
      <c r="BY220" s="655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0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0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0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0"/>
      <c r="BV221" s="291"/>
      <c r="BW221" s="291"/>
      <c r="BX221" s="291"/>
      <c r="BY221" s="291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0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0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0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0"/>
      <c r="BV222" s="291"/>
      <c r="BW222" s="291"/>
      <c r="BX222" s="291"/>
      <c r="BY222" s="291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0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0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0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0"/>
      <c r="BV223" s="291"/>
      <c r="BW223" s="291"/>
      <c r="BX223" s="291"/>
      <c r="BY223" s="291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298</v>
      </c>
      <c r="B224" s="882" t="str">
        <f t="shared" ref="B224:R224" si="373">IF(B221="","",B220*B221*B222*B223)</f>
        <v/>
      </c>
      <c r="C224" s="882" t="str">
        <f t="shared" si="373"/>
        <v/>
      </c>
      <c r="D224" s="882" t="str">
        <f t="shared" si="373"/>
        <v/>
      </c>
      <c r="E224" s="882" t="str">
        <f t="shared" si="373"/>
        <v/>
      </c>
      <c r="F224" s="882" t="str">
        <f t="shared" si="373"/>
        <v/>
      </c>
      <c r="G224" s="882" t="str">
        <f t="shared" si="373"/>
        <v/>
      </c>
      <c r="H224" s="882" t="str">
        <f t="shared" si="373"/>
        <v/>
      </c>
      <c r="I224" s="882" t="str">
        <f t="shared" si="373"/>
        <v/>
      </c>
      <c r="J224" s="882" t="str">
        <f t="shared" si="373"/>
        <v/>
      </c>
      <c r="K224" s="882" t="str">
        <f t="shared" si="373"/>
        <v/>
      </c>
      <c r="L224" s="882" t="str">
        <f t="shared" si="373"/>
        <v/>
      </c>
      <c r="M224" s="882" t="str">
        <f t="shared" si="373"/>
        <v/>
      </c>
      <c r="N224" s="882" t="str">
        <f t="shared" si="373"/>
        <v/>
      </c>
      <c r="O224" s="882" t="str">
        <f t="shared" si="373"/>
        <v/>
      </c>
      <c r="P224" s="882" t="str">
        <f t="shared" si="373"/>
        <v/>
      </c>
      <c r="Q224" s="882" t="str">
        <f t="shared" si="373"/>
        <v/>
      </c>
      <c r="R224" s="882" t="str">
        <f t="shared" si="373"/>
        <v/>
      </c>
      <c r="S224" s="870"/>
      <c r="T224" s="882" t="str">
        <f t="shared" ref="T224:AJ224" si="374">IF(T221="","",T220*T221*T222*T223)</f>
        <v/>
      </c>
      <c r="U224" s="882" t="str">
        <f t="shared" si="374"/>
        <v/>
      </c>
      <c r="V224" s="882" t="str">
        <f t="shared" si="374"/>
        <v/>
      </c>
      <c r="W224" s="882" t="str">
        <f t="shared" si="374"/>
        <v/>
      </c>
      <c r="X224" s="882" t="str">
        <f t="shared" si="374"/>
        <v/>
      </c>
      <c r="Y224" s="882" t="str">
        <f t="shared" si="374"/>
        <v/>
      </c>
      <c r="Z224" s="882" t="str">
        <f t="shared" si="374"/>
        <v/>
      </c>
      <c r="AA224" s="882" t="str">
        <f t="shared" si="374"/>
        <v/>
      </c>
      <c r="AB224" s="882" t="str">
        <f t="shared" si="374"/>
        <v/>
      </c>
      <c r="AC224" s="882" t="str">
        <f t="shared" si="374"/>
        <v/>
      </c>
      <c r="AD224" s="882" t="str">
        <f t="shared" si="374"/>
        <v/>
      </c>
      <c r="AE224" s="882" t="str">
        <f t="shared" si="374"/>
        <v/>
      </c>
      <c r="AF224" s="882" t="str">
        <f t="shared" si="374"/>
        <v/>
      </c>
      <c r="AG224" s="882" t="str">
        <f t="shared" si="374"/>
        <v/>
      </c>
      <c r="AH224" s="882" t="str">
        <f t="shared" si="374"/>
        <v/>
      </c>
      <c r="AI224" s="882" t="str">
        <f t="shared" si="374"/>
        <v/>
      </c>
      <c r="AJ224" s="882" t="str">
        <f t="shared" si="374"/>
        <v/>
      </c>
      <c r="AK224" s="870"/>
      <c r="AL224" s="882" t="str">
        <f t="shared" ref="AL224:BB224" si="375">IF(AL221="","",AL220*AL221*AL222*AL223)</f>
        <v/>
      </c>
      <c r="AM224" s="882" t="str">
        <f t="shared" si="375"/>
        <v/>
      </c>
      <c r="AN224" s="882" t="str">
        <f t="shared" si="375"/>
        <v/>
      </c>
      <c r="AO224" s="882" t="str">
        <f t="shared" si="375"/>
        <v/>
      </c>
      <c r="AP224" s="882" t="str">
        <f t="shared" si="375"/>
        <v/>
      </c>
      <c r="AQ224" s="882" t="str">
        <f t="shared" si="375"/>
        <v/>
      </c>
      <c r="AR224" s="882" t="str">
        <f t="shared" si="375"/>
        <v/>
      </c>
      <c r="AS224" s="882" t="str">
        <f t="shared" si="375"/>
        <v/>
      </c>
      <c r="AT224" s="882" t="str">
        <f t="shared" si="375"/>
        <v/>
      </c>
      <c r="AU224" s="882" t="str">
        <f t="shared" si="375"/>
        <v/>
      </c>
      <c r="AV224" s="882" t="str">
        <f t="shared" si="375"/>
        <v/>
      </c>
      <c r="AW224" s="882" t="str">
        <f t="shared" si="375"/>
        <v/>
      </c>
      <c r="AX224" s="882" t="str">
        <f t="shared" si="375"/>
        <v/>
      </c>
      <c r="AY224" s="882" t="str">
        <f t="shared" si="375"/>
        <v/>
      </c>
      <c r="AZ224" s="882" t="str">
        <f t="shared" si="375"/>
        <v/>
      </c>
      <c r="BA224" s="882" t="str">
        <f t="shared" si="375"/>
        <v/>
      </c>
      <c r="BB224" s="882" t="str">
        <f t="shared" si="375"/>
        <v/>
      </c>
      <c r="BC224" s="870"/>
      <c r="BD224" s="882" t="str">
        <f t="shared" ref="BD224:BT224" si="376">IF(BD221="","",BD220*BD221*BD222*BD223)</f>
        <v/>
      </c>
      <c r="BE224" s="882" t="str">
        <f t="shared" si="376"/>
        <v/>
      </c>
      <c r="BF224" s="882" t="str">
        <f t="shared" si="376"/>
        <v/>
      </c>
      <c r="BG224" s="882" t="str">
        <f t="shared" si="376"/>
        <v/>
      </c>
      <c r="BH224" s="882" t="str">
        <f t="shared" si="376"/>
        <v/>
      </c>
      <c r="BI224" s="882" t="str">
        <f t="shared" si="376"/>
        <v/>
      </c>
      <c r="BJ224" s="882" t="str">
        <f t="shared" si="376"/>
        <v/>
      </c>
      <c r="BK224" s="882" t="str">
        <f t="shared" si="376"/>
        <v/>
      </c>
      <c r="BL224" s="882" t="str">
        <f t="shared" si="376"/>
        <v/>
      </c>
      <c r="BM224" s="882" t="str">
        <f t="shared" si="376"/>
        <v/>
      </c>
      <c r="BN224" s="882" t="str">
        <f t="shared" si="376"/>
        <v/>
      </c>
      <c r="BO224" s="882" t="str">
        <f t="shared" si="376"/>
        <v/>
      </c>
      <c r="BP224" s="882" t="str">
        <f t="shared" si="376"/>
        <v/>
      </c>
      <c r="BQ224" s="882" t="str">
        <f t="shared" si="376"/>
        <v/>
      </c>
      <c r="BR224" s="882" t="str">
        <f t="shared" si="376"/>
        <v/>
      </c>
      <c r="BS224" s="882" t="str">
        <f t="shared" si="376"/>
        <v/>
      </c>
      <c r="BT224" s="882" t="str">
        <f t="shared" si="376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6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0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0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0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0"/>
      <c r="BV225" s="655"/>
      <c r="BW225" s="655"/>
      <c r="BX225" s="655"/>
      <c r="BY225" s="655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0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0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0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0"/>
      <c r="BV226" s="655"/>
      <c r="BW226" s="655"/>
      <c r="BX226" s="655"/>
      <c r="BY226" s="655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0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0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0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0"/>
      <c r="BV227" s="291"/>
      <c r="BW227" s="291"/>
      <c r="BX227" s="291"/>
      <c r="BY227" s="291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0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0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0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0"/>
      <c r="BV228" s="291"/>
      <c r="BW228" s="291"/>
      <c r="BX228" s="291"/>
      <c r="BY228" s="291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0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0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0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0"/>
      <c r="BV229" s="291"/>
      <c r="BW229" s="291"/>
      <c r="BX229" s="291"/>
      <c r="BY229" s="291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298</v>
      </c>
      <c r="B230" s="882" t="str">
        <f t="shared" ref="B230:R230" si="381">IF(B227="","",B226*B227*B228*B229)</f>
        <v/>
      </c>
      <c r="C230" s="882" t="str">
        <f t="shared" si="381"/>
        <v/>
      </c>
      <c r="D230" s="882" t="str">
        <f t="shared" si="381"/>
        <v/>
      </c>
      <c r="E230" s="882" t="str">
        <f t="shared" si="381"/>
        <v/>
      </c>
      <c r="F230" s="882" t="str">
        <f t="shared" si="381"/>
        <v/>
      </c>
      <c r="G230" s="882" t="str">
        <f t="shared" si="381"/>
        <v/>
      </c>
      <c r="H230" s="882" t="str">
        <f t="shared" si="381"/>
        <v/>
      </c>
      <c r="I230" s="882" t="str">
        <f t="shared" si="381"/>
        <v/>
      </c>
      <c r="J230" s="882" t="str">
        <f t="shared" si="381"/>
        <v/>
      </c>
      <c r="K230" s="882" t="str">
        <f t="shared" si="381"/>
        <v/>
      </c>
      <c r="L230" s="882" t="str">
        <f t="shared" si="381"/>
        <v/>
      </c>
      <c r="M230" s="882" t="str">
        <f t="shared" si="381"/>
        <v/>
      </c>
      <c r="N230" s="882" t="str">
        <f t="shared" si="381"/>
        <v/>
      </c>
      <c r="O230" s="882" t="str">
        <f t="shared" si="381"/>
        <v/>
      </c>
      <c r="P230" s="882" t="str">
        <f t="shared" si="381"/>
        <v/>
      </c>
      <c r="Q230" s="882" t="str">
        <f t="shared" si="381"/>
        <v/>
      </c>
      <c r="R230" s="882" t="str">
        <f t="shared" si="381"/>
        <v/>
      </c>
      <c r="S230" s="870"/>
      <c r="T230" s="882" t="str">
        <f t="shared" ref="T230:AJ230" si="382">IF(T227="","",T226*T227*T228*T229)</f>
        <v/>
      </c>
      <c r="U230" s="882" t="str">
        <f t="shared" si="382"/>
        <v/>
      </c>
      <c r="V230" s="882" t="str">
        <f t="shared" si="382"/>
        <v/>
      </c>
      <c r="W230" s="882" t="str">
        <f t="shared" si="382"/>
        <v/>
      </c>
      <c r="X230" s="882" t="str">
        <f t="shared" si="382"/>
        <v/>
      </c>
      <c r="Y230" s="882" t="str">
        <f t="shared" si="382"/>
        <v/>
      </c>
      <c r="Z230" s="882" t="str">
        <f t="shared" si="382"/>
        <v/>
      </c>
      <c r="AA230" s="882" t="str">
        <f t="shared" si="382"/>
        <v/>
      </c>
      <c r="AB230" s="882" t="str">
        <f t="shared" si="382"/>
        <v/>
      </c>
      <c r="AC230" s="882" t="str">
        <f t="shared" si="382"/>
        <v/>
      </c>
      <c r="AD230" s="882" t="str">
        <f t="shared" si="382"/>
        <v/>
      </c>
      <c r="AE230" s="882" t="str">
        <f t="shared" si="382"/>
        <v/>
      </c>
      <c r="AF230" s="882" t="str">
        <f t="shared" si="382"/>
        <v/>
      </c>
      <c r="AG230" s="882" t="str">
        <f t="shared" si="382"/>
        <v/>
      </c>
      <c r="AH230" s="882" t="str">
        <f t="shared" si="382"/>
        <v/>
      </c>
      <c r="AI230" s="882" t="str">
        <f t="shared" si="382"/>
        <v/>
      </c>
      <c r="AJ230" s="882" t="str">
        <f t="shared" si="382"/>
        <v/>
      </c>
      <c r="AK230" s="870"/>
      <c r="AL230" s="882" t="str">
        <f t="shared" ref="AL230:BB230" si="383">IF(AL227="","",AL226*AL227*AL228*AL229)</f>
        <v/>
      </c>
      <c r="AM230" s="882" t="str">
        <f t="shared" si="383"/>
        <v/>
      </c>
      <c r="AN230" s="882" t="str">
        <f t="shared" si="383"/>
        <v/>
      </c>
      <c r="AO230" s="882" t="str">
        <f t="shared" si="383"/>
        <v/>
      </c>
      <c r="AP230" s="882" t="str">
        <f t="shared" si="383"/>
        <v/>
      </c>
      <c r="AQ230" s="882" t="str">
        <f t="shared" si="383"/>
        <v/>
      </c>
      <c r="AR230" s="882" t="str">
        <f t="shared" si="383"/>
        <v/>
      </c>
      <c r="AS230" s="882" t="str">
        <f t="shared" si="383"/>
        <v/>
      </c>
      <c r="AT230" s="882" t="str">
        <f t="shared" si="383"/>
        <v/>
      </c>
      <c r="AU230" s="882" t="str">
        <f t="shared" si="383"/>
        <v/>
      </c>
      <c r="AV230" s="882" t="str">
        <f t="shared" si="383"/>
        <v/>
      </c>
      <c r="AW230" s="882" t="str">
        <f t="shared" si="383"/>
        <v/>
      </c>
      <c r="AX230" s="882" t="str">
        <f t="shared" si="383"/>
        <v/>
      </c>
      <c r="AY230" s="882" t="str">
        <f t="shared" si="383"/>
        <v/>
      </c>
      <c r="AZ230" s="882" t="str">
        <f t="shared" si="383"/>
        <v/>
      </c>
      <c r="BA230" s="882" t="str">
        <f t="shared" si="383"/>
        <v/>
      </c>
      <c r="BB230" s="882" t="str">
        <f t="shared" si="383"/>
        <v/>
      </c>
      <c r="BC230" s="870"/>
      <c r="BD230" s="882" t="str">
        <f t="shared" ref="BD230:BT230" si="384">IF(BD227="","",BD226*BD227*BD228*BD229)</f>
        <v/>
      </c>
      <c r="BE230" s="882" t="str">
        <f t="shared" si="384"/>
        <v/>
      </c>
      <c r="BF230" s="882" t="str">
        <f t="shared" si="384"/>
        <v/>
      </c>
      <c r="BG230" s="882" t="str">
        <f t="shared" si="384"/>
        <v/>
      </c>
      <c r="BH230" s="882" t="str">
        <f t="shared" si="384"/>
        <v/>
      </c>
      <c r="BI230" s="882" t="str">
        <f t="shared" si="384"/>
        <v/>
      </c>
      <c r="BJ230" s="882" t="str">
        <f t="shared" si="384"/>
        <v/>
      </c>
      <c r="BK230" s="882" t="str">
        <f t="shared" si="384"/>
        <v/>
      </c>
      <c r="BL230" s="882" t="str">
        <f t="shared" si="384"/>
        <v/>
      </c>
      <c r="BM230" s="882" t="str">
        <f t="shared" si="384"/>
        <v/>
      </c>
      <c r="BN230" s="882" t="str">
        <f t="shared" si="384"/>
        <v/>
      </c>
      <c r="BO230" s="882" t="str">
        <f t="shared" si="384"/>
        <v/>
      </c>
      <c r="BP230" s="882" t="str">
        <f t="shared" si="384"/>
        <v/>
      </c>
      <c r="BQ230" s="882" t="str">
        <f t="shared" si="384"/>
        <v/>
      </c>
      <c r="BR230" s="882" t="str">
        <f t="shared" si="384"/>
        <v/>
      </c>
      <c r="BS230" s="882" t="str">
        <f t="shared" si="384"/>
        <v/>
      </c>
      <c r="BT230" s="882" t="str">
        <f t="shared" si="384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6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0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0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0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0"/>
      <c r="BV231" s="655"/>
      <c r="BW231" s="655"/>
      <c r="BX231" s="655"/>
      <c r="BY231" s="655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0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0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0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0"/>
      <c r="BV232" s="655"/>
      <c r="BW232" s="655"/>
      <c r="BX232" s="655"/>
      <c r="BY232" s="655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8">
        <f>COUNT(B232:R232)</f>
        <v>0</v>
      </c>
      <c r="DM232" s="833">
        <f>COUNT(T232:AJ232)</f>
        <v>1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0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0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0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0"/>
      <c r="BV233" s="291"/>
      <c r="BW233" s="291"/>
      <c r="BX233" s="291"/>
      <c r="BY233" s="291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8">
        <f>COUNT(B233:R233)</f>
        <v>0</v>
      </c>
      <c r="DM233" s="833">
        <f>COUNT(T233:AJ233)</f>
        <v>1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0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0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0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0"/>
      <c r="BV234" s="291"/>
      <c r="BW234" s="291"/>
      <c r="BX234" s="291"/>
      <c r="BY234" s="291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8">
        <f>COUNT(B234:R234)</f>
        <v>0</v>
      </c>
      <c r="DM234" s="833">
        <f>COUNT(T234:AJ234)</f>
        <v>1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0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0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0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0"/>
      <c r="BV235" s="291"/>
      <c r="BW235" s="291"/>
      <c r="BX235" s="291"/>
      <c r="BY235" s="291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8">
        <f>COUNT(B235:R235)</f>
        <v>0</v>
      </c>
      <c r="DM235" s="833">
        <f>COUNT(T235:AJ235)</f>
        <v>1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298</v>
      </c>
      <c r="B236" s="882" t="str">
        <f t="shared" ref="B236:R236" si="389">IF(B233="","",B232*B233*B234*B235)</f>
        <v/>
      </c>
      <c r="C236" s="882" t="str">
        <f t="shared" si="389"/>
        <v/>
      </c>
      <c r="D236" s="882" t="str">
        <f t="shared" si="389"/>
        <v/>
      </c>
      <c r="E236" s="882" t="str">
        <f t="shared" si="389"/>
        <v/>
      </c>
      <c r="F236" s="882" t="str">
        <f t="shared" si="389"/>
        <v/>
      </c>
      <c r="G236" s="882" t="str">
        <f t="shared" si="389"/>
        <v/>
      </c>
      <c r="H236" s="882" t="str">
        <f t="shared" si="389"/>
        <v/>
      </c>
      <c r="I236" s="882" t="str">
        <f t="shared" si="389"/>
        <v/>
      </c>
      <c r="J236" s="882" t="str">
        <f t="shared" si="389"/>
        <v/>
      </c>
      <c r="K236" s="882" t="str">
        <f t="shared" si="389"/>
        <v/>
      </c>
      <c r="L236" s="882" t="str">
        <f t="shared" si="389"/>
        <v/>
      </c>
      <c r="M236" s="882" t="str">
        <f t="shared" si="389"/>
        <v/>
      </c>
      <c r="N236" s="882" t="str">
        <f t="shared" si="389"/>
        <v/>
      </c>
      <c r="O236" s="882" t="str">
        <f t="shared" si="389"/>
        <v/>
      </c>
      <c r="P236" s="882" t="str">
        <f t="shared" si="389"/>
        <v/>
      </c>
      <c r="Q236" s="882" t="str">
        <f t="shared" si="389"/>
        <v/>
      </c>
      <c r="R236" s="882" t="str">
        <f t="shared" si="389"/>
        <v/>
      </c>
      <c r="S236" s="870"/>
      <c r="T236" s="882" t="str">
        <f t="shared" ref="T236:AJ236" si="390">IF(T233="","",T232*T233*T234*T235)</f>
        <v/>
      </c>
      <c r="U236" s="882" t="str">
        <f t="shared" si="390"/>
        <v/>
      </c>
      <c r="V236" s="882" t="str">
        <f t="shared" si="390"/>
        <v/>
      </c>
      <c r="W236" s="882" t="str">
        <f t="shared" si="390"/>
        <v/>
      </c>
      <c r="X236" s="882" t="str">
        <f t="shared" si="390"/>
        <v/>
      </c>
      <c r="Y236" s="882" t="str">
        <f t="shared" si="390"/>
        <v/>
      </c>
      <c r="Z236" s="882">
        <f t="shared" si="390"/>
        <v>1039.68</v>
      </c>
      <c r="AA236" s="882" t="str">
        <f t="shared" si="390"/>
        <v/>
      </c>
      <c r="AB236" s="882" t="str">
        <f t="shared" si="390"/>
        <v/>
      </c>
      <c r="AC236" s="882" t="str">
        <f t="shared" si="390"/>
        <v/>
      </c>
      <c r="AD236" s="882" t="str">
        <f t="shared" si="390"/>
        <v/>
      </c>
      <c r="AE236" s="882" t="str">
        <f t="shared" si="390"/>
        <v/>
      </c>
      <c r="AF236" s="882" t="str">
        <f t="shared" si="390"/>
        <v/>
      </c>
      <c r="AG236" s="882" t="str">
        <f t="shared" si="390"/>
        <v/>
      </c>
      <c r="AH236" s="882" t="str">
        <f t="shared" si="390"/>
        <v/>
      </c>
      <c r="AI236" s="882" t="str">
        <f t="shared" si="390"/>
        <v/>
      </c>
      <c r="AJ236" s="882" t="str">
        <f t="shared" si="390"/>
        <v/>
      </c>
      <c r="AK236" s="870"/>
      <c r="AL236" s="882" t="str">
        <f t="shared" ref="AL236:BB236" si="391">IF(AL233="","",AL232*AL233*AL234*AL235)</f>
        <v/>
      </c>
      <c r="AM236" s="882" t="str">
        <f t="shared" si="391"/>
        <v/>
      </c>
      <c r="AN236" s="882" t="str">
        <f t="shared" si="391"/>
        <v/>
      </c>
      <c r="AO236" s="882" t="str">
        <f t="shared" si="391"/>
        <v/>
      </c>
      <c r="AP236" s="882" t="str">
        <f t="shared" si="391"/>
        <v/>
      </c>
      <c r="AQ236" s="882" t="str">
        <f t="shared" si="391"/>
        <v/>
      </c>
      <c r="AR236" s="882" t="str">
        <f t="shared" si="391"/>
        <v/>
      </c>
      <c r="AS236" s="882" t="str">
        <f t="shared" si="391"/>
        <v/>
      </c>
      <c r="AT236" s="882" t="str">
        <f t="shared" si="391"/>
        <v/>
      </c>
      <c r="AU236" s="882" t="str">
        <f t="shared" si="391"/>
        <v/>
      </c>
      <c r="AV236" s="882" t="str">
        <f t="shared" si="391"/>
        <v/>
      </c>
      <c r="AW236" s="882" t="str">
        <f t="shared" si="391"/>
        <v/>
      </c>
      <c r="AX236" s="882" t="str">
        <f t="shared" si="391"/>
        <v/>
      </c>
      <c r="AY236" s="882" t="str">
        <f t="shared" si="391"/>
        <v/>
      </c>
      <c r="AZ236" s="882" t="str">
        <f t="shared" si="391"/>
        <v/>
      </c>
      <c r="BA236" s="882" t="str">
        <f t="shared" si="391"/>
        <v/>
      </c>
      <c r="BB236" s="882" t="str">
        <f t="shared" si="391"/>
        <v/>
      </c>
      <c r="BC236" s="870"/>
      <c r="BD236" s="882" t="str">
        <f t="shared" ref="BD236:BT236" si="392">IF(BD233="","",BD232*BD233*BD234*BD235)</f>
        <v/>
      </c>
      <c r="BE236" s="882" t="str">
        <f t="shared" si="392"/>
        <v/>
      </c>
      <c r="BF236" s="882" t="str">
        <f t="shared" si="392"/>
        <v/>
      </c>
      <c r="BG236" s="882" t="str">
        <f t="shared" si="392"/>
        <v/>
      </c>
      <c r="BH236" s="882" t="str">
        <f t="shared" si="392"/>
        <v/>
      </c>
      <c r="BI236" s="882" t="str">
        <f t="shared" si="392"/>
        <v/>
      </c>
      <c r="BJ236" s="882" t="str">
        <f t="shared" si="392"/>
        <v/>
      </c>
      <c r="BK236" s="882" t="str">
        <f t="shared" si="392"/>
        <v/>
      </c>
      <c r="BL236" s="882" t="str">
        <f t="shared" si="392"/>
        <v/>
      </c>
      <c r="BM236" s="882" t="str">
        <f t="shared" si="392"/>
        <v/>
      </c>
      <c r="BN236" s="882" t="str">
        <f t="shared" si="392"/>
        <v/>
      </c>
      <c r="BO236" s="882" t="str">
        <f t="shared" si="392"/>
        <v/>
      </c>
      <c r="BP236" s="882" t="str">
        <f t="shared" si="392"/>
        <v/>
      </c>
      <c r="BQ236" s="882" t="str">
        <f t="shared" si="392"/>
        <v/>
      </c>
      <c r="BR236" s="882" t="str">
        <f t="shared" si="392"/>
        <v/>
      </c>
      <c r="BS236" s="882" t="str">
        <f t="shared" si="392"/>
        <v/>
      </c>
      <c r="BT236" s="882" t="str">
        <f t="shared" si="392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6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8">
        <f>COUNT(B236:R236)</f>
        <v>0</v>
      </c>
      <c r="DM236" s="833">
        <f>COUNT(T236:AJ236)</f>
        <v>1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0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0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0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0"/>
      <c r="BV237" s="655"/>
      <c r="BW237" s="655"/>
      <c r="BX237" s="655"/>
      <c r="BY237" s="291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0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0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0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0"/>
      <c r="BV238" s="655"/>
      <c r="BW238" s="655"/>
      <c r="BX238" s="655"/>
      <c r="BY238" s="291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0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0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0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0"/>
      <c r="BV239" s="291"/>
      <c r="BW239" s="291"/>
      <c r="BX239" s="291"/>
      <c r="BY239" s="291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0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0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0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0"/>
      <c r="BV240" s="291"/>
      <c r="BW240" s="291"/>
      <c r="BX240" s="291"/>
      <c r="BY240" s="291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0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0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0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0"/>
      <c r="BV241" s="291"/>
      <c r="BW241" s="291"/>
      <c r="BX241" s="291"/>
      <c r="BY241" s="291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298</v>
      </c>
      <c r="B242" s="882" t="str">
        <f t="shared" ref="B242:R242" si="397">IF(B239="","",B238*B239*B240*B241)</f>
        <v/>
      </c>
      <c r="C242" s="882" t="str">
        <f t="shared" si="397"/>
        <v/>
      </c>
      <c r="D242" s="882" t="str">
        <f t="shared" si="397"/>
        <v/>
      </c>
      <c r="E242" s="882" t="str">
        <f t="shared" si="397"/>
        <v/>
      </c>
      <c r="F242" s="882" t="str">
        <f t="shared" si="397"/>
        <v/>
      </c>
      <c r="G242" s="882" t="str">
        <f t="shared" si="397"/>
        <v/>
      </c>
      <c r="H242" s="882" t="str">
        <f t="shared" si="397"/>
        <v/>
      </c>
      <c r="I242" s="882" t="str">
        <f t="shared" si="397"/>
        <v/>
      </c>
      <c r="J242" s="882" t="str">
        <f t="shared" si="397"/>
        <v/>
      </c>
      <c r="K242" s="882" t="str">
        <f t="shared" si="397"/>
        <v/>
      </c>
      <c r="L242" s="882" t="str">
        <f t="shared" si="397"/>
        <v/>
      </c>
      <c r="M242" s="882" t="str">
        <f t="shared" si="397"/>
        <v/>
      </c>
      <c r="N242" s="882" t="str">
        <f t="shared" si="397"/>
        <v/>
      </c>
      <c r="O242" s="882" t="str">
        <f t="shared" si="397"/>
        <v/>
      </c>
      <c r="P242" s="882" t="str">
        <f t="shared" si="397"/>
        <v/>
      </c>
      <c r="Q242" s="882" t="str">
        <f t="shared" si="397"/>
        <v/>
      </c>
      <c r="R242" s="882" t="str">
        <f t="shared" si="397"/>
        <v/>
      </c>
      <c r="S242" s="870"/>
      <c r="T242" s="882" t="str">
        <f t="shared" ref="T242:AJ242" si="398">IF(T239="","",T238*T239*T240*T241)</f>
        <v/>
      </c>
      <c r="U242" s="882" t="str">
        <f t="shared" si="398"/>
        <v/>
      </c>
      <c r="V242" s="882" t="str">
        <f t="shared" si="398"/>
        <v/>
      </c>
      <c r="W242" s="882" t="str">
        <f t="shared" si="398"/>
        <v/>
      </c>
      <c r="X242" s="882" t="str">
        <f t="shared" si="398"/>
        <v/>
      </c>
      <c r="Y242" s="882" t="str">
        <f t="shared" si="398"/>
        <v/>
      </c>
      <c r="Z242" s="882" t="str">
        <f t="shared" si="398"/>
        <v/>
      </c>
      <c r="AA242" s="882" t="str">
        <f t="shared" si="398"/>
        <v/>
      </c>
      <c r="AB242" s="882" t="str">
        <f t="shared" si="398"/>
        <v/>
      </c>
      <c r="AC242" s="882" t="str">
        <f t="shared" si="398"/>
        <v/>
      </c>
      <c r="AD242" s="882" t="str">
        <f t="shared" si="398"/>
        <v/>
      </c>
      <c r="AE242" s="882" t="str">
        <f t="shared" si="398"/>
        <v/>
      </c>
      <c r="AF242" s="882" t="str">
        <f t="shared" si="398"/>
        <v/>
      </c>
      <c r="AG242" s="882" t="str">
        <f t="shared" si="398"/>
        <v/>
      </c>
      <c r="AH242" s="882" t="str">
        <f t="shared" si="398"/>
        <v/>
      </c>
      <c r="AI242" s="882" t="str">
        <f t="shared" si="398"/>
        <v/>
      </c>
      <c r="AJ242" s="882" t="str">
        <f t="shared" si="398"/>
        <v/>
      </c>
      <c r="AK242" s="870"/>
      <c r="AL242" s="882" t="str">
        <f t="shared" ref="AL242:BB242" si="399">IF(AL239="","",AL238*AL239*AL240*AL241)</f>
        <v/>
      </c>
      <c r="AM242" s="882" t="str">
        <f t="shared" si="399"/>
        <v/>
      </c>
      <c r="AN242" s="882" t="str">
        <f t="shared" si="399"/>
        <v/>
      </c>
      <c r="AO242" s="882" t="str">
        <f t="shared" si="399"/>
        <v/>
      </c>
      <c r="AP242" s="882" t="str">
        <f t="shared" si="399"/>
        <v/>
      </c>
      <c r="AQ242" s="882" t="str">
        <f t="shared" si="399"/>
        <v/>
      </c>
      <c r="AR242" s="882" t="str">
        <f t="shared" si="399"/>
        <v/>
      </c>
      <c r="AS242" s="882" t="str">
        <f t="shared" si="399"/>
        <v/>
      </c>
      <c r="AT242" s="882" t="str">
        <f t="shared" si="399"/>
        <v/>
      </c>
      <c r="AU242" s="882" t="str">
        <f t="shared" si="399"/>
        <v/>
      </c>
      <c r="AV242" s="882" t="str">
        <f t="shared" si="399"/>
        <v/>
      </c>
      <c r="AW242" s="882" t="str">
        <f t="shared" si="399"/>
        <v/>
      </c>
      <c r="AX242" s="882" t="str">
        <f t="shared" si="399"/>
        <v/>
      </c>
      <c r="AY242" s="882" t="str">
        <f t="shared" si="399"/>
        <v/>
      </c>
      <c r="AZ242" s="882" t="str">
        <f t="shared" si="399"/>
        <v/>
      </c>
      <c r="BA242" s="882" t="str">
        <f t="shared" si="399"/>
        <v/>
      </c>
      <c r="BB242" s="882" t="str">
        <f t="shared" si="399"/>
        <v/>
      </c>
      <c r="BC242" s="870"/>
      <c r="BD242" s="882" t="str">
        <f t="shared" ref="BD242:BT242" si="400">IF(BD239="","",BD238*BD239*BD240*BD241)</f>
        <v/>
      </c>
      <c r="BE242" s="882" t="str">
        <f t="shared" si="400"/>
        <v/>
      </c>
      <c r="BF242" s="882" t="str">
        <f t="shared" si="400"/>
        <v/>
      </c>
      <c r="BG242" s="882" t="str">
        <f t="shared" si="400"/>
        <v/>
      </c>
      <c r="BH242" s="882" t="str">
        <f t="shared" si="400"/>
        <v/>
      </c>
      <c r="BI242" s="882" t="str">
        <f t="shared" si="400"/>
        <v/>
      </c>
      <c r="BJ242" s="882" t="str">
        <f t="shared" si="400"/>
        <v/>
      </c>
      <c r="BK242" s="882" t="str">
        <f t="shared" si="400"/>
        <v/>
      </c>
      <c r="BL242" s="882" t="str">
        <f t="shared" si="400"/>
        <v/>
      </c>
      <c r="BM242" s="882" t="str">
        <f t="shared" si="400"/>
        <v/>
      </c>
      <c r="BN242" s="882" t="str">
        <f t="shared" si="400"/>
        <v/>
      </c>
      <c r="BO242" s="882" t="str">
        <f t="shared" si="400"/>
        <v/>
      </c>
      <c r="BP242" s="882" t="str">
        <f t="shared" si="400"/>
        <v/>
      </c>
      <c r="BQ242" s="882" t="str">
        <f t="shared" si="400"/>
        <v/>
      </c>
      <c r="BR242" s="882" t="str">
        <f t="shared" si="400"/>
        <v/>
      </c>
      <c r="BS242" s="882" t="str">
        <f t="shared" si="400"/>
        <v/>
      </c>
      <c r="BT242" s="882" t="str">
        <f t="shared" si="400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6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0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0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0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0"/>
      <c r="BV243" s="655"/>
      <c r="BW243" s="655"/>
      <c r="BX243" s="655"/>
      <c r="BY243" s="655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0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0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0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0"/>
      <c r="BV244" s="655"/>
      <c r="BW244" s="655"/>
      <c r="BX244" s="655"/>
      <c r="BY244" s="655"/>
      <c r="BZ244" s="876" t="str">
        <f t="shared" ref="BZ244:BZ249" si="401">IF(DL244&lt;3,"",(SUM(B244:R244)-MIN(B244:R244)-MAX(B244:R244))/(DL244-2))</f>
        <v/>
      </c>
      <c r="CA244" s="876" t="str">
        <f t="shared" ref="CA244:CA249" si="402">IF(DM244&lt;3,"",(SUM(T244:AJ244)-MIN(T244:AJ244)-MAX(T244:AJ244))/(DM244-2))</f>
        <v/>
      </c>
      <c r="CB244" s="876" t="str">
        <f t="shared" ref="CB244:CB249" si="403">IF(DN244&lt;3,"",(SUM(AL244:BB244)-MIN(AL244:BB244)-MAX(AL244:BB244))/(DN244-2))</f>
        <v/>
      </c>
      <c r="CC244" s="877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4">COUNT(B244:R244)</f>
        <v>0</v>
      </c>
      <c r="DM244" s="833">
        <f t="shared" ref="DM244:DM249" si="425">COUNT(T244:AJ244)</f>
        <v>0</v>
      </c>
      <c r="DN244" s="833">
        <f t="shared" ref="DN244:DN249" si="426">COUNT(AL244:BB244)</f>
        <v>0</v>
      </c>
      <c r="DO244" s="834">
        <f t="shared" ref="DO244:DO249" si="427">COUNT(BD244:BT244)</f>
        <v>0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0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0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0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0"/>
      <c r="BV245" s="291"/>
      <c r="BW245" s="291"/>
      <c r="BX245" s="291"/>
      <c r="BY245" s="291"/>
      <c r="BZ245" s="876" t="str">
        <f t="shared" si="401"/>
        <v/>
      </c>
      <c r="CA245" s="876" t="str">
        <f t="shared" si="402"/>
        <v/>
      </c>
      <c r="CB245" s="876" t="str">
        <f t="shared" si="403"/>
        <v/>
      </c>
      <c r="CC245" s="877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8">
        <f t="shared" si="424"/>
        <v>0</v>
      </c>
      <c r="DM245" s="833">
        <f t="shared" si="425"/>
        <v>0</v>
      </c>
      <c r="DN245" s="833">
        <f t="shared" si="426"/>
        <v>0</v>
      </c>
      <c r="DO245" s="834">
        <f t="shared" si="427"/>
        <v>0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0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0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0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0"/>
      <c r="BV246" s="291"/>
      <c r="BW246" s="291"/>
      <c r="BX246" s="291"/>
      <c r="BY246" s="291"/>
      <c r="BZ246" s="876" t="str">
        <f t="shared" si="401"/>
        <v/>
      </c>
      <c r="CA246" s="876" t="str">
        <f t="shared" si="402"/>
        <v/>
      </c>
      <c r="CB246" s="876" t="str">
        <f t="shared" si="403"/>
        <v/>
      </c>
      <c r="CC246" s="877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8">
        <f t="shared" si="424"/>
        <v>0</v>
      </c>
      <c r="DM246" s="833">
        <f t="shared" si="425"/>
        <v>0</v>
      </c>
      <c r="DN246" s="833">
        <f t="shared" si="426"/>
        <v>0</v>
      </c>
      <c r="DO246" s="834">
        <f t="shared" si="427"/>
        <v>0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0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0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0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0"/>
      <c r="BV247" s="291"/>
      <c r="BW247" s="291"/>
      <c r="BX247" s="291"/>
      <c r="BY247" s="291"/>
      <c r="BZ247" s="876" t="str">
        <f t="shared" si="401"/>
        <v/>
      </c>
      <c r="CA247" s="876" t="str">
        <f t="shared" si="402"/>
        <v/>
      </c>
      <c r="CB247" s="876" t="str">
        <f t="shared" si="403"/>
        <v/>
      </c>
      <c r="CC247" s="877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8">
        <f t="shared" si="424"/>
        <v>0</v>
      </c>
      <c r="DM247" s="833">
        <f t="shared" si="425"/>
        <v>0</v>
      </c>
      <c r="DN247" s="833">
        <f t="shared" si="426"/>
        <v>0</v>
      </c>
      <c r="DO247" s="834">
        <f t="shared" si="427"/>
        <v>0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298</v>
      </c>
      <c r="B248" s="882" t="str">
        <f t="shared" ref="B248:R248" si="428">IF(B245="","",B244*B245*B246*B247)</f>
        <v/>
      </c>
      <c r="C248" s="882" t="str">
        <f t="shared" si="428"/>
        <v/>
      </c>
      <c r="D248" s="882" t="str">
        <f t="shared" si="428"/>
        <v/>
      </c>
      <c r="E248" s="882" t="str">
        <f t="shared" si="428"/>
        <v/>
      </c>
      <c r="F248" s="882" t="str">
        <f t="shared" si="428"/>
        <v/>
      </c>
      <c r="G248" s="882" t="str">
        <f t="shared" si="428"/>
        <v/>
      </c>
      <c r="H248" s="882" t="str">
        <f t="shared" si="428"/>
        <v/>
      </c>
      <c r="I248" s="882" t="str">
        <f t="shared" si="428"/>
        <v/>
      </c>
      <c r="J248" s="882" t="str">
        <f t="shared" si="428"/>
        <v/>
      </c>
      <c r="K248" s="882" t="str">
        <f t="shared" si="428"/>
        <v/>
      </c>
      <c r="L248" s="882" t="str">
        <f t="shared" si="428"/>
        <v/>
      </c>
      <c r="M248" s="882" t="str">
        <f t="shared" si="428"/>
        <v/>
      </c>
      <c r="N248" s="882" t="str">
        <f t="shared" si="428"/>
        <v/>
      </c>
      <c r="O248" s="882" t="str">
        <f t="shared" si="428"/>
        <v/>
      </c>
      <c r="P248" s="882" t="str">
        <f t="shared" si="428"/>
        <v/>
      </c>
      <c r="Q248" s="882" t="str">
        <f t="shared" si="428"/>
        <v/>
      </c>
      <c r="R248" s="882" t="str">
        <f t="shared" si="428"/>
        <v/>
      </c>
      <c r="S248" s="870"/>
      <c r="T248" s="882" t="str">
        <f t="shared" ref="T248:AJ248" si="429">IF(T245="","",T244*T245*T246*T247)</f>
        <v/>
      </c>
      <c r="U248" s="882" t="str">
        <f t="shared" si="429"/>
        <v/>
      </c>
      <c r="V248" s="882" t="str">
        <f t="shared" si="429"/>
        <v/>
      </c>
      <c r="W248" s="882" t="str">
        <f t="shared" si="429"/>
        <v/>
      </c>
      <c r="X248" s="882" t="str">
        <f t="shared" si="429"/>
        <v/>
      </c>
      <c r="Y248" s="882" t="str">
        <f t="shared" si="429"/>
        <v/>
      </c>
      <c r="Z248" s="882" t="str">
        <f t="shared" si="429"/>
        <v/>
      </c>
      <c r="AA248" s="882" t="str">
        <f t="shared" si="429"/>
        <v/>
      </c>
      <c r="AB248" s="882" t="str">
        <f t="shared" si="429"/>
        <v/>
      </c>
      <c r="AC248" s="882" t="str">
        <f t="shared" si="429"/>
        <v/>
      </c>
      <c r="AD248" s="882" t="str">
        <f t="shared" si="429"/>
        <v/>
      </c>
      <c r="AE248" s="882" t="str">
        <f t="shared" si="429"/>
        <v/>
      </c>
      <c r="AF248" s="882" t="str">
        <f t="shared" si="429"/>
        <v/>
      </c>
      <c r="AG248" s="882" t="str">
        <f t="shared" si="429"/>
        <v/>
      </c>
      <c r="AH248" s="882" t="str">
        <f t="shared" si="429"/>
        <v/>
      </c>
      <c r="AI248" s="882" t="str">
        <f t="shared" si="429"/>
        <v/>
      </c>
      <c r="AJ248" s="882" t="str">
        <f t="shared" si="429"/>
        <v/>
      </c>
      <c r="AK248" s="870"/>
      <c r="AL248" s="882" t="str">
        <f t="shared" ref="AL248:BB248" si="430">IF(AL245="","",AL244*AL245*AL246*AL247)</f>
        <v/>
      </c>
      <c r="AM248" s="882" t="str">
        <f t="shared" si="430"/>
        <v/>
      </c>
      <c r="AN248" s="882" t="str">
        <f t="shared" si="430"/>
        <v/>
      </c>
      <c r="AO248" s="882" t="str">
        <f t="shared" si="430"/>
        <v/>
      </c>
      <c r="AP248" s="882" t="str">
        <f t="shared" si="430"/>
        <v/>
      </c>
      <c r="AQ248" s="882" t="str">
        <f t="shared" si="430"/>
        <v/>
      </c>
      <c r="AR248" s="882" t="str">
        <f t="shared" si="430"/>
        <v/>
      </c>
      <c r="AS248" s="882" t="str">
        <f t="shared" si="430"/>
        <v/>
      </c>
      <c r="AT248" s="882" t="str">
        <f t="shared" si="430"/>
        <v/>
      </c>
      <c r="AU248" s="882" t="str">
        <f t="shared" si="430"/>
        <v/>
      </c>
      <c r="AV248" s="882" t="str">
        <f t="shared" si="430"/>
        <v/>
      </c>
      <c r="AW248" s="882" t="str">
        <f t="shared" si="430"/>
        <v/>
      </c>
      <c r="AX248" s="882" t="str">
        <f t="shared" si="430"/>
        <v/>
      </c>
      <c r="AY248" s="882" t="str">
        <f t="shared" si="430"/>
        <v/>
      </c>
      <c r="AZ248" s="882" t="str">
        <f t="shared" si="430"/>
        <v/>
      </c>
      <c r="BA248" s="882" t="str">
        <f t="shared" si="430"/>
        <v/>
      </c>
      <c r="BB248" s="882" t="str">
        <f t="shared" si="430"/>
        <v/>
      </c>
      <c r="BC248" s="870"/>
      <c r="BD248" s="882" t="str">
        <f t="shared" ref="BD248:BT248" si="431">IF(BD245="","",BD244*BD245*BD246*BD247)</f>
        <v/>
      </c>
      <c r="BE248" s="882" t="str">
        <f t="shared" si="431"/>
        <v/>
      </c>
      <c r="BF248" s="882" t="str">
        <f t="shared" si="431"/>
        <v/>
      </c>
      <c r="BG248" s="882" t="str">
        <f t="shared" si="431"/>
        <v/>
      </c>
      <c r="BH248" s="882" t="str">
        <f t="shared" si="431"/>
        <v/>
      </c>
      <c r="BI248" s="882" t="str">
        <f t="shared" si="431"/>
        <v/>
      </c>
      <c r="BJ248" s="882" t="str">
        <f t="shared" si="431"/>
        <v/>
      </c>
      <c r="BK248" s="882" t="str">
        <f t="shared" si="431"/>
        <v/>
      </c>
      <c r="BL248" s="882" t="str">
        <f t="shared" si="431"/>
        <v/>
      </c>
      <c r="BM248" s="882" t="str">
        <f t="shared" si="431"/>
        <v/>
      </c>
      <c r="BN248" s="882" t="str">
        <f t="shared" si="431"/>
        <v/>
      </c>
      <c r="BO248" s="882" t="str">
        <f t="shared" si="431"/>
        <v/>
      </c>
      <c r="BP248" s="882" t="str">
        <f t="shared" si="431"/>
        <v/>
      </c>
      <c r="BQ248" s="882" t="str">
        <f t="shared" si="431"/>
        <v/>
      </c>
      <c r="BR248" s="882" t="str">
        <f t="shared" si="431"/>
        <v/>
      </c>
      <c r="BS248" s="882" t="str">
        <f t="shared" si="431"/>
        <v/>
      </c>
      <c r="BT248" s="882" t="str">
        <f t="shared" si="431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6" t="str">
        <f>IF(BY245="","",BY244*BY245*BY246*BY247)</f>
        <v/>
      </c>
      <c r="BZ248" s="876" t="str">
        <f t="shared" si="401"/>
        <v/>
      </c>
      <c r="CA248" s="876" t="str">
        <f t="shared" si="402"/>
        <v/>
      </c>
      <c r="CB248" s="876" t="str">
        <f t="shared" si="403"/>
        <v/>
      </c>
      <c r="CC248" s="877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8">
        <f t="shared" si="424"/>
        <v>0</v>
      </c>
      <c r="DM248" s="833">
        <f t="shared" si="425"/>
        <v>0</v>
      </c>
      <c r="DN248" s="833">
        <f t="shared" si="426"/>
        <v>0</v>
      </c>
      <c r="DO248" s="834">
        <f t="shared" si="427"/>
        <v>0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449</v>
      </c>
      <c r="B249" s="906">
        <f>SUM(B218,B224,B230,B236,B242,B248)</f>
        <v>0</v>
      </c>
      <c r="C249" s="906">
        <f t="shared" ref="C249:R249" si="432">SUM(C218,C224,C230,C236,C242,C248)</f>
        <v>0</v>
      </c>
      <c r="D249" s="906">
        <f t="shared" si="432"/>
        <v>0</v>
      </c>
      <c r="E249" s="906">
        <f t="shared" si="432"/>
        <v>0</v>
      </c>
      <c r="F249" s="906">
        <f t="shared" si="432"/>
        <v>0</v>
      </c>
      <c r="G249" s="906">
        <f t="shared" si="432"/>
        <v>0</v>
      </c>
      <c r="H249" s="906">
        <f t="shared" si="432"/>
        <v>0</v>
      </c>
      <c r="I249" s="906">
        <f t="shared" si="432"/>
        <v>0</v>
      </c>
      <c r="J249" s="906">
        <f t="shared" si="432"/>
        <v>0</v>
      </c>
      <c r="K249" s="906">
        <f t="shared" si="432"/>
        <v>0</v>
      </c>
      <c r="L249" s="906">
        <f t="shared" si="432"/>
        <v>0</v>
      </c>
      <c r="M249" s="906">
        <f t="shared" si="432"/>
        <v>0</v>
      </c>
      <c r="N249" s="906">
        <f t="shared" si="432"/>
        <v>0</v>
      </c>
      <c r="O249" s="906">
        <f t="shared" si="432"/>
        <v>0</v>
      </c>
      <c r="P249" s="906">
        <f t="shared" si="432"/>
        <v>0</v>
      </c>
      <c r="Q249" s="906">
        <f t="shared" si="432"/>
        <v>0</v>
      </c>
      <c r="R249" s="906">
        <f t="shared" si="432"/>
        <v>0</v>
      </c>
      <c r="S249" s="890"/>
      <c r="T249" s="906">
        <f>SUM(T218,T224,T230,T236,T242,T248)</f>
        <v>0</v>
      </c>
      <c r="U249" s="906">
        <f t="shared" ref="U249" si="433">SUM(U218,U224,U230,U236,U242,U248)</f>
        <v>0</v>
      </c>
      <c r="V249" s="906">
        <f t="shared" ref="V249" si="434">SUM(V218,V224,V230,V236,V242,V248)</f>
        <v>0</v>
      </c>
      <c r="W249" s="906">
        <f t="shared" ref="W249" si="435">SUM(W218,W224,W230,W236,W242,W248)</f>
        <v>0</v>
      </c>
      <c r="X249" s="906">
        <f t="shared" ref="X249" si="436">SUM(X218,X224,X230,X236,X242,X248)</f>
        <v>0</v>
      </c>
      <c r="Y249" s="906">
        <f t="shared" ref="Y249" si="437">SUM(Y218,Y224,Y230,Y236,Y242,Y248)</f>
        <v>0</v>
      </c>
      <c r="Z249" s="906">
        <f t="shared" ref="Z249" si="438">SUM(Z218,Z224,Z230,Z236,Z242,Z248)</f>
        <v>1039.68</v>
      </c>
      <c r="AA249" s="906">
        <f t="shared" ref="AA249" si="439">SUM(AA218,AA224,AA230,AA236,AA242,AA248)</f>
        <v>0</v>
      </c>
      <c r="AB249" s="906">
        <f t="shared" ref="AB249" si="440">SUM(AB218,AB224,AB230,AB236,AB242,AB248)</f>
        <v>0</v>
      </c>
      <c r="AC249" s="906">
        <f t="shared" ref="AC249" si="441">SUM(AC218,AC224,AC230,AC236,AC242,AC248)</f>
        <v>0</v>
      </c>
      <c r="AD249" s="906">
        <f t="shared" ref="AD249" si="442">SUM(AD218,AD224,AD230,AD236,AD242,AD248)</f>
        <v>0</v>
      </c>
      <c r="AE249" s="906">
        <f t="shared" ref="AE249" si="443">SUM(AE218,AE224,AE230,AE236,AE242,AE248)</f>
        <v>0</v>
      </c>
      <c r="AF249" s="906">
        <f t="shared" ref="AF249" si="444">SUM(AF218,AF224,AF230,AF236,AF242,AF248)</f>
        <v>0</v>
      </c>
      <c r="AG249" s="906">
        <f t="shared" ref="AG249" si="445">SUM(AG218,AG224,AG230,AG236,AG242,AG248)</f>
        <v>0</v>
      </c>
      <c r="AH249" s="906">
        <f t="shared" ref="AH249" si="446">SUM(AH218,AH224,AH230,AH236,AH242,AH248)</f>
        <v>0</v>
      </c>
      <c r="AI249" s="906">
        <f t="shared" ref="AI249" si="447">SUM(AI218,AI224,AI230,AI236,AI242,AI248)</f>
        <v>0</v>
      </c>
      <c r="AJ249" s="906">
        <f t="shared" ref="AJ249" si="448">SUM(AJ218,AJ224,AJ230,AJ236,AJ242,AJ248)</f>
        <v>0</v>
      </c>
      <c r="AK249" s="890"/>
      <c r="AL249" s="906">
        <f>SUM(AL218,AL224,AL230,AL236,AL242,AL248)</f>
        <v>0</v>
      </c>
      <c r="AM249" s="906">
        <f t="shared" ref="AM249" si="449">SUM(AM218,AM224,AM230,AM236,AM242,AM248)</f>
        <v>0</v>
      </c>
      <c r="AN249" s="906">
        <f t="shared" ref="AN249" si="450">SUM(AN218,AN224,AN230,AN236,AN242,AN248)</f>
        <v>0</v>
      </c>
      <c r="AO249" s="906">
        <f t="shared" ref="AO249" si="451">SUM(AO218,AO224,AO230,AO236,AO242,AO248)</f>
        <v>0</v>
      </c>
      <c r="AP249" s="906">
        <f t="shared" ref="AP249" si="452">SUM(AP218,AP224,AP230,AP236,AP242,AP248)</f>
        <v>0</v>
      </c>
      <c r="AQ249" s="906">
        <f t="shared" ref="AQ249" si="453">SUM(AQ218,AQ224,AQ230,AQ236,AQ242,AQ248)</f>
        <v>0</v>
      </c>
      <c r="AR249" s="906">
        <f t="shared" ref="AR249" si="454">SUM(AR218,AR224,AR230,AR236,AR242,AR248)</f>
        <v>0</v>
      </c>
      <c r="AS249" s="906">
        <f t="shared" ref="AS249" si="455">SUM(AS218,AS224,AS230,AS236,AS242,AS248)</f>
        <v>0</v>
      </c>
      <c r="AT249" s="906">
        <f t="shared" ref="AT249" si="456">SUM(AT218,AT224,AT230,AT236,AT242,AT248)</f>
        <v>0</v>
      </c>
      <c r="AU249" s="906">
        <f t="shared" ref="AU249" si="457">SUM(AU218,AU224,AU230,AU236,AU242,AU248)</f>
        <v>0</v>
      </c>
      <c r="AV249" s="906">
        <f t="shared" ref="AV249" si="458">SUM(AV218,AV224,AV230,AV236,AV242,AV248)</f>
        <v>0</v>
      </c>
      <c r="AW249" s="906">
        <f t="shared" ref="AW249" si="459">SUM(AW218,AW224,AW230,AW236,AW242,AW248)</f>
        <v>0</v>
      </c>
      <c r="AX249" s="906">
        <f t="shared" ref="AX249" si="460">SUM(AX218,AX224,AX230,AX236,AX242,AX248)</f>
        <v>0</v>
      </c>
      <c r="AY249" s="906">
        <f t="shared" ref="AY249" si="461">SUM(AY218,AY224,AY230,AY236,AY242,AY248)</f>
        <v>0</v>
      </c>
      <c r="AZ249" s="906">
        <f t="shared" ref="AZ249" si="462">SUM(AZ218,AZ224,AZ230,AZ236,AZ242,AZ248)</f>
        <v>0</v>
      </c>
      <c r="BA249" s="906">
        <f t="shared" ref="BA249" si="463">SUM(BA218,BA224,BA230,BA236,BA242,BA248)</f>
        <v>0</v>
      </c>
      <c r="BB249" s="906">
        <f t="shared" ref="BB249" si="464">SUM(BB218,BB224,BB230,BB236,BB242,BB248)</f>
        <v>0</v>
      </c>
      <c r="BC249" s="890"/>
      <c r="BD249" s="906">
        <f>SUM(BD218,BD224,BD230,BD236,BD242,BD248)</f>
        <v>0</v>
      </c>
      <c r="BE249" s="906">
        <f t="shared" ref="BE249" si="465">SUM(BE218,BE224,BE230,BE236,BE242,BE248)</f>
        <v>0</v>
      </c>
      <c r="BF249" s="906">
        <f t="shared" ref="BF249" si="466">SUM(BF218,BF224,BF230,BF236,BF242,BF248)</f>
        <v>0</v>
      </c>
      <c r="BG249" s="906">
        <f t="shared" ref="BG249" si="467">SUM(BG218,BG224,BG230,BG236,BG242,BG248)</f>
        <v>0</v>
      </c>
      <c r="BH249" s="906">
        <f t="shared" ref="BH249" si="468">SUM(BH218,BH224,BH230,BH236,BH242,BH248)</f>
        <v>0</v>
      </c>
      <c r="BI249" s="906">
        <f t="shared" ref="BI249" si="469">SUM(BI218,BI224,BI230,BI236,BI242,BI248)</f>
        <v>0</v>
      </c>
      <c r="BJ249" s="906">
        <f t="shared" ref="BJ249" si="470">SUM(BJ218,BJ224,BJ230,BJ236,BJ242,BJ248)</f>
        <v>0</v>
      </c>
      <c r="BK249" s="906">
        <f t="shared" ref="BK249" si="471">SUM(BK218,BK224,BK230,BK236,BK242,BK248)</f>
        <v>0</v>
      </c>
      <c r="BL249" s="906">
        <f t="shared" ref="BL249" si="472">SUM(BL218,BL224,BL230,BL236,BL242,BL248)</f>
        <v>0</v>
      </c>
      <c r="BM249" s="906">
        <f t="shared" ref="BM249" si="473">SUM(BM218,BM224,BM230,BM236,BM242,BM248)</f>
        <v>0</v>
      </c>
      <c r="BN249" s="906">
        <f t="shared" ref="BN249" si="474">SUM(BN218,BN224,BN230,BN236,BN242,BN248)</f>
        <v>0</v>
      </c>
      <c r="BO249" s="906">
        <f t="shared" ref="BO249" si="475">SUM(BO218,BO224,BO230,BO236,BO242,BO248)</f>
        <v>0</v>
      </c>
      <c r="BP249" s="906">
        <f t="shared" ref="BP249" si="476">SUM(BP218,BP224,BP230,BP236,BP242,BP248)</f>
        <v>0</v>
      </c>
      <c r="BQ249" s="906">
        <f t="shared" ref="BQ249" si="477">SUM(BQ218,BQ224,BQ230,BQ236,BQ242,BQ248)</f>
        <v>0</v>
      </c>
      <c r="BR249" s="906">
        <f t="shared" ref="BR249" si="478">SUM(BR218,BR224,BR230,BR236,BR242,BR248)</f>
        <v>0</v>
      </c>
      <c r="BS249" s="906">
        <f t="shared" ref="BS249" si="479">SUM(BS218,BS224,BS230,BS236,BS242,BS248)</f>
        <v>0</v>
      </c>
      <c r="BT249" s="906">
        <f t="shared" ref="BT249" si="480">SUM(BT218,BT224,BT230,BT236,BT242,BT248)</f>
        <v>0</v>
      </c>
      <c r="BU249" s="890"/>
      <c r="BV249" s="906">
        <f t="shared" ref="BV249" si="481">SUM(BV218,BV224,BV230,BV236,BV242,BV248)</f>
        <v>0</v>
      </c>
      <c r="BW249" s="906">
        <f t="shared" ref="BW249" si="482">SUM(BW218,BW224,BW230,BW236,BW242,BW248)</f>
        <v>0</v>
      </c>
      <c r="BX249" s="906">
        <f t="shared" ref="BX249" si="483">SUM(BX218,BX224,BX230,BX236,BX242,BX248)</f>
        <v>0</v>
      </c>
      <c r="BY249" s="906">
        <f t="shared" ref="BY249" si="484">SUM(BY218,BY224,BY230,BY236,BY242,BY248)</f>
        <v>0</v>
      </c>
      <c r="BZ249" s="876">
        <f t="shared" si="401"/>
        <v>0</v>
      </c>
      <c r="CA249" s="876">
        <f t="shared" si="402"/>
        <v>0</v>
      </c>
      <c r="CB249" s="876">
        <f t="shared" si="403"/>
        <v>0</v>
      </c>
      <c r="CC249" s="877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8">
        <f t="shared" si="424"/>
        <v>17</v>
      </c>
      <c r="DM249" s="833">
        <f t="shared" si="425"/>
        <v>17</v>
      </c>
      <c r="DN249" s="833">
        <f t="shared" si="426"/>
        <v>17</v>
      </c>
      <c r="DO249" s="834">
        <f t="shared" si="427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0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0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0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0"/>
      <c r="BV250" s="433"/>
      <c r="BW250" s="433"/>
      <c r="BX250" s="433"/>
      <c r="BY250" s="433"/>
      <c r="BZ250" s="891"/>
      <c r="CA250" s="891"/>
      <c r="CB250" s="891"/>
      <c r="CC250" s="892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3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7"/>
      <c r="DM250" s="894"/>
      <c r="DN250" s="894"/>
      <c r="DO250" s="893"/>
      <c r="DP250" s="433"/>
      <c r="DQ250" s="433"/>
      <c r="DR250" s="433"/>
      <c r="DS250" s="433"/>
      <c r="DT250" s="433"/>
      <c r="DU250" s="433"/>
      <c r="DV250" s="433"/>
      <c r="DW250" s="893"/>
      <c r="DX250" s="433"/>
      <c r="DY250" s="61"/>
    </row>
    <row r="251" spans="1:129" ht="12.75" customHeight="1">
      <c r="A251" s="872" t="s">
        <v>450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3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7"/>
      <c r="DM251" s="894"/>
      <c r="DN251" s="894"/>
      <c r="DO251" s="893"/>
      <c r="DP251" s="433"/>
      <c r="DQ251" s="433"/>
      <c r="DR251" s="433"/>
      <c r="DS251" s="433"/>
      <c r="DT251" s="433"/>
      <c r="DU251" s="433"/>
      <c r="DV251" s="433"/>
      <c r="DW251" s="893"/>
      <c r="DX251" s="433"/>
      <c r="DY251" s="61"/>
    </row>
    <row r="252" spans="1:129" ht="12.75" customHeight="1">
      <c r="A252" s="874" t="s">
        <v>679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0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0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0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0"/>
      <c r="BV252" s="655"/>
      <c r="BW252" s="655"/>
      <c r="BX252" s="655"/>
      <c r="BY252" s="655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279</v>
      </c>
      <c r="B253" s="655"/>
      <c r="C253" s="655"/>
      <c r="D253" s="655"/>
      <c r="E253" s="655"/>
      <c r="F253" s="655"/>
      <c r="G253" s="655"/>
      <c r="H253" s="655"/>
      <c r="I253" s="772"/>
      <c r="J253" s="655"/>
      <c r="K253" s="291"/>
      <c r="L253" s="291"/>
      <c r="M253" s="291"/>
      <c r="N253" s="291"/>
      <c r="O253" s="291"/>
      <c r="P253" s="291"/>
      <c r="Q253" s="291"/>
      <c r="R253" s="291"/>
      <c r="S253" s="870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0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0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0"/>
      <c r="BV253" s="1395"/>
      <c r="BW253" s="1395"/>
      <c r="BX253" s="1395"/>
      <c r="BY253" s="1395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0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0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0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0"/>
      <c r="BV254" s="219"/>
      <c r="BW254" s="219"/>
      <c r="BX254" s="219"/>
      <c r="BY254" s="291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0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0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0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0"/>
      <c r="BV255" s="219"/>
      <c r="BW255" s="219"/>
      <c r="BX255" s="219"/>
      <c r="BY255" s="291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0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0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0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0"/>
      <c r="BV256" s="596"/>
      <c r="BW256" s="596"/>
      <c r="BX256" s="596"/>
      <c r="BY256" s="596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298</v>
      </c>
      <c r="B257" s="882" t="str">
        <f t="shared" ref="B257:R257" si="489">IF(B254="","",B253*B254*B255*B256)</f>
        <v/>
      </c>
      <c r="C257" s="882" t="str">
        <f t="shared" si="489"/>
        <v/>
      </c>
      <c r="D257" s="882" t="str">
        <f t="shared" si="489"/>
        <v/>
      </c>
      <c r="E257" s="882" t="str">
        <f t="shared" si="489"/>
        <v/>
      </c>
      <c r="F257" s="882" t="str">
        <f t="shared" si="489"/>
        <v/>
      </c>
      <c r="G257" s="882" t="str">
        <f t="shared" si="489"/>
        <v/>
      </c>
      <c r="H257" s="882" t="str">
        <f t="shared" si="489"/>
        <v/>
      </c>
      <c r="I257" s="882" t="str">
        <f t="shared" si="489"/>
        <v/>
      </c>
      <c r="J257" s="882" t="str">
        <f t="shared" si="489"/>
        <v/>
      </c>
      <c r="K257" s="882" t="str">
        <f t="shared" si="489"/>
        <v/>
      </c>
      <c r="L257" s="882" t="str">
        <f t="shared" si="489"/>
        <v/>
      </c>
      <c r="M257" s="882" t="str">
        <f t="shared" si="489"/>
        <v/>
      </c>
      <c r="N257" s="882" t="str">
        <f t="shared" si="489"/>
        <v/>
      </c>
      <c r="O257" s="882" t="str">
        <f t="shared" si="489"/>
        <v/>
      </c>
      <c r="P257" s="882" t="str">
        <f t="shared" si="489"/>
        <v/>
      </c>
      <c r="Q257" s="882" t="str">
        <f t="shared" si="489"/>
        <v/>
      </c>
      <c r="R257" s="882" t="str">
        <f t="shared" si="489"/>
        <v/>
      </c>
      <c r="S257" s="870"/>
      <c r="T257" s="882" t="str">
        <f t="shared" ref="T257:AJ257" si="490">IF(T254="","",T253*T254*T255*T256)</f>
        <v/>
      </c>
      <c r="U257" s="882" t="str">
        <f t="shared" si="490"/>
        <v/>
      </c>
      <c r="V257" s="882" t="str">
        <f t="shared" si="490"/>
        <v/>
      </c>
      <c r="W257" s="882" t="str">
        <f t="shared" si="490"/>
        <v/>
      </c>
      <c r="X257" s="882" t="str">
        <f t="shared" si="490"/>
        <v/>
      </c>
      <c r="Y257" s="882" t="str">
        <f t="shared" si="490"/>
        <v/>
      </c>
      <c r="Z257" s="882" t="str">
        <f t="shared" si="490"/>
        <v/>
      </c>
      <c r="AA257" s="882" t="str">
        <f t="shared" si="490"/>
        <v/>
      </c>
      <c r="AB257" s="882" t="str">
        <f t="shared" si="490"/>
        <v/>
      </c>
      <c r="AC257" s="882" t="str">
        <f t="shared" si="490"/>
        <v/>
      </c>
      <c r="AD257" s="882" t="str">
        <f t="shared" si="490"/>
        <v/>
      </c>
      <c r="AE257" s="882" t="str">
        <f t="shared" si="490"/>
        <v/>
      </c>
      <c r="AF257" s="882" t="str">
        <f t="shared" si="490"/>
        <v/>
      </c>
      <c r="AG257" s="882" t="str">
        <f t="shared" si="490"/>
        <v/>
      </c>
      <c r="AH257" s="882" t="str">
        <f t="shared" si="490"/>
        <v/>
      </c>
      <c r="AI257" s="882" t="str">
        <f t="shared" si="490"/>
        <v/>
      </c>
      <c r="AJ257" s="882" t="str">
        <f t="shared" si="490"/>
        <v/>
      </c>
      <c r="AK257" s="870"/>
      <c r="AL257" s="882" t="str">
        <f t="shared" ref="AL257:BB257" si="491">IF(AL254="","",AL253*AL254*AL255*AL256)</f>
        <v/>
      </c>
      <c r="AM257" s="882" t="str">
        <f t="shared" si="491"/>
        <v/>
      </c>
      <c r="AN257" s="882" t="str">
        <f t="shared" si="491"/>
        <v/>
      </c>
      <c r="AO257" s="882" t="str">
        <f t="shared" si="491"/>
        <v/>
      </c>
      <c r="AP257" s="882" t="str">
        <f t="shared" si="491"/>
        <v/>
      </c>
      <c r="AQ257" s="882" t="str">
        <f t="shared" si="491"/>
        <v/>
      </c>
      <c r="AR257" s="882" t="str">
        <f t="shared" si="491"/>
        <v/>
      </c>
      <c r="AS257" s="882" t="str">
        <f t="shared" si="491"/>
        <v/>
      </c>
      <c r="AT257" s="882" t="str">
        <f t="shared" si="491"/>
        <v/>
      </c>
      <c r="AU257" s="882" t="str">
        <f t="shared" si="491"/>
        <v/>
      </c>
      <c r="AV257" s="882" t="str">
        <f t="shared" si="491"/>
        <v/>
      </c>
      <c r="AW257" s="882" t="str">
        <f t="shared" si="491"/>
        <v/>
      </c>
      <c r="AX257" s="882" t="str">
        <f t="shared" si="491"/>
        <v/>
      </c>
      <c r="AY257" s="882" t="str">
        <f t="shared" si="491"/>
        <v/>
      </c>
      <c r="AZ257" s="882" t="str">
        <f t="shared" si="491"/>
        <v/>
      </c>
      <c r="BA257" s="882" t="str">
        <f t="shared" si="491"/>
        <v/>
      </c>
      <c r="BB257" s="882" t="str">
        <f t="shared" si="491"/>
        <v/>
      </c>
      <c r="BC257" s="870"/>
      <c r="BD257" s="882" t="str">
        <f t="shared" ref="BD257:BT257" si="492">IF(BD254="","",BD253*BD254*BD255*BD256)</f>
        <v/>
      </c>
      <c r="BE257" s="882" t="str">
        <f t="shared" si="492"/>
        <v/>
      </c>
      <c r="BF257" s="882" t="str">
        <f t="shared" si="492"/>
        <v/>
      </c>
      <c r="BG257" s="882" t="str">
        <f t="shared" si="492"/>
        <v/>
      </c>
      <c r="BH257" s="882" t="str">
        <f t="shared" si="492"/>
        <v/>
      </c>
      <c r="BI257" s="882" t="str">
        <f t="shared" si="492"/>
        <v/>
      </c>
      <c r="BJ257" s="882" t="str">
        <f t="shared" si="492"/>
        <v/>
      </c>
      <c r="BK257" s="882" t="str">
        <f t="shared" si="492"/>
        <v/>
      </c>
      <c r="BL257" s="882" t="str">
        <f t="shared" si="492"/>
        <v/>
      </c>
      <c r="BM257" s="882" t="str">
        <f t="shared" si="492"/>
        <v/>
      </c>
      <c r="BN257" s="882" t="str">
        <f t="shared" si="492"/>
        <v/>
      </c>
      <c r="BO257" s="882" t="str">
        <f t="shared" si="492"/>
        <v/>
      </c>
      <c r="BP257" s="882" t="str">
        <f t="shared" si="492"/>
        <v/>
      </c>
      <c r="BQ257" s="882" t="str">
        <f t="shared" si="492"/>
        <v/>
      </c>
      <c r="BR257" s="882" t="str">
        <f t="shared" si="492"/>
        <v/>
      </c>
      <c r="BS257" s="882" t="str">
        <f t="shared" si="492"/>
        <v/>
      </c>
      <c r="BT257" s="882" t="str">
        <f t="shared" si="492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6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680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0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0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0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0"/>
      <c r="BV258" s="655"/>
      <c r="BW258" s="655"/>
      <c r="BX258" s="655"/>
      <c r="BY258" s="655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0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0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0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0"/>
      <c r="BV259" s="1397"/>
      <c r="BW259" s="1397"/>
      <c r="BX259" s="1397"/>
      <c r="BY259" s="1397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0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0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0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0"/>
      <c r="BV260" s="291"/>
      <c r="BW260" s="291"/>
      <c r="BX260" s="291"/>
      <c r="BY260" s="291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0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0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0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0"/>
      <c r="BV261" s="291"/>
      <c r="BW261" s="291"/>
      <c r="BX261" s="291"/>
      <c r="BY261" s="291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0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0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0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0"/>
      <c r="BV262" s="637"/>
      <c r="BW262" s="637"/>
      <c r="BX262" s="637"/>
      <c r="BY262" s="637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298</v>
      </c>
      <c r="B263" s="882" t="str">
        <f t="shared" ref="B263:R263" si="497">IF(B260="","",B259*B260*B261*B262)</f>
        <v/>
      </c>
      <c r="C263" s="882" t="str">
        <f t="shared" si="497"/>
        <v/>
      </c>
      <c r="D263" s="882" t="str">
        <f t="shared" si="497"/>
        <v/>
      </c>
      <c r="E263" s="882" t="str">
        <f t="shared" si="497"/>
        <v/>
      </c>
      <c r="F263" s="882" t="str">
        <f t="shared" si="497"/>
        <v/>
      </c>
      <c r="G263" s="882" t="str">
        <f t="shared" si="497"/>
        <v/>
      </c>
      <c r="H263" s="882" t="str">
        <f t="shared" si="497"/>
        <v/>
      </c>
      <c r="I263" s="882" t="str">
        <f t="shared" si="497"/>
        <v/>
      </c>
      <c r="J263" s="882" t="str">
        <f t="shared" si="497"/>
        <v/>
      </c>
      <c r="K263" s="882" t="str">
        <f t="shared" si="497"/>
        <v/>
      </c>
      <c r="L263" s="882" t="str">
        <f t="shared" si="497"/>
        <v/>
      </c>
      <c r="M263" s="882" t="str">
        <f t="shared" si="497"/>
        <v/>
      </c>
      <c r="N263" s="882" t="str">
        <f t="shared" si="497"/>
        <v/>
      </c>
      <c r="O263" s="882" t="str">
        <f t="shared" si="497"/>
        <v/>
      </c>
      <c r="P263" s="882" t="str">
        <f t="shared" si="497"/>
        <v/>
      </c>
      <c r="Q263" s="882" t="str">
        <f t="shared" si="497"/>
        <v/>
      </c>
      <c r="R263" s="882" t="str">
        <f t="shared" si="497"/>
        <v/>
      </c>
      <c r="S263" s="870"/>
      <c r="T263" s="882" t="str">
        <f t="shared" ref="T263:AJ263" si="498">IF(T260="","",T259*T260*T261*T262)</f>
        <v/>
      </c>
      <c r="U263" s="882" t="str">
        <f t="shared" si="498"/>
        <v/>
      </c>
      <c r="V263" s="882" t="str">
        <f t="shared" si="498"/>
        <v/>
      </c>
      <c r="W263" s="882" t="str">
        <f t="shared" si="498"/>
        <v/>
      </c>
      <c r="X263" s="882" t="str">
        <f t="shared" si="498"/>
        <v/>
      </c>
      <c r="Y263" s="882" t="str">
        <f t="shared" si="498"/>
        <v/>
      </c>
      <c r="Z263" s="882" t="str">
        <f t="shared" si="498"/>
        <v/>
      </c>
      <c r="AA263" s="882" t="str">
        <f t="shared" si="498"/>
        <v/>
      </c>
      <c r="AB263" s="882" t="str">
        <f t="shared" si="498"/>
        <v/>
      </c>
      <c r="AC263" s="882" t="str">
        <f t="shared" si="498"/>
        <v/>
      </c>
      <c r="AD263" s="882" t="str">
        <f t="shared" si="498"/>
        <v/>
      </c>
      <c r="AE263" s="882" t="str">
        <f t="shared" si="498"/>
        <v/>
      </c>
      <c r="AF263" s="882" t="str">
        <f t="shared" si="498"/>
        <v/>
      </c>
      <c r="AG263" s="882" t="str">
        <f t="shared" si="498"/>
        <v/>
      </c>
      <c r="AH263" s="882" t="str">
        <f t="shared" si="498"/>
        <v/>
      </c>
      <c r="AI263" s="882" t="str">
        <f t="shared" si="498"/>
        <v/>
      </c>
      <c r="AJ263" s="882" t="str">
        <f t="shared" si="498"/>
        <v/>
      </c>
      <c r="AK263" s="870"/>
      <c r="AL263" s="882" t="str">
        <f t="shared" ref="AL263:BB263" si="499">IF(AL260="","",AL259*AL260*AL261*AL262)</f>
        <v/>
      </c>
      <c r="AM263" s="882" t="str">
        <f t="shared" si="499"/>
        <v/>
      </c>
      <c r="AN263" s="882" t="str">
        <f t="shared" si="499"/>
        <v/>
      </c>
      <c r="AO263" s="882" t="str">
        <f t="shared" si="499"/>
        <v/>
      </c>
      <c r="AP263" s="882" t="str">
        <f t="shared" si="499"/>
        <v/>
      </c>
      <c r="AQ263" s="882" t="str">
        <f t="shared" si="499"/>
        <v/>
      </c>
      <c r="AR263" s="882" t="str">
        <f t="shared" si="499"/>
        <v/>
      </c>
      <c r="AS263" s="882" t="str">
        <f t="shared" si="499"/>
        <v/>
      </c>
      <c r="AT263" s="882" t="str">
        <f t="shared" si="499"/>
        <v/>
      </c>
      <c r="AU263" s="882" t="str">
        <f t="shared" si="499"/>
        <v/>
      </c>
      <c r="AV263" s="882" t="str">
        <f t="shared" si="499"/>
        <v/>
      </c>
      <c r="AW263" s="882" t="str">
        <f t="shared" si="499"/>
        <v/>
      </c>
      <c r="AX263" s="882" t="str">
        <f t="shared" si="499"/>
        <v/>
      </c>
      <c r="AY263" s="882" t="str">
        <f t="shared" si="499"/>
        <v/>
      </c>
      <c r="AZ263" s="882" t="str">
        <f t="shared" si="499"/>
        <v/>
      </c>
      <c r="BA263" s="882" t="str">
        <f t="shared" si="499"/>
        <v/>
      </c>
      <c r="BB263" s="882" t="str">
        <f t="shared" si="499"/>
        <v/>
      </c>
      <c r="BC263" s="870"/>
      <c r="BD263" s="882" t="str">
        <f t="shared" ref="BD263:BT263" si="500">IF(BD260="","",BD259*BD260*BD261*BD262)</f>
        <v/>
      </c>
      <c r="BE263" s="882" t="str">
        <f t="shared" si="500"/>
        <v/>
      </c>
      <c r="BF263" s="882" t="str">
        <f t="shared" si="500"/>
        <v/>
      </c>
      <c r="BG263" s="882" t="str">
        <f t="shared" si="500"/>
        <v/>
      </c>
      <c r="BH263" s="882" t="str">
        <f t="shared" si="500"/>
        <v/>
      </c>
      <c r="BI263" s="882" t="str">
        <f t="shared" si="500"/>
        <v/>
      </c>
      <c r="BJ263" s="882" t="str">
        <f t="shared" si="500"/>
        <v/>
      </c>
      <c r="BK263" s="882" t="str">
        <f t="shared" si="500"/>
        <v/>
      </c>
      <c r="BL263" s="882" t="str">
        <f t="shared" si="500"/>
        <v/>
      </c>
      <c r="BM263" s="882" t="str">
        <f t="shared" si="500"/>
        <v/>
      </c>
      <c r="BN263" s="882" t="str">
        <f t="shared" si="500"/>
        <v/>
      </c>
      <c r="BO263" s="882" t="str">
        <f t="shared" si="500"/>
        <v/>
      </c>
      <c r="BP263" s="882" t="str">
        <f t="shared" si="500"/>
        <v/>
      </c>
      <c r="BQ263" s="882" t="str">
        <f t="shared" si="500"/>
        <v/>
      </c>
      <c r="BR263" s="882" t="str">
        <f t="shared" si="500"/>
        <v/>
      </c>
      <c r="BS263" s="882" t="str">
        <f t="shared" si="500"/>
        <v/>
      </c>
      <c r="BT263" s="882" t="str">
        <f t="shared" si="500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6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0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0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0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0"/>
      <c r="BV264" s="655"/>
      <c r="BW264" s="655"/>
      <c r="BX264" s="655"/>
      <c r="BY264" s="655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0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0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0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0"/>
      <c r="BV265" s="655"/>
      <c r="BW265" s="655"/>
      <c r="BX265" s="655"/>
      <c r="BY265" s="655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0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0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0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0"/>
      <c r="BV266" s="291"/>
      <c r="BW266" s="291"/>
      <c r="BX266" s="291"/>
      <c r="BY266" s="291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0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0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0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0"/>
      <c r="BV267" s="291"/>
      <c r="BW267" s="291"/>
      <c r="BX267" s="291"/>
      <c r="BY267" s="291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0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0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0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0"/>
      <c r="BV268" s="291"/>
      <c r="BW268" s="291"/>
      <c r="BX268" s="291"/>
      <c r="BY268" s="291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298</v>
      </c>
      <c r="B269" s="882" t="str">
        <f t="shared" ref="B269:R269" si="505">IF(B266="","",B265*B266*B267*B268)</f>
        <v/>
      </c>
      <c r="C269" s="882" t="str">
        <f t="shared" si="505"/>
        <v/>
      </c>
      <c r="D269" s="882" t="str">
        <f t="shared" si="505"/>
        <v/>
      </c>
      <c r="E269" s="882" t="str">
        <f t="shared" si="505"/>
        <v/>
      </c>
      <c r="F269" s="882" t="str">
        <f t="shared" si="505"/>
        <v/>
      </c>
      <c r="G269" s="882" t="str">
        <f t="shared" si="505"/>
        <v/>
      </c>
      <c r="H269" s="882" t="str">
        <f t="shared" si="505"/>
        <v/>
      </c>
      <c r="I269" s="882" t="str">
        <f t="shared" si="505"/>
        <v/>
      </c>
      <c r="J269" s="882" t="str">
        <f t="shared" si="505"/>
        <v/>
      </c>
      <c r="K269" s="882" t="str">
        <f t="shared" si="505"/>
        <v/>
      </c>
      <c r="L269" s="882" t="str">
        <f t="shared" si="505"/>
        <v/>
      </c>
      <c r="M269" s="882" t="str">
        <f t="shared" si="505"/>
        <v/>
      </c>
      <c r="N269" s="882" t="str">
        <f t="shared" si="505"/>
        <v/>
      </c>
      <c r="O269" s="882" t="str">
        <f t="shared" si="505"/>
        <v/>
      </c>
      <c r="P269" s="882" t="str">
        <f t="shared" si="505"/>
        <v/>
      </c>
      <c r="Q269" s="882" t="str">
        <f t="shared" si="505"/>
        <v/>
      </c>
      <c r="R269" s="882" t="str">
        <f t="shared" si="505"/>
        <v/>
      </c>
      <c r="S269" s="870"/>
      <c r="T269" s="882" t="str">
        <f t="shared" ref="T269:AJ269" si="506">IF(T266="","",T265*T266*T267*T268)</f>
        <v/>
      </c>
      <c r="U269" s="882" t="str">
        <f t="shared" si="506"/>
        <v/>
      </c>
      <c r="V269" s="882" t="str">
        <f t="shared" si="506"/>
        <v/>
      </c>
      <c r="W269" s="882" t="str">
        <f t="shared" si="506"/>
        <v/>
      </c>
      <c r="X269" s="882" t="str">
        <f t="shared" si="506"/>
        <v/>
      </c>
      <c r="Y269" s="882" t="str">
        <f t="shared" si="506"/>
        <v/>
      </c>
      <c r="Z269" s="882" t="str">
        <f t="shared" si="506"/>
        <v/>
      </c>
      <c r="AA269" s="882" t="str">
        <f t="shared" si="506"/>
        <v/>
      </c>
      <c r="AB269" s="882" t="str">
        <f t="shared" si="506"/>
        <v/>
      </c>
      <c r="AC269" s="882" t="str">
        <f t="shared" si="506"/>
        <v/>
      </c>
      <c r="AD269" s="882" t="str">
        <f t="shared" si="506"/>
        <v/>
      </c>
      <c r="AE269" s="882" t="str">
        <f t="shared" si="506"/>
        <v/>
      </c>
      <c r="AF269" s="882" t="str">
        <f t="shared" si="506"/>
        <v/>
      </c>
      <c r="AG269" s="882" t="str">
        <f t="shared" si="506"/>
        <v/>
      </c>
      <c r="AH269" s="882" t="str">
        <f t="shared" si="506"/>
        <v/>
      </c>
      <c r="AI269" s="882" t="str">
        <f t="shared" si="506"/>
        <v/>
      </c>
      <c r="AJ269" s="882" t="str">
        <f t="shared" si="506"/>
        <v/>
      </c>
      <c r="AK269" s="870"/>
      <c r="AL269" s="882" t="str">
        <f t="shared" ref="AL269:BB269" si="507">IF(AL266="","",AL265*AL266*AL267*AL268)</f>
        <v/>
      </c>
      <c r="AM269" s="882" t="str">
        <f t="shared" si="507"/>
        <v/>
      </c>
      <c r="AN269" s="882" t="str">
        <f t="shared" si="507"/>
        <v/>
      </c>
      <c r="AO269" s="882" t="str">
        <f t="shared" si="507"/>
        <v/>
      </c>
      <c r="AP269" s="882" t="str">
        <f t="shared" si="507"/>
        <v/>
      </c>
      <c r="AQ269" s="882" t="str">
        <f t="shared" si="507"/>
        <v/>
      </c>
      <c r="AR269" s="882" t="str">
        <f t="shared" si="507"/>
        <v/>
      </c>
      <c r="AS269" s="882" t="str">
        <f t="shared" si="507"/>
        <v/>
      </c>
      <c r="AT269" s="882" t="str">
        <f t="shared" si="507"/>
        <v/>
      </c>
      <c r="AU269" s="882" t="str">
        <f t="shared" si="507"/>
        <v/>
      </c>
      <c r="AV269" s="882" t="str">
        <f t="shared" si="507"/>
        <v/>
      </c>
      <c r="AW269" s="882" t="str">
        <f t="shared" si="507"/>
        <v/>
      </c>
      <c r="AX269" s="882" t="str">
        <f t="shared" si="507"/>
        <v/>
      </c>
      <c r="AY269" s="882" t="str">
        <f t="shared" si="507"/>
        <v/>
      </c>
      <c r="AZ269" s="882" t="str">
        <f t="shared" si="507"/>
        <v/>
      </c>
      <c r="BA269" s="882" t="str">
        <f t="shared" si="507"/>
        <v/>
      </c>
      <c r="BB269" s="882" t="str">
        <f t="shared" si="507"/>
        <v/>
      </c>
      <c r="BC269" s="870"/>
      <c r="BD269" s="882" t="str">
        <f t="shared" ref="BD269:BT269" si="508">IF(BD266="","",BD265*BD266*BD267*BD268)</f>
        <v/>
      </c>
      <c r="BE269" s="882" t="str">
        <f t="shared" si="508"/>
        <v/>
      </c>
      <c r="BF269" s="882" t="str">
        <f t="shared" si="508"/>
        <v/>
      </c>
      <c r="BG269" s="882" t="str">
        <f t="shared" si="508"/>
        <v/>
      </c>
      <c r="BH269" s="882" t="str">
        <f t="shared" si="508"/>
        <v/>
      </c>
      <c r="BI269" s="882" t="str">
        <f t="shared" si="508"/>
        <v/>
      </c>
      <c r="BJ269" s="882" t="str">
        <f t="shared" si="508"/>
        <v/>
      </c>
      <c r="BK269" s="882" t="str">
        <f t="shared" si="508"/>
        <v/>
      </c>
      <c r="BL269" s="882" t="str">
        <f t="shared" si="508"/>
        <v/>
      </c>
      <c r="BM269" s="882" t="str">
        <f t="shared" si="508"/>
        <v/>
      </c>
      <c r="BN269" s="882" t="str">
        <f t="shared" si="508"/>
        <v/>
      </c>
      <c r="BO269" s="882" t="str">
        <f t="shared" si="508"/>
        <v/>
      </c>
      <c r="BP269" s="882" t="str">
        <f t="shared" si="508"/>
        <v/>
      </c>
      <c r="BQ269" s="882" t="str">
        <f t="shared" si="508"/>
        <v/>
      </c>
      <c r="BR269" s="882" t="str">
        <f t="shared" si="508"/>
        <v/>
      </c>
      <c r="BS269" s="882" t="str">
        <f t="shared" si="508"/>
        <v/>
      </c>
      <c r="BT269" s="882" t="str">
        <f t="shared" si="508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6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681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0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0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0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0"/>
      <c r="BV270" s="655"/>
      <c r="BW270" s="655"/>
      <c r="BX270" s="655"/>
      <c r="BY270" s="655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0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0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0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0"/>
      <c r="BV271" s="1396"/>
      <c r="BW271" s="1396"/>
      <c r="BX271" s="1396"/>
      <c r="BY271" s="1396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0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0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0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0"/>
      <c r="BV272" s="291"/>
      <c r="BW272" s="291"/>
      <c r="BX272" s="291"/>
      <c r="BY272" s="291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0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0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0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0"/>
      <c r="BV273" s="291"/>
      <c r="BW273" s="291"/>
      <c r="BX273" s="291"/>
      <c r="BY273" s="291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0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0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0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0"/>
      <c r="BV274" s="596"/>
      <c r="BW274" s="596"/>
      <c r="BX274" s="596"/>
      <c r="BY274" s="596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298</v>
      </c>
      <c r="B275" s="882" t="str">
        <f t="shared" ref="B275:R275" si="513">IF(B272="","",B271*B272*B273*B274)</f>
        <v/>
      </c>
      <c r="C275" s="882" t="str">
        <f t="shared" si="513"/>
        <v/>
      </c>
      <c r="D275" s="882" t="str">
        <f t="shared" si="513"/>
        <v/>
      </c>
      <c r="E275" s="882" t="str">
        <f t="shared" si="513"/>
        <v/>
      </c>
      <c r="F275" s="882" t="str">
        <f t="shared" si="513"/>
        <v/>
      </c>
      <c r="G275" s="882" t="str">
        <f t="shared" si="513"/>
        <v/>
      </c>
      <c r="H275" s="882" t="str">
        <f t="shared" si="513"/>
        <v/>
      </c>
      <c r="I275" s="882" t="str">
        <f t="shared" si="513"/>
        <v/>
      </c>
      <c r="J275" s="882" t="str">
        <f t="shared" si="513"/>
        <v/>
      </c>
      <c r="K275" s="882" t="str">
        <f t="shared" si="513"/>
        <v/>
      </c>
      <c r="L275" s="882" t="str">
        <f t="shared" si="513"/>
        <v/>
      </c>
      <c r="M275" s="882" t="str">
        <f t="shared" si="513"/>
        <v/>
      </c>
      <c r="N275" s="882" t="str">
        <f t="shared" si="513"/>
        <v/>
      </c>
      <c r="O275" s="882" t="str">
        <f t="shared" si="513"/>
        <v/>
      </c>
      <c r="P275" s="882" t="str">
        <f t="shared" si="513"/>
        <v/>
      </c>
      <c r="Q275" s="882" t="str">
        <f t="shared" si="513"/>
        <v/>
      </c>
      <c r="R275" s="882" t="str">
        <f t="shared" si="513"/>
        <v/>
      </c>
      <c r="S275" s="870"/>
      <c r="T275" s="882" t="str">
        <f t="shared" ref="T275:AJ275" si="514">IF(T272="","",T271*T272*T273*T274)</f>
        <v/>
      </c>
      <c r="U275" s="882" t="str">
        <f t="shared" si="514"/>
        <v/>
      </c>
      <c r="V275" s="882" t="str">
        <f t="shared" si="514"/>
        <v/>
      </c>
      <c r="W275" s="882" t="str">
        <f t="shared" si="514"/>
        <v/>
      </c>
      <c r="X275" s="882" t="str">
        <f t="shared" si="514"/>
        <v/>
      </c>
      <c r="Y275" s="882" t="str">
        <f t="shared" si="514"/>
        <v/>
      </c>
      <c r="Z275" s="882" t="str">
        <f t="shared" si="514"/>
        <v/>
      </c>
      <c r="AA275" s="882" t="str">
        <f t="shared" si="514"/>
        <v/>
      </c>
      <c r="AB275" s="882" t="str">
        <f t="shared" si="514"/>
        <v/>
      </c>
      <c r="AC275" s="882" t="str">
        <f t="shared" si="514"/>
        <v/>
      </c>
      <c r="AD275" s="882" t="str">
        <f t="shared" si="514"/>
        <v/>
      </c>
      <c r="AE275" s="882" t="str">
        <f t="shared" si="514"/>
        <v/>
      </c>
      <c r="AF275" s="882" t="str">
        <f t="shared" si="514"/>
        <v/>
      </c>
      <c r="AG275" s="882" t="str">
        <f t="shared" si="514"/>
        <v/>
      </c>
      <c r="AH275" s="882" t="str">
        <f t="shared" si="514"/>
        <v/>
      </c>
      <c r="AI275" s="882" t="str">
        <f t="shared" si="514"/>
        <v/>
      </c>
      <c r="AJ275" s="882" t="str">
        <f t="shared" si="514"/>
        <v/>
      </c>
      <c r="AK275" s="870"/>
      <c r="AL275" s="882" t="str">
        <f t="shared" ref="AL275:BB275" si="515">IF(AL272="","",AL271*AL272*AL273*AL274)</f>
        <v/>
      </c>
      <c r="AM275" s="882" t="str">
        <f t="shared" si="515"/>
        <v/>
      </c>
      <c r="AN275" s="882" t="str">
        <f t="shared" si="515"/>
        <v/>
      </c>
      <c r="AO275" s="882" t="str">
        <f t="shared" si="515"/>
        <v/>
      </c>
      <c r="AP275" s="882" t="str">
        <f t="shared" si="515"/>
        <v/>
      </c>
      <c r="AQ275" s="882" t="str">
        <f t="shared" si="515"/>
        <v/>
      </c>
      <c r="AR275" s="882" t="str">
        <f t="shared" si="515"/>
        <v/>
      </c>
      <c r="AS275" s="882" t="str">
        <f t="shared" si="515"/>
        <v/>
      </c>
      <c r="AT275" s="882" t="str">
        <f t="shared" si="515"/>
        <v/>
      </c>
      <c r="AU275" s="882" t="str">
        <f t="shared" si="515"/>
        <v/>
      </c>
      <c r="AV275" s="882" t="str">
        <f t="shared" si="515"/>
        <v/>
      </c>
      <c r="AW275" s="882" t="str">
        <f t="shared" si="515"/>
        <v/>
      </c>
      <c r="AX275" s="882" t="str">
        <f t="shared" si="515"/>
        <v/>
      </c>
      <c r="AY275" s="882" t="str">
        <f t="shared" si="515"/>
        <v/>
      </c>
      <c r="AZ275" s="882" t="str">
        <f t="shared" si="515"/>
        <v/>
      </c>
      <c r="BA275" s="882" t="str">
        <f t="shared" si="515"/>
        <v/>
      </c>
      <c r="BB275" s="882" t="str">
        <f t="shared" si="515"/>
        <v/>
      </c>
      <c r="BC275" s="870"/>
      <c r="BD275" s="882" t="str">
        <f t="shared" ref="BD275:BT275" si="516">IF(BD272="","",BD271*BD272*BD273*BD274)</f>
        <v/>
      </c>
      <c r="BE275" s="882" t="str">
        <f t="shared" si="516"/>
        <v/>
      </c>
      <c r="BF275" s="882" t="str">
        <f t="shared" si="516"/>
        <v/>
      </c>
      <c r="BG275" s="882" t="str">
        <f t="shared" si="516"/>
        <v/>
      </c>
      <c r="BH275" s="882" t="str">
        <f t="shared" si="516"/>
        <v/>
      </c>
      <c r="BI275" s="882" t="str">
        <f t="shared" si="516"/>
        <v/>
      </c>
      <c r="BJ275" s="882" t="str">
        <f t="shared" si="516"/>
        <v/>
      </c>
      <c r="BK275" s="882" t="str">
        <f t="shared" si="516"/>
        <v/>
      </c>
      <c r="BL275" s="882" t="str">
        <f t="shared" si="516"/>
        <v/>
      </c>
      <c r="BM275" s="882" t="str">
        <f t="shared" si="516"/>
        <v/>
      </c>
      <c r="BN275" s="882" t="str">
        <f t="shared" si="516"/>
        <v/>
      </c>
      <c r="BO275" s="882" t="str">
        <f t="shared" si="516"/>
        <v/>
      </c>
      <c r="BP275" s="882" t="str">
        <f t="shared" si="516"/>
        <v/>
      </c>
      <c r="BQ275" s="882" t="str">
        <f t="shared" si="516"/>
        <v/>
      </c>
      <c r="BR275" s="882" t="str">
        <f t="shared" si="516"/>
        <v/>
      </c>
      <c r="BS275" s="882" t="str">
        <f t="shared" si="516"/>
        <v/>
      </c>
      <c r="BT275" s="882" t="str">
        <f t="shared" si="516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6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682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0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0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0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0"/>
      <c r="BV276" s="655"/>
      <c r="BW276" s="655"/>
      <c r="BX276" s="655"/>
      <c r="BY276" s="655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0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0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0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0"/>
      <c r="BV277" s="1397"/>
      <c r="BW277" s="1397"/>
      <c r="BX277" s="1397"/>
      <c r="BY277" s="1397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0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0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0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0"/>
      <c r="BV278" s="291"/>
      <c r="BW278" s="291"/>
      <c r="BX278" s="291"/>
      <c r="BY278" s="291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0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0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0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0"/>
      <c r="BV279" s="291"/>
      <c r="BW279" s="291"/>
      <c r="BX279" s="291"/>
      <c r="BY279" s="291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0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0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0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0"/>
      <c r="BV280" s="637"/>
      <c r="BW280" s="637"/>
      <c r="BX280" s="637"/>
      <c r="BY280" s="637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298</v>
      </c>
      <c r="B281" s="882" t="str">
        <f t="shared" ref="B281:R281" si="521">IF(B278="","",B277*B278*B279*B280)</f>
        <v/>
      </c>
      <c r="C281" s="882" t="str">
        <f t="shared" si="521"/>
        <v/>
      </c>
      <c r="D281" s="882" t="str">
        <f t="shared" si="521"/>
        <v/>
      </c>
      <c r="E281" s="882" t="str">
        <f t="shared" si="521"/>
        <v/>
      </c>
      <c r="F281" s="882" t="str">
        <f t="shared" si="521"/>
        <v/>
      </c>
      <c r="G281" s="882" t="str">
        <f t="shared" si="521"/>
        <v/>
      </c>
      <c r="H281" s="882" t="str">
        <f t="shared" si="521"/>
        <v/>
      </c>
      <c r="I281" s="882" t="str">
        <f t="shared" si="521"/>
        <v/>
      </c>
      <c r="J281" s="882" t="str">
        <f t="shared" si="521"/>
        <v/>
      </c>
      <c r="K281" s="882" t="str">
        <f t="shared" si="521"/>
        <v/>
      </c>
      <c r="L281" s="882" t="str">
        <f t="shared" si="521"/>
        <v/>
      </c>
      <c r="M281" s="882" t="str">
        <f t="shared" si="521"/>
        <v/>
      </c>
      <c r="N281" s="882" t="str">
        <f t="shared" si="521"/>
        <v/>
      </c>
      <c r="O281" s="882" t="str">
        <f t="shared" si="521"/>
        <v/>
      </c>
      <c r="P281" s="882" t="str">
        <f t="shared" si="521"/>
        <v/>
      </c>
      <c r="Q281" s="882" t="str">
        <f t="shared" si="521"/>
        <v/>
      </c>
      <c r="R281" s="882" t="str">
        <f t="shared" si="521"/>
        <v/>
      </c>
      <c r="S281" s="870"/>
      <c r="T281" s="882" t="str">
        <f t="shared" ref="T281:AJ281" si="522">IF(T278="","",T277*T278*T279*T280)</f>
        <v/>
      </c>
      <c r="U281" s="882" t="str">
        <f t="shared" si="522"/>
        <v/>
      </c>
      <c r="V281" s="882" t="str">
        <f t="shared" si="522"/>
        <v/>
      </c>
      <c r="W281" s="882" t="str">
        <f t="shared" si="522"/>
        <v/>
      </c>
      <c r="X281" s="882" t="str">
        <f t="shared" si="522"/>
        <v/>
      </c>
      <c r="Y281" s="882" t="str">
        <f t="shared" si="522"/>
        <v/>
      </c>
      <c r="Z281" s="882" t="str">
        <f t="shared" si="522"/>
        <v/>
      </c>
      <c r="AA281" s="882" t="str">
        <f t="shared" si="522"/>
        <v/>
      </c>
      <c r="AB281" s="882" t="str">
        <f t="shared" si="522"/>
        <v/>
      </c>
      <c r="AC281" s="882" t="str">
        <f t="shared" si="522"/>
        <v/>
      </c>
      <c r="AD281" s="882" t="str">
        <f t="shared" si="522"/>
        <v/>
      </c>
      <c r="AE281" s="882" t="str">
        <f t="shared" si="522"/>
        <v/>
      </c>
      <c r="AF281" s="882" t="str">
        <f t="shared" si="522"/>
        <v/>
      </c>
      <c r="AG281" s="882" t="str">
        <f t="shared" si="522"/>
        <v/>
      </c>
      <c r="AH281" s="882" t="str">
        <f t="shared" si="522"/>
        <v/>
      </c>
      <c r="AI281" s="882" t="str">
        <f t="shared" si="522"/>
        <v/>
      </c>
      <c r="AJ281" s="882" t="str">
        <f t="shared" si="522"/>
        <v/>
      </c>
      <c r="AK281" s="870"/>
      <c r="AL281" s="882" t="str">
        <f t="shared" ref="AL281:BB281" si="523">IF(AL278="","",AL277*AL278*AL279*AL280)</f>
        <v/>
      </c>
      <c r="AM281" s="882" t="str">
        <f t="shared" si="523"/>
        <v/>
      </c>
      <c r="AN281" s="882" t="str">
        <f t="shared" si="523"/>
        <v/>
      </c>
      <c r="AO281" s="882" t="str">
        <f t="shared" si="523"/>
        <v/>
      </c>
      <c r="AP281" s="882" t="str">
        <f t="shared" si="523"/>
        <v/>
      </c>
      <c r="AQ281" s="882" t="str">
        <f t="shared" si="523"/>
        <v/>
      </c>
      <c r="AR281" s="882" t="str">
        <f t="shared" si="523"/>
        <v/>
      </c>
      <c r="AS281" s="882" t="str">
        <f t="shared" si="523"/>
        <v/>
      </c>
      <c r="AT281" s="882" t="str">
        <f t="shared" si="523"/>
        <v/>
      </c>
      <c r="AU281" s="882" t="str">
        <f t="shared" si="523"/>
        <v/>
      </c>
      <c r="AV281" s="882" t="str">
        <f t="shared" si="523"/>
        <v/>
      </c>
      <c r="AW281" s="882" t="str">
        <f t="shared" si="523"/>
        <v/>
      </c>
      <c r="AX281" s="882" t="str">
        <f t="shared" si="523"/>
        <v/>
      </c>
      <c r="AY281" s="882" t="str">
        <f t="shared" si="523"/>
        <v/>
      </c>
      <c r="AZ281" s="882" t="str">
        <f t="shared" si="523"/>
        <v/>
      </c>
      <c r="BA281" s="882" t="str">
        <f t="shared" si="523"/>
        <v/>
      </c>
      <c r="BB281" s="882" t="str">
        <f t="shared" si="523"/>
        <v/>
      </c>
      <c r="BC281" s="870"/>
      <c r="BD281" s="882" t="str">
        <f t="shared" ref="BD281:BT281" si="524">IF(BD278="","",BD277*BD278*BD279*BD280)</f>
        <v/>
      </c>
      <c r="BE281" s="882" t="str">
        <f t="shared" si="524"/>
        <v/>
      </c>
      <c r="BF281" s="882" t="str">
        <f t="shared" si="524"/>
        <v/>
      </c>
      <c r="BG281" s="882" t="str">
        <f t="shared" si="524"/>
        <v/>
      </c>
      <c r="BH281" s="882" t="str">
        <f t="shared" si="524"/>
        <v/>
      </c>
      <c r="BI281" s="882" t="str">
        <f t="shared" si="524"/>
        <v/>
      </c>
      <c r="BJ281" s="882" t="str">
        <f t="shared" si="524"/>
        <v/>
      </c>
      <c r="BK281" s="882" t="str">
        <f t="shared" si="524"/>
        <v/>
      </c>
      <c r="BL281" s="882" t="str">
        <f t="shared" si="524"/>
        <v/>
      </c>
      <c r="BM281" s="882" t="str">
        <f t="shared" si="524"/>
        <v/>
      </c>
      <c r="BN281" s="882" t="str">
        <f t="shared" si="524"/>
        <v/>
      </c>
      <c r="BO281" s="882" t="str">
        <f t="shared" si="524"/>
        <v/>
      </c>
      <c r="BP281" s="882" t="str">
        <f t="shared" si="524"/>
        <v/>
      </c>
      <c r="BQ281" s="882" t="str">
        <f t="shared" si="524"/>
        <v/>
      </c>
      <c r="BR281" s="882" t="str">
        <f t="shared" si="524"/>
        <v/>
      </c>
      <c r="BS281" s="882" t="str">
        <f t="shared" si="524"/>
        <v/>
      </c>
      <c r="BT281" s="882" t="str">
        <f t="shared" si="524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6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683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0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0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0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0"/>
      <c r="BV282" s="655"/>
      <c r="BW282" s="655"/>
      <c r="BX282" s="655"/>
      <c r="BY282" s="655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0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0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0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0"/>
      <c r="BV283" s="655"/>
      <c r="BW283" s="655"/>
      <c r="BX283" s="655"/>
      <c r="BY283" s="655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0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0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0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0"/>
      <c r="BV284" s="291"/>
      <c r="BW284" s="291"/>
      <c r="BX284" s="291"/>
      <c r="BY284" s="291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0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0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0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0"/>
      <c r="BV285" s="291"/>
      <c r="BW285" s="291"/>
      <c r="BX285" s="291"/>
      <c r="BY285" s="291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0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0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0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0"/>
      <c r="BV286" s="219"/>
      <c r="BW286" s="219"/>
      <c r="BX286" s="219"/>
      <c r="BY286" s="219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298</v>
      </c>
      <c r="B287" s="882" t="str">
        <f t="shared" ref="B287:R287" si="529">IF(B284="","",B283*B284*B285*B286)</f>
        <v/>
      </c>
      <c r="C287" s="882" t="str">
        <f t="shared" si="529"/>
        <v/>
      </c>
      <c r="D287" s="882" t="str">
        <f t="shared" si="529"/>
        <v/>
      </c>
      <c r="E287" s="882" t="str">
        <f t="shared" si="529"/>
        <v/>
      </c>
      <c r="F287" s="882" t="str">
        <f t="shared" si="529"/>
        <v/>
      </c>
      <c r="G287" s="882" t="str">
        <f t="shared" si="529"/>
        <v/>
      </c>
      <c r="H287" s="882" t="str">
        <f t="shared" si="529"/>
        <v/>
      </c>
      <c r="I287" s="882" t="str">
        <f t="shared" si="529"/>
        <v/>
      </c>
      <c r="J287" s="882" t="str">
        <f t="shared" si="529"/>
        <v/>
      </c>
      <c r="K287" s="882" t="str">
        <f t="shared" si="529"/>
        <v/>
      </c>
      <c r="L287" s="882" t="str">
        <f t="shared" si="529"/>
        <v/>
      </c>
      <c r="M287" s="882" t="str">
        <f t="shared" si="529"/>
        <v/>
      </c>
      <c r="N287" s="882" t="str">
        <f t="shared" si="529"/>
        <v/>
      </c>
      <c r="O287" s="882" t="str">
        <f t="shared" si="529"/>
        <v/>
      </c>
      <c r="P287" s="882" t="str">
        <f t="shared" si="529"/>
        <v/>
      </c>
      <c r="Q287" s="882" t="str">
        <f t="shared" si="529"/>
        <v/>
      </c>
      <c r="R287" s="882" t="str">
        <f t="shared" si="529"/>
        <v/>
      </c>
      <c r="S287" s="870"/>
      <c r="T287" s="882" t="str">
        <f t="shared" ref="T287:AJ287" si="530">IF(T284="","",T283*T284*T285*T286)</f>
        <v/>
      </c>
      <c r="U287" s="882" t="str">
        <f t="shared" si="530"/>
        <v/>
      </c>
      <c r="V287" s="882" t="str">
        <f t="shared" si="530"/>
        <v/>
      </c>
      <c r="W287" s="882" t="str">
        <f t="shared" si="530"/>
        <v/>
      </c>
      <c r="X287" s="882" t="str">
        <f t="shared" si="530"/>
        <v/>
      </c>
      <c r="Y287" s="882" t="str">
        <f t="shared" si="530"/>
        <v/>
      </c>
      <c r="Z287" s="882" t="str">
        <f t="shared" si="530"/>
        <v/>
      </c>
      <c r="AA287" s="882" t="str">
        <f t="shared" si="530"/>
        <v/>
      </c>
      <c r="AB287" s="882" t="str">
        <f t="shared" si="530"/>
        <v/>
      </c>
      <c r="AC287" s="882" t="str">
        <f t="shared" si="530"/>
        <v/>
      </c>
      <c r="AD287" s="882" t="str">
        <f t="shared" si="530"/>
        <v/>
      </c>
      <c r="AE287" s="882" t="str">
        <f t="shared" si="530"/>
        <v/>
      </c>
      <c r="AF287" s="882" t="str">
        <f t="shared" si="530"/>
        <v/>
      </c>
      <c r="AG287" s="882" t="str">
        <f t="shared" si="530"/>
        <v/>
      </c>
      <c r="AH287" s="882" t="str">
        <f t="shared" si="530"/>
        <v/>
      </c>
      <c r="AI287" s="882" t="str">
        <f t="shared" si="530"/>
        <v/>
      </c>
      <c r="AJ287" s="882" t="str">
        <f t="shared" si="530"/>
        <v/>
      </c>
      <c r="AK287" s="870"/>
      <c r="AL287" s="882" t="str">
        <f t="shared" ref="AL287:BB287" si="531">IF(AL284="","",AL283*AL284*AL285*AL286)</f>
        <v/>
      </c>
      <c r="AM287" s="882" t="str">
        <f t="shared" si="531"/>
        <v/>
      </c>
      <c r="AN287" s="882" t="str">
        <f t="shared" si="531"/>
        <v/>
      </c>
      <c r="AO287" s="882" t="str">
        <f t="shared" si="531"/>
        <v/>
      </c>
      <c r="AP287" s="882" t="str">
        <f t="shared" si="531"/>
        <v/>
      </c>
      <c r="AQ287" s="882" t="str">
        <f t="shared" si="531"/>
        <v/>
      </c>
      <c r="AR287" s="882" t="str">
        <f t="shared" si="531"/>
        <v/>
      </c>
      <c r="AS287" s="882" t="str">
        <f t="shared" si="531"/>
        <v/>
      </c>
      <c r="AT287" s="882" t="str">
        <f t="shared" si="531"/>
        <v/>
      </c>
      <c r="AU287" s="882" t="str">
        <f t="shared" si="531"/>
        <v/>
      </c>
      <c r="AV287" s="882" t="str">
        <f t="shared" si="531"/>
        <v/>
      </c>
      <c r="AW287" s="882" t="str">
        <f t="shared" si="531"/>
        <v/>
      </c>
      <c r="AX287" s="882" t="str">
        <f t="shared" si="531"/>
        <v/>
      </c>
      <c r="AY287" s="882" t="str">
        <f t="shared" si="531"/>
        <v/>
      </c>
      <c r="AZ287" s="882" t="str">
        <f t="shared" si="531"/>
        <v/>
      </c>
      <c r="BA287" s="882" t="str">
        <f t="shared" si="531"/>
        <v/>
      </c>
      <c r="BB287" s="882" t="str">
        <f t="shared" si="531"/>
        <v/>
      </c>
      <c r="BC287" s="870"/>
      <c r="BD287" s="882" t="str">
        <f t="shared" ref="BD287:BT287" si="532">IF(BD284="","",BD283*BD284*BD285*BD286)</f>
        <v/>
      </c>
      <c r="BE287" s="882" t="str">
        <f t="shared" si="532"/>
        <v/>
      </c>
      <c r="BF287" s="882" t="str">
        <f t="shared" si="532"/>
        <v/>
      </c>
      <c r="BG287" s="882" t="str">
        <f t="shared" si="532"/>
        <v/>
      </c>
      <c r="BH287" s="882" t="str">
        <f t="shared" si="532"/>
        <v/>
      </c>
      <c r="BI287" s="882" t="str">
        <f t="shared" si="532"/>
        <v/>
      </c>
      <c r="BJ287" s="882" t="str">
        <f t="shared" si="532"/>
        <v/>
      </c>
      <c r="BK287" s="882" t="str">
        <f t="shared" si="532"/>
        <v/>
      </c>
      <c r="BL287" s="882" t="str">
        <f t="shared" si="532"/>
        <v/>
      </c>
      <c r="BM287" s="882" t="str">
        <f t="shared" si="532"/>
        <v/>
      </c>
      <c r="BN287" s="882" t="str">
        <f t="shared" si="532"/>
        <v/>
      </c>
      <c r="BO287" s="882" t="str">
        <f t="shared" si="532"/>
        <v/>
      </c>
      <c r="BP287" s="882" t="str">
        <f t="shared" si="532"/>
        <v/>
      </c>
      <c r="BQ287" s="882" t="str">
        <f t="shared" si="532"/>
        <v/>
      </c>
      <c r="BR287" s="882" t="str">
        <f t="shared" si="532"/>
        <v/>
      </c>
      <c r="BS287" s="882" t="str">
        <f t="shared" si="532"/>
        <v/>
      </c>
      <c r="BT287" s="882" t="str">
        <f t="shared" si="532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6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684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0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0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0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0"/>
      <c r="BV288" s="655"/>
      <c r="BW288" s="655"/>
      <c r="BX288" s="655"/>
      <c r="BY288" s="655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0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0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0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0"/>
      <c r="BV289" s="655"/>
      <c r="BW289" s="655"/>
      <c r="BX289" s="655"/>
      <c r="BY289" s="655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0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0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0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0"/>
      <c r="BV290" s="291"/>
      <c r="BW290" s="291"/>
      <c r="BX290" s="291"/>
      <c r="BY290" s="291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0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0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0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0"/>
      <c r="BV291" s="291"/>
      <c r="BW291" s="291"/>
      <c r="BX291" s="291"/>
      <c r="BY291" s="291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0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0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0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0"/>
      <c r="BV292" s="291"/>
      <c r="BW292" s="291"/>
      <c r="BX292" s="291"/>
      <c r="BY292" s="291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298</v>
      </c>
      <c r="B293" s="882" t="str">
        <f t="shared" ref="B293:R293" si="537">IF(B290="","",B289*B290*B291*B292)</f>
        <v/>
      </c>
      <c r="C293" s="882" t="str">
        <f t="shared" si="537"/>
        <v/>
      </c>
      <c r="D293" s="882" t="str">
        <f t="shared" si="537"/>
        <v/>
      </c>
      <c r="E293" s="882" t="str">
        <f t="shared" si="537"/>
        <v/>
      </c>
      <c r="F293" s="882" t="str">
        <f t="shared" si="537"/>
        <v/>
      </c>
      <c r="G293" s="882" t="str">
        <f t="shared" si="537"/>
        <v/>
      </c>
      <c r="H293" s="882" t="str">
        <f t="shared" si="537"/>
        <v/>
      </c>
      <c r="I293" s="882" t="str">
        <f t="shared" si="537"/>
        <v/>
      </c>
      <c r="J293" s="882" t="str">
        <f t="shared" si="537"/>
        <v/>
      </c>
      <c r="K293" s="882" t="str">
        <f t="shared" si="537"/>
        <v/>
      </c>
      <c r="L293" s="882" t="str">
        <f t="shared" si="537"/>
        <v/>
      </c>
      <c r="M293" s="882" t="str">
        <f t="shared" si="537"/>
        <v/>
      </c>
      <c r="N293" s="882" t="str">
        <f t="shared" si="537"/>
        <v/>
      </c>
      <c r="O293" s="882" t="str">
        <f t="shared" si="537"/>
        <v/>
      </c>
      <c r="P293" s="882" t="str">
        <f t="shared" si="537"/>
        <v/>
      </c>
      <c r="Q293" s="882" t="str">
        <f t="shared" si="537"/>
        <v/>
      </c>
      <c r="R293" s="882" t="str">
        <f t="shared" si="537"/>
        <v/>
      </c>
      <c r="S293" s="870"/>
      <c r="T293" s="882" t="str">
        <f t="shared" ref="T293:AJ293" si="538">IF(T290="","",T289*T290*T291*T292)</f>
        <v/>
      </c>
      <c r="U293" s="882" t="str">
        <f t="shared" si="538"/>
        <v/>
      </c>
      <c r="V293" s="882" t="str">
        <f t="shared" si="538"/>
        <v/>
      </c>
      <c r="W293" s="882" t="str">
        <f t="shared" si="538"/>
        <v/>
      </c>
      <c r="X293" s="882" t="str">
        <f t="shared" si="538"/>
        <v/>
      </c>
      <c r="Y293" s="882" t="str">
        <f t="shared" si="538"/>
        <v/>
      </c>
      <c r="Z293" s="882" t="str">
        <f t="shared" si="538"/>
        <v/>
      </c>
      <c r="AA293" s="882" t="str">
        <f t="shared" si="538"/>
        <v/>
      </c>
      <c r="AB293" s="882" t="str">
        <f t="shared" si="538"/>
        <v/>
      </c>
      <c r="AC293" s="882" t="str">
        <f t="shared" si="538"/>
        <v/>
      </c>
      <c r="AD293" s="882" t="str">
        <f t="shared" si="538"/>
        <v/>
      </c>
      <c r="AE293" s="882" t="str">
        <f t="shared" si="538"/>
        <v/>
      </c>
      <c r="AF293" s="882" t="str">
        <f t="shared" si="538"/>
        <v/>
      </c>
      <c r="AG293" s="882" t="str">
        <f t="shared" si="538"/>
        <v/>
      </c>
      <c r="AH293" s="882" t="str">
        <f t="shared" si="538"/>
        <v/>
      </c>
      <c r="AI293" s="882" t="str">
        <f t="shared" si="538"/>
        <v/>
      </c>
      <c r="AJ293" s="882" t="str">
        <f t="shared" si="538"/>
        <v/>
      </c>
      <c r="AK293" s="870"/>
      <c r="AL293" s="882" t="str">
        <f t="shared" ref="AL293:BB293" si="539">IF(AL290="","",AL289*AL290*AL291*AL292)</f>
        <v/>
      </c>
      <c r="AM293" s="882" t="str">
        <f t="shared" si="539"/>
        <v/>
      </c>
      <c r="AN293" s="882" t="str">
        <f t="shared" si="539"/>
        <v/>
      </c>
      <c r="AO293" s="882" t="str">
        <f t="shared" si="539"/>
        <v/>
      </c>
      <c r="AP293" s="882" t="str">
        <f t="shared" si="539"/>
        <v/>
      </c>
      <c r="AQ293" s="882" t="str">
        <f t="shared" si="539"/>
        <v/>
      </c>
      <c r="AR293" s="882" t="str">
        <f t="shared" si="539"/>
        <v/>
      </c>
      <c r="AS293" s="882" t="str">
        <f t="shared" si="539"/>
        <v/>
      </c>
      <c r="AT293" s="882" t="str">
        <f t="shared" si="539"/>
        <v/>
      </c>
      <c r="AU293" s="882" t="str">
        <f t="shared" si="539"/>
        <v/>
      </c>
      <c r="AV293" s="882" t="str">
        <f t="shared" si="539"/>
        <v/>
      </c>
      <c r="AW293" s="882" t="str">
        <f t="shared" si="539"/>
        <v/>
      </c>
      <c r="AX293" s="882" t="str">
        <f t="shared" si="539"/>
        <v/>
      </c>
      <c r="AY293" s="882" t="str">
        <f t="shared" si="539"/>
        <v/>
      </c>
      <c r="AZ293" s="882" t="str">
        <f t="shared" si="539"/>
        <v/>
      </c>
      <c r="BA293" s="882" t="str">
        <f t="shared" si="539"/>
        <v/>
      </c>
      <c r="BB293" s="882" t="str">
        <f t="shared" si="539"/>
        <v/>
      </c>
      <c r="BC293" s="870"/>
      <c r="BD293" s="882" t="str">
        <f t="shared" ref="BD293:BT293" si="540">IF(BD290="","",BD289*BD290*BD291*BD292)</f>
        <v/>
      </c>
      <c r="BE293" s="882" t="str">
        <f t="shared" si="540"/>
        <v/>
      </c>
      <c r="BF293" s="882" t="str">
        <f t="shared" si="540"/>
        <v/>
      </c>
      <c r="BG293" s="882" t="str">
        <f t="shared" si="540"/>
        <v/>
      </c>
      <c r="BH293" s="882" t="str">
        <f t="shared" si="540"/>
        <v/>
      </c>
      <c r="BI293" s="882" t="str">
        <f t="shared" si="540"/>
        <v/>
      </c>
      <c r="BJ293" s="882" t="str">
        <f t="shared" si="540"/>
        <v/>
      </c>
      <c r="BK293" s="882" t="str">
        <f t="shared" si="540"/>
        <v/>
      </c>
      <c r="BL293" s="882" t="str">
        <f t="shared" si="540"/>
        <v/>
      </c>
      <c r="BM293" s="882" t="str">
        <f t="shared" si="540"/>
        <v/>
      </c>
      <c r="BN293" s="882" t="str">
        <f t="shared" si="540"/>
        <v/>
      </c>
      <c r="BO293" s="882" t="str">
        <f t="shared" si="540"/>
        <v/>
      </c>
      <c r="BP293" s="882" t="str">
        <f t="shared" si="540"/>
        <v/>
      </c>
      <c r="BQ293" s="882" t="str">
        <f t="shared" si="540"/>
        <v/>
      </c>
      <c r="BR293" s="882" t="str">
        <f t="shared" si="540"/>
        <v/>
      </c>
      <c r="BS293" s="882" t="str">
        <f t="shared" si="540"/>
        <v/>
      </c>
      <c r="BT293" s="882" t="str">
        <f t="shared" si="540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6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0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0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0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0"/>
      <c r="BV294" s="655"/>
      <c r="BW294" s="655"/>
      <c r="BX294" s="655"/>
      <c r="BY294" s="655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0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0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0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0"/>
      <c r="BV295" s="655"/>
      <c r="BW295" s="655"/>
      <c r="BX295" s="655"/>
      <c r="BY295" s="655"/>
      <c r="BZ295" s="876" t="str">
        <f t="shared" ref="BZ295:BZ300" si="541">IF(DL295&lt;3,"",(SUM(B295:R295)-MIN(B295:R295)-MAX(B295:R295))/(DL295-2))</f>
        <v/>
      </c>
      <c r="CA295" s="876" t="str">
        <f t="shared" ref="CA295:CA300" si="542">IF(DM295&lt;3,"",(SUM(T295:AJ295)-MIN(T295:AJ295)-MAX(T295:AJ295))/(DM295-2))</f>
        <v/>
      </c>
      <c r="CB295" s="876" t="str">
        <f t="shared" ref="CB295:CB300" si="543">IF(DN295&lt;3,"",(SUM(AL295:BB295)-MIN(AL295:BB295)-MAX(AL295:BB295))/(DN295-2))</f>
        <v/>
      </c>
      <c r="CC295" s="877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4">COUNT(B295:R295)</f>
        <v>0</v>
      </c>
      <c r="DM295" s="833">
        <f t="shared" ref="DM295:DM300" si="565">COUNT(T295:AJ295)</f>
        <v>0</v>
      </c>
      <c r="DN295" s="833">
        <f t="shared" ref="DN295:DN300" si="566">COUNT(AL295:BB295)</f>
        <v>0</v>
      </c>
      <c r="DO295" s="834">
        <f t="shared" ref="DO295:DO300" si="567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0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0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0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0"/>
      <c r="BV296" s="291"/>
      <c r="BW296" s="291"/>
      <c r="BX296" s="291"/>
      <c r="BY296" s="291"/>
      <c r="BZ296" s="876" t="str">
        <f t="shared" si="541"/>
        <v/>
      </c>
      <c r="CA296" s="876" t="str">
        <f t="shared" si="542"/>
        <v/>
      </c>
      <c r="CB296" s="876" t="str">
        <f t="shared" si="543"/>
        <v/>
      </c>
      <c r="CC296" s="877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8">
        <f t="shared" si="564"/>
        <v>0</v>
      </c>
      <c r="DM296" s="833">
        <f t="shared" si="565"/>
        <v>0</v>
      </c>
      <c r="DN296" s="833">
        <f t="shared" si="566"/>
        <v>0</v>
      </c>
      <c r="DO296" s="834">
        <f t="shared" si="567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0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0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0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0"/>
      <c r="BV297" s="291"/>
      <c r="BW297" s="291"/>
      <c r="BX297" s="291"/>
      <c r="BY297" s="291"/>
      <c r="BZ297" s="876" t="str">
        <f t="shared" si="541"/>
        <v/>
      </c>
      <c r="CA297" s="876" t="str">
        <f t="shared" si="542"/>
        <v/>
      </c>
      <c r="CB297" s="876" t="str">
        <f t="shared" si="543"/>
        <v/>
      </c>
      <c r="CC297" s="877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8">
        <f t="shared" si="564"/>
        <v>0</v>
      </c>
      <c r="DM297" s="833">
        <f t="shared" si="565"/>
        <v>0</v>
      </c>
      <c r="DN297" s="833">
        <f t="shared" si="566"/>
        <v>0</v>
      </c>
      <c r="DO297" s="834">
        <f t="shared" si="567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0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0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0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0"/>
      <c r="BV298" s="291"/>
      <c r="BW298" s="291"/>
      <c r="BX298" s="291"/>
      <c r="BY298" s="291"/>
      <c r="BZ298" s="876" t="str">
        <f t="shared" si="541"/>
        <v/>
      </c>
      <c r="CA298" s="876" t="str">
        <f t="shared" si="542"/>
        <v/>
      </c>
      <c r="CB298" s="876" t="str">
        <f t="shared" si="543"/>
        <v/>
      </c>
      <c r="CC298" s="877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8">
        <f t="shared" si="564"/>
        <v>0</v>
      </c>
      <c r="DM298" s="833">
        <f t="shared" si="565"/>
        <v>0</v>
      </c>
      <c r="DN298" s="833">
        <f t="shared" si="566"/>
        <v>0</v>
      </c>
      <c r="DO298" s="834">
        <f t="shared" si="567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298</v>
      </c>
      <c r="B299" s="882" t="str">
        <f t="shared" ref="B299:R299" si="568">IF(B296="","",B295*B296*B297*B298)</f>
        <v/>
      </c>
      <c r="C299" s="882" t="str">
        <f t="shared" si="568"/>
        <v/>
      </c>
      <c r="D299" s="882" t="str">
        <f t="shared" si="568"/>
        <v/>
      </c>
      <c r="E299" s="882" t="str">
        <f t="shared" si="568"/>
        <v/>
      </c>
      <c r="F299" s="882" t="str">
        <f t="shared" si="568"/>
        <v/>
      </c>
      <c r="G299" s="882" t="str">
        <f t="shared" si="568"/>
        <v/>
      </c>
      <c r="H299" s="882" t="str">
        <f t="shared" si="568"/>
        <v/>
      </c>
      <c r="I299" s="882" t="str">
        <f t="shared" si="568"/>
        <v/>
      </c>
      <c r="J299" s="882" t="str">
        <f t="shared" si="568"/>
        <v/>
      </c>
      <c r="K299" s="882" t="str">
        <f t="shared" si="568"/>
        <v/>
      </c>
      <c r="L299" s="882" t="str">
        <f t="shared" si="568"/>
        <v/>
      </c>
      <c r="M299" s="882" t="str">
        <f t="shared" si="568"/>
        <v/>
      </c>
      <c r="N299" s="882" t="str">
        <f t="shared" si="568"/>
        <v/>
      </c>
      <c r="O299" s="882" t="str">
        <f t="shared" si="568"/>
        <v/>
      </c>
      <c r="P299" s="882" t="str">
        <f t="shared" si="568"/>
        <v/>
      </c>
      <c r="Q299" s="882" t="str">
        <f t="shared" si="568"/>
        <v/>
      </c>
      <c r="R299" s="882" t="str">
        <f t="shared" si="568"/>
        <v/>
      </c>
      <c r="S299" s="870"/>
      <c r="T299" s="882" t="str">
        <f t="shared" ref="T299:AJ299" si="569">IF(T296="","",T295*T296*T297*T298)</f>
        <v/>
      </c>
      <c r="U299" s="882" t="str">
        <f t="shared" si="569"/>
        <v/>
      </c>
      <c r="V299" s="882" t="str">
        <f t="shared" si="569"/>
        <v/>
      </c>
      <c r="W299" s="882" t="str">
        <f t="shared" si="569"/>
        <v/>
      </c>
      <c r="X299" s="882" t="str">
        <f t="shared" si="569"/>
        <v/>
      </c>
      <c r="Y299" s="882" t="str">
        <f t="shared" si="569"/>
        <v/>
      </c>
      <c r="Z299" s="882" t="str">
        <f t="shared" si="569"/>
        <v/>
      </c>
      <c r="AA299" s="882" t="str">
        <f t="shared" si="569"/>
        <v/>
      </c>
      <c r="AB299" s="882" t="str">
        <f t="shared" si="569"/>
        <v/>
      </c>
      <c r="AC299" s="882" t="str">
        <f t="shared" si="569"/>
        <v/>
      </c>
      <c r="AD299" s="882" t="str">
        <f t="shared" si="569"/>
        <v/>
      </c>
      <c r="AE299" s="882" t="str">
        <f t="shared" si="569"/>
        <v/>
      </c>
      <c r="AF299" s="882" t="str">
        <f t="shared" si="569"/>
        <v/>
      </c>
      <c r="AG299" s="882" t="str">
        <f t="shared" si="569"/>
        <v/>
      </c>
      <c r="AH299" s="882" t="str">
        <f t="shared" si="569"/>
        <v/>
      </c>
      <c r="AI299" s="882" t="str">
        <f t="shared" si="569"/>
        <v/>
      </c>
      <c r="AJ299" s="882" t="str">
        <f t="shared" si="569"/>
        <v/>
      </c>
      <c r="AK299" s="870"/>
      <c r="AL299" s="882" t="str">
        <f t="shared" ref="AL299:BB299" si="570">IF(AL296="","",AL295*AL296*AL297*AL298)</f>
        <v/>
      </c>
      <c r="AM299" s="882" t="str">
        <f t="shared" si="570"/>
        <v/>
      </c>
      <c r="AN299" s="882" t="str">
        <f t="shared" si="570"/>
        <v/>
      </c>
      <c r="AO299" s="882" t="str">
        <f t="shared" si="570"/>
        <v/>
      </c>
      <c r="AP299" s="882" t="str">
        <f t="shared" si="570"/>
        <v/>
      </c>
      <c r="AQ299" s="882" t="str">
        <f t="shared" si="570"/>
        <v/>
      </c>
      <c r="AR299" s="882" t="str">
        <f t="shared" si="570"/>
        <v/>
      </c>
      <c r="AS299" s="882" t="str">
        <f t="shared" si="570"/>
        <v/>
      </c>
      <c r="AT299" s="882" t="str">
        <f t="shared" si="570"/>
        <v/>
      </c>
      <c r="AU299" s="882" t="str">
        <f t="shared" si="570"/>
        <v/>
      </c>
      <c r="AV299" s="882" t="str">
        <f t="shared" si="570"/>
        <v/>
      </c>
      <c r="AW299" s="882" t="str">
        <f t="shared" si="570"/>
        <v/>
      </c>
      <c r="AX299" s="882" t="str">
        <f t="shared" si="570"/>
        <v/>
      </c>
      <c r="AY299" s="882" t="str">
        <f t="shared" si="570"/>
        <v/>
      </c>
      <c r="AZ299" s="882" t="str">
        <f t="shared" si="570"/>
        <v/>
      </c>
      <c r="BA299" s="882" t="str">
        <f t="shared" si="570"/>
        <v/>
      </c>
      <c r="BB299" s="882" t="str">
        <f t="shared" si="570"/>
        <v/>
      </c>
      <c r="BC299" s="870"/>
      <c r="BD299" s="882" t="str">
        <f t="shared" ref="BD299:BT299" si="571">IF(BD296="","",BD295*BD296*BD297*BD298)</f>
        <v/>
      </c>
      <c r="BE299" s="882" t="str">
        <f t="shared" si="571"/>
        <v/>
      </c>
      <c r="BF299" s="882" t="str">
        <f t="shared" si="571"/>
        <v/>
      </c>
      <c r="BG299" s="882" t="str">
        <f t="shared" si="571"/>
        <v/>
      </c>
      <c r="BH299" s="882" t="str">
        <f t="shared" si="571"/>
        <v/>
      </c>
      <c r="BI299" s="882" t="str">
        <f t="shared" si="571"/>
        <v/>
      </c>
      <c r="BJ299" s="882" t="str">
        <f t="shared" si="571"/>
        <v/>
      </c>
      <c r="BK299" s="882" t="str">
        <f t="shared" si="571"/>
        <v/>
      </c>
      <c r="BL299" s="882" t="str">
        <f t="shared" si="571"/>
        <v/>
      </c>
      <c r="BM299" s="882" t="str">
        <f t="shared" si="571"/>
        <v/>
      </c>
      <c r="BN299" s="882" t="str">
        <f t="shared" si="571"/>
        <v/>
      </c>
      <c r="BO299" s="882" t="str">
        <f t="shared" si="571"/>
        <v/>
      </c>
      <c r="BP299" s="882" t="str">
        <f t="shared" si="571"/>
        <v/>
      </c>
      <c r="BQ299" s="882" t="str">
        <f t="shared" si="571"/>
        <v/>
      </c>
      <c r="BR299" s="882" t="str">
        <f t="shared" si="571"/>
        <v/>
      </c>
      <c r="BS299" s="882" t="str">
        <f t="shared" si="571"/>
        <v/>
      </c>
      <c r="BT299" s="882" t="str">
        <f t="shared" si="571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6" t="str">
        <f>IF(BY296="","",BY295*BY296*BY297*BY298)</f>
        <v/>
      </c>
      <c r="BZ299" s="876" t="str">
        <f t="shared" si="541"/>
        <v/>
      </c>
      <c r="CA299" s="876" t="str">
        <f t="shared" si="542"/>
        <v/>
      </c>
      <c r="CB299" s="876" t="str">
        <f t="shared" si="543"/>
        <v/>
      </c>
      <c r="CC299" s="877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8">
        <f t="shared" si="564"/>
        <v>0</v>
      </c>
      <c r="DM299" s="833">
        <f t="shared" si="565"/>
        <v>0</v>
      </c>
      <c r="DN299" s="833">
        <f t="shared" si="566"/>
        <v>0</v>
      </c>
      <c r="DO299" s="834">
        <f t="shared" si="567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453</v>
      </c>
      <c r="B300" s="906">
        <f t="shared" ref="B300:R300" si="572">SUM(B257,B263,B269,B275,B281,B287,B293,B299)</f>
        <v>0</v>
      </c>
      <c r="C300" s="906">
        <f t="shared" si="572"/>
        <v>0</v>
      </c>
      <c r="D300" s="906">
        <f t="shared" si="572"/>
        <v>0</v>
      </c>
      <c r="E300" s="906">
        <f t="shared" si="572"/>
        <v>0</v>
      </c>
      <c r="F300" s="906">
        <f t="shared" si="572"/>
        <v>0</v>
      </c>
      <c r="G300" s="906">
        <f t="shared" si="572"/>
        <v>0</v>
      </c>
      <c r="H300" s="906">
        <f t="shared" si="572"/>
        <v>0</v>
      </c>
      <c r="I300" s="906">
        <f t="shared" si="572"/>
        <v>0</v>
      </c>
      <c r="J300" s="906">
        <f t="shared" si="572"/>
        <v>0</v>
      </c>
      <c r="K300" s="906">
        <f t="shared" si="572"/>
        <v>0</v>
      </c>
      <c r="L300" s="906">
        <f t="shared" si="572"/>
        <v>0</v>
      </c>
      <c r="M300" s="906">
        <f t="shared" si="572"/>
        <v>0</v>
      </c>
      <c r="N300" s="906">
        <f t="shared" si="572"/>
        <v>0</v>
      </c>
      <c r="O300" s="906">
        <f t="shared" si="572"/>
        <v>0</v>
      </c>
      <c r="P300" s="906">
        <f t="shared" si="572"/>
        <v>0</v>
      </c>
      <c r="Q300" s="906">
        <f t="shared" si="572"/>
        <v>0</v>
      </c>
      <c r="R300" s="906">
        <f t="shared" si="572"/>
        <v>0</v>
      </c>
      <c r="S300" s="890"/>
      <c r="T300" s="906">
        <f t="shared" ref="T300:AJ300" si="573">SUM(T257,T263,T269,T275,T281,T287,T293,T299)</f>
        <v>0</v>
      </c>
      <c r="U300" s="906">
        <f t="shared" si="573"/>
        <v>0</v>
      </c>
      <c r="V300" s="906">
        <f t="shared" si="573"/>
        <v>0</v>
      </c>
      <c r="W300" s="906">
        <f t="shared" si="573"/>
        <v>0</v>
      </c>
      <c r="X300" s="906">
        <f t="shared" si="573"/>
        <v>0</v>
      </c>
      <c r="Y300" s="906">
        <f t="shared" si="573"/>
        <v>0</v>
      </c>
      <c r="Z300" s="906">
        <f t="shared" si="573"/>
        <v>0</v>
      </c>
      <c r="AA300" s="906">
        <f t="shared" si="573"/>
        <v>0</v>
      </c>
      <c r="AB300" s="906">
        <f t="shared" si="573"/>
        <v>0</v>
      </c>
      <c r="AC300" s="906">
        <f t="shared" si="573"/>
        <v>0</v>
      </c>
      <c r="AD300" s="906">
        <f t="shared" si="573"/>
        <v>0</v>
      </c>
      <c r="AE300" s="906">
        <f t="shared" si="573"/>
        <v>0</v>
      </c>
      <c r="AF300" s="906">
        <f t="shared" si="573"/>
        <v>0</v>
      </c>
      <c r="AG300" s="906">
        <f t="shared" si="573"/>
        <v>0</v>
      </c>
      <c r="AH300" s="906">
        <f t="shared" si="573"/>
        <v>0</v>
      </c>
      <c r="AI300" s="906">
        <f t="shared" si="573"/>
        <v>0</v>
      </c>
      <c r="AJ300" s="906">
        <f t="shared" si="573"/>
        <v>0</v>
      </c>
      <c r="AK300" s="890"/>
      <c r="AL300" s="906">
        <f t="shared" ref="AL300:BB300" si="574">SUM(AL257,AL263,AL269,AL275,AL281,AL287,AL293,AL299)</f>
        <v>0</v>
      </c>
      <c r="AM300" s="906">
        <f t="shared" si="574"/>
        <v>0</v>
      </c>
      <c r="AN300" s="906">
        <f t="shared" si="574"/>
        <v>0</v>
      </c>
      <c r="AO300" s="906">
        <f t="shared" si="574"/>
        <v>0</v>
      </c>
      <c r="AP300" s="906">
        <f t="shared" si="574"/>
        <v>0</v>
      </c>
      <c r="AQ300" s="906">
        <f t="shared" si="574"/>
        <v>0</v>
      </c>
      <c r="AR300" s="906">
        <f t="shared" si="574"/>
        <v>0</v>
      </c>
      <c r="AS300" s="906">
        <f t="shared" si="574"/>
        <v>0</v>
      </c>
      <c r="AT300" s="906">
        <f t="shared" si="574"/>
        <v>0</v>
      </c>
      <c r="AU300" s="906">
        <f t="shared" si="574"/>
        <v>0</v>
      </c>
      <c r="AV300" s="906">
        <f t="shared" si="574"/>
        <v>0</v>
      </c>
      <c r="AW300" s="906">
        <f t="shared" si="574"/>
        <v>0</v>
      </c>
      <c r="AX300" s="906">
        <f t="shared" si="574"/>
        <v>0</v>
      </c>
      <c r="AY300" s="906">
        <f t="shared" si="574"/>
        <v>0</v>
      </c>
      <c r="AZ300" s="906">
        <f t="shared" si="574"/>
        <v>0</v>
      </c>
      <c r="BA300" s="906">
        <f t="shared" si="574"/>
        <v>0</v>
      </c>
      <c r="BB300" s="906">
        <f t="shared" si="574"/>
        <v>0</v>
      </c>
      <c r="BC300" s="890"/>
      <c r="BD300" s="906">
        <f t="shared" ref="BD300:BT300" si="575">SUM(BD257,BD263,BD269,BD275,BD281,BD287,BD293,BD299)</f>
        <v>0</v>
      </c>
      <c r="BE300" s="906">
        <f t="shared" si="575"/>
        <v>0</v>
      </c>
      <c r="BF300" s="906">
        <f t="shared" si="575"/>
        <v>0</v>
      </c>
      <c r="BG300" s="906">
        <f t="shared" si="575"/>
        <v>0</v>
      </c>
      <c r="BH300" s="906">
        <f t="shared" si="575"/>
        <v>0</v>
      </c>
      <c r="BI300" s="906">
        <f t="shared" si="575"/>
        <v>0</v>
      </c>
      <c r="BJ300" s="906">
        <f t="shared" si="575"/>
        <v>0</v>
      </c>
      <c r="BK300" s="906">
        <f t="shared" si="575"/>
        <v>0</v>
      </c>
      <c r="BL300" s="906">
        <f t="shared" si="575"/>
        <v>0</v>
      </c>
      <c r="BM300" s="906">
        <f t="shared" si="575"/>
        <v>0</v>
      </c>
      <c r="BN300" s="906">
        <f t="shared" si="575"/>
        <v>0</v>
      </c>
      <c r="BO300" s="906">
        <f t="shared" si="575"/>
        <v>0</v>
      </c>
      <c r="BP300" s="906">
        <f t="shared" si="575"/>
        <v>0</v>
      </c>
      <c r="BQ300" s="906">
        <f t="shared" si="575"/>
        <v>0</v>
      </c>
      <c r="BR300" s="906">
        <f t="shared" si="575"/>
        <v>0</v>
      </c>
      <c r="BS300" s="906">
        <f t="shared" si="575"/>
        <v>0</v>
      </c>
      <c r="BT300" s="906">
        <f t="shared" si="575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41"/>
        <v>0</v>
      </c>
      <c r="CA300" s="876">
        <f t="shared" si="542"/>
        <v>0</v>
      </c>
      <c r="CB300" s="876">
        <f t="shared" si="543"/>
        <v>0</v>
      </c>
      <c r="CC300" s="877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8">
        <f t="shared" si="564"/>
        <v>17</v>
      </c>
      <c r="DM300" s="833">
        <f t="shared" si="565"/>
        <v>17</v>
      </c>
      <c r="DN300" s="833">
        <f t="shared" si="566"/>
        <v>17</v>
      </c>
      <c r="DO300" s="834">
        <f t="shared" si="567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0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0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0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0"/>
      <c r="BV301" s="433"/>
      <c r="BW301" s="433"/>
      <c r="BX301" s="433"/>
      <c r="BY301" s="433"/>
      <c r="BZ301" s="891"/>
      <c r="CA301" s="891"/>
      <c r="CB301" s="891"/>
      <c r="CC301" s="892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8"/>
      <c r="CU301" s="833"/>
      <c r="CV301" s="833"/>
      <c r="CW301" s="834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8"/>
      <c r="DM301" s="833"/>
      <c r="DN301" s="833"/>
      <c r="DO301" s="834"/>
      <c r="DP301" s="433"/>
      <c r="DQ301" s="433"/>
      <c r="DR301" s="433"/>
      <c r="DS301" s="433"/>
      <c r="DT301" s="433"/>
      <c r="DU301" s="433"/>
      <c r="DV301" s="433"/>
      <c r="DW301" s="893"/>
      <c r="DX301" s="433"/>
      <c r="DY301" s="61"/>
    </row>
    <row r="302" spans="1:129" ht="12.75" customHeight="1">
      <c r="A302" s="872" t="s">
        <v>454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3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8"/>
      <c r="DM302" s="833"/>
      <c r="DN302" s="833"/>
      <c r="DO302" s="834"/>
      <c r="DP302" s="433"/>
      <c r="DQ302" s="433"/>
      <c r="DR302" s="433"/>
      <c r="DS302" s="433"/>
      <c r="DT302" s="433"/>
      <c r="DU302" s="433"/>
      <c r="DV302" s="433"/>
      <c r="DW302" s="893"/>
      <c r="DX302" s="433"/>
      <c r="DY302" s="61"/>
    </row>
    <row r="303" spans="1:129" ht="12.75" customHeight="1">
      <c r="A303" s="874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0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0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0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0"/>
      <c r="BV303" s="655"/>
      <c r="BW303" s="655"/>
      <c r="BX303" s="655"/>
      <c r="BY303" s="655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0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0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0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0"/>
      <c r="BV304" s="655"/>
      <c r="BW304" s="655"/>
      <c r="BX304" s="655"/>
      <c r="BY304" s="655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0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0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0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0"/>
      <c r="BV305" s="291"/>
      <c r="BW305" s="291"/>
      <c r="BX305" s="291"/>
      <c r="BY305" s="291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0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0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0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0"/>
      <c r="BV306" s="291"/>
      <c r="BW306" s="291"/>
      <c r="BX306" s="291"/>
      <c r="BY306" s="291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0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0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0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0"/>
      <c r="BV307" s="291"/>
      <c r="BW307" s="291"/>
      <c r="BX307" s="291"/>
      <c r="BY307" s="291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298</v>
      </c>
      <c r="B308" s="882" t="str">
        <f t="shared" ref="B308:R308" si="580">IF(B305="","",B304*B305*B306*B307)</f>
        <v/>
      </c>
      <c r="C308" s="882" t="str">
        <f t="shared" si="580"/>
        <v/>
      </c>
      <c r="D308" s="882" t="str">
        <f t="shared" si="580"/>
        <v/>
      </c>
      <c r="E308" s="882" t="str">
        <f t="shared" si="580"/>
        <v/>
      </c>
      <c r="F308" s="882" t="str">
        <f t="shared" si="580"/>
        <v/>
      </c>
      <c r="G308" s="882" t="str">
        <f t="shared" si="580"/>
        <v/>
      </c>
      <c r="H308" s="882" t="str">
        <f t="shared" si="580"/>
        <v/>
      </c>
      <c r="I308" s="882" t="str">
        <f t="shared" si="580"/>
        <v/>
      </c>
      <c r="J308" s="882" t="str">
        <f t="shared" si="580"/>
        <v/>
      </c>
      <c r="K308" s="882" t="str">
        <f t="shared" si="580"/>
        <v/>
      </c>
      <c r="L308" s="882" t="str">
        <f t="shared" si="580"/>
        <v/>
      </c>
      <c r="M308" s="882" t="str">
        <f t="shared" si="580"/>
        <v/>
      </c>
      <c r="N308" s="882" t="str">
        <f t="shared" si="580"/>
        <v/>
      </c>
      <c r="O308" s="882" t="str">
        <f t="shared" si="580"/>
        <v/>
      </c>
      <c r="P308" s="882" t="str">
        <f t="shared" si="580"/>
        <v/>
      </c>
      <c r="Q308" s="882" t="str">
        <f t="shared" si="580"/>
        <v/>
      </c>
      <c r="R308" s="882" t="str">
        <f t="shared" si="580"/>
        <v/>
      </c>
      <c r="S308" s="870"/>
      <c r="T308" s="882" t="str">
        <f t="shared" ref="T308:AJ308" si="581">IF(T305="","",T304*T305*T306*T307)</f>
        <v/>
      </c>
      <c r="U308" s="882" t="str">
        <f t="shared" si="581"/>
        <v/>
      </c>
      <c r="V308" s="882" t="str">
        <f t="shared" si="581"/>
        <v/>
      </c>
      <c r="W308" s="882" t="str">
        <f t="shared" si="581"/>
        <v/>
      </c>
      <c r="X308" s="882" t="str">
        <f t="shared" si="581"/>
        <v/>
      </c>
      <c r="Y308" s="882" t="str">
        <f t="shared" si="581"/>
        <v/>
      </c>
      <c r="Z308" s="882" t="str">
        <f t="shared" si="581"/>
        <v/>
      </c>
      <c r="AA308" s="882" t="str">
        <f t="shared" si="581"/>
        <v/>
      </c>
      <c r="AB308" s="882" t="str">
        <f t="shared" si="581"/>
        <v/>
      </c>
      <c r="AC308" s="882" t="str">
        <f t="shared" si="581"/>
        <v/>
      </c>
      <c r="AD308" s="882" t="str">
        <f t="shared" si="581"/>
        <v/>
      </c>
      <c r="AE308" s="882" t="str">
        <f t="shared" si="581"/>
        <v/>
      </c>
      <c r="AF308" s="882" t="str">
        <f t="shared" si="581"/>
        <v/>
      </c>
      <c r="AG308" s="882" t="str">
        <f t="shared" si="581"/>
        <v/>
      </c>
      <c r="AH308" s="882" t="str">
        <f t="shared" si="581"/>
        <v/>
      </c>
      <c r="AI308" s="882" t="str">
        <f t="shared" si="581"/>
        <v/>
      </c>
      <c r="AJ308" s="882" t="str">
        <f t="shared" si="581"/>
        <v/>
      </c>
      <c r="AK308" s="870"/>
      <c r="AL308" s="882" t="str">
        <f t="shared" ref="AL308:BB308" si="582">IF(AL305="","",AL304*AL305*AL306*AL307)</f>
        <v/>
      </c>
      <c r="AM308" s="882" t="str">
        <f t="shared" si="582"/>
        <v/>
      </c>
      <c r="AN308" s="882" t="str">
        <f t="shared" si="582"/>
        <v/>
      </c>
      <c r="AO308" s="882" t="str">
        <f t="shared" si="582"/>
        <v/>
      </c>
      <c r="AP308" s="882" t="str">
        <f t="shared" si="582"/>
        <v/>
      </c>
      <c r="AQ308" s="882" t="str">
        <f t="shared" si="582"/>
        <v/>
      </c>
      <c r="AR308" s="882" t="str">
        <f t="shared" si="582"/>
        <v/>
      </c>
      <c r="AS308" s="882" t="str">
        <f t="shared" si="582"/>
        <v/>
      </c>
      <c r="AT308" s="882" t="str">
        <f t="shared" si="582"/>
        <v/>
      </c>
      <c r="AU308" s="882" t="str">
        <f t="shared" si="582"/>
        <v/>
      </c>
      <c r="AV308" s="882" t="str">
        <f t="shared" si="582"/>
        <v/>
      </c>
      <c r="AW308" s="882" t="str">
        <f t="shared" si="582"/>
        <v/>
      </c>
      <c r="AX308" s="882" t="str">
        <f t="shared" si="582"/>
        <v/>
      </c>
      <c r="AY308" s="882" t="str">
        <f t="shared" si="582"/>
        <v/>
      </c>
      <c r="AZ308" s="882" t="str">
        <f t="shared" si="582"/>
        <v/>
      </c>
      <c r="BA308" s="882" t="str">
        <f t="shared" si="582"/>
        <v/>
      </c>
      <c r="BB308" s="882" t="str">
        <f t="shared" si="582"/>
        <v/>
      </c>
      <c r="BC308" s="870"/>
      <c r="BD308" s="882" t="str">
        <f t="shared" ref="BD308:BT308" si="583">IF(BD305="","",BD304*BD305*BD306*BD307)</f>
        <v/>
      </c>
      <c r="BE308" s="882" t="str">
        <f t="shared" si="583"/>
        <v/>
      </c>
      <c r="BF308" s="882" t="str">
        <f t="shared" si="583"/>
        <v/>
      </c>
      <c r="BG308" s="882" t="str">
        <f t="shared" si="583"/>
        <v/>
      </c>
      <c r="BH308" s="882" t="str">
        <f t="shared" si="583"/>
        <v/>
      </c>
      <c r="BI308" s="882" t="str">
        <f t="shared" si="583"/>
        <v/>
      </c>
      <c r="BJ308" s="882" t="str">
        <f t="shared" si="583"/>
        <v/>
      </c>
      <c r="BK308" s="882" t="str">
        <f t="shared" si="583"/>
        <v/>
      </c>
      <c r="BL308" s="882" t="str">
        <f t="shared" si="583"/>
        <v/>
      </c>
      <c r="BM308" s="882" t="str">
        <f t="shared" si="583"/>
        <v/>
      </c>
      <c r="BN308" s="882" t="str">
        <f t="shared" si="583"/>
        <v/>
      </c>
      <c r="BO308" s="882" t="str">
        <f t="shared" si="583"/>
        <v/>
      </c>
      <c r="BP308" s="882" t="str">
        <f t="shared" si="583"/>
        <v/>
      </c>
      <c r="BQ308" s="882" t="str">
        <f t="shared" si="583"/>
        <v/>
      </c>
      <c r="BR308" s="882" t="str">
        <f t="shared" si="583"/>
        <v/>
      </c>
      <c r="BS308" s="882" t="str">
        <f t="shared" si="583"/>
        <v/>
      </c>
      <c r="BT308" s="882" t="str">
        <f t="shared" si="583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6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0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0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0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0"/>
      <c r="BV309" s="655"/>
      <c r="BW309" s="655"/>
      <c r="BX309" s="655"/>
      <c r="BY309" s="655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0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0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0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0"/>
      <c r="BV310" s="655"/>
      <c r="BW310" s="655"/>
      <c r="BX310" s="655"/>
      <c r="BY310" s="655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0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0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0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0"/>
      <c r="BV311" s="291"/>
      <c r="BW311" s="291"/>
      <c r="BX311" s="291"/>
      <c r="BY311" s="291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0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0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0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0"/>
      <c r="BV312" s="291"/>
      <c r="BW312" s="291"/>
      <c r="BX312" s="291"/>
      <c r="BY312" s="291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0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0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0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0"/>
      <c r="BV313" s="291"/>
      <c r="BW313" s="291"/>
      <c r="BX313" s="291"/>
      <c r="BY313" s="291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298</v>
      </c>
      <c r="B314" s="882" t="str">
        <f t="shared" ref="B314:R314" si="588">IF(B311="","",B310*B311*B312*B313)</f>
        <v/>
      </c>
      <c r="C314" s="882" t="str">
        <f t="shared" si="588"/>
        <v/>
      </c>
      <c r="D314" s="882" t="str">
        <f t="shared" si="588"/>
        <v/>
      </c>
      <c r="E314" s="882" t="str">
        <f t="shared" si="588"/>
        <v/>
      </c>
      <c r="F314" s="882" t="str">
        <f t="shared" si="588"/>
        <v/>
      </c>
      <c r="G314" s="882" t="str">
        <f t="shared" si="588"/>
        <v/>
      </c>
      <c r="H314" s="882" t="str">
        <f t="shared" si="588"/>
        <v/>
      </c>
      <c r="I314" s="882" t="str">
        <f t="shared" si="588"/>
        <v/>
      </c>
      <c r="J314" s="882" t="str">
        <f t="shared" si="588"/>
        <v/>
      </c>
      <c r="K314" s="882" t="str">
        <f t="shared" si="588"/>
        <v/>
      </c>
      <c r="L314" s="882" t="str">
        <f t="shared" si="588"/>
        <v/>
      </c>
      <c r="M314" s="882" t="str">
        <f t="shared" si="588"/>
        <v/>
      </c>
      <c r="N314" s="882" t="str">
        <f t="shared" si="588"/>
        <v/>
      </c>
      <c r="O314" s="882" t="str">
        <f t="shared" si="588"/>
        <v/>
      </c>
      <c r="P314" s="882" t="str">
        <f t="shared" si="588"/>
        <v/>
      </c>
      <c r="Q314" s="882" t="str">
        <f t="shared" si="588"/>
        <v/>
      </c>
      <c r="R314" s="882" t="str">
        <f t="shared" si="588"/>
        <v/>
      </c>
      <c r="S314" s="870"/>
      <c r="T314" s="882" t="str">
        <f t="shared" ref="T314:AJ314" si="589">IF(T311="","",T310*T311*T312*T313)</f>
        <v/>
      </c>
      <c r="U314" s="882" t="str">
        <f t="shared" si="589"/>
        <v/>
      </c>
      <c r="V314" s="882" t="str">
        <f t="shared" si="589"/>
        <v/>
      </c>
      <c r="W314" s="882" t="str">
        <f t="shared" si="589"/>
        <v/>
      </c>
      <c r="X314" s="882" t="str">
        <f t="shared" si="589"/>
        <v/>
      </c>
      <c r="Y314" s="882" t="str">
        <f t="shared" si="589"/>
        <v/>
      </c>
      <c r="Z314" s="882" t="str">
        <f t="shared" si="589"/>
        <v/>
      </c>
      <c r="AA314" s="882" t="str">
        <f t="shared" si="589"/>
        <v/>
      </c>
      <c r="AB314" s="882" t="str">
        <f t="shared" si="589"/>
        <v/>
      </c>
      <c r="AC314" s="882" t="str">
        <f t="shared" si="589"/>
        <v/>
      </c>
      <c r="AD314" s="882" t="str">
        <f t="shared" si="589"/>
        <v/>
      </c>
      <c r="AE314" s="882" t="str">
        <f t="shared" si="589"/>
        <v/>
      </c>
      <c r="AF314" s="882" t="str">
        <f t="shared" si="589"/>
        <v/>
      </c>
      <c r="AG314" s="882" t="str">
        <f t="shared" si="589"/>
        <v/>
      </c>
      <c r="AH314" s="882" t="str">
        <f t="shared" si="589"/>
        <v/>
      </c>
      <c r="AI314" s="882" t="str">
        <f t="shared" si="589"/>
        <v/>
      </c>
      <c r="AJ314" s="882" t="str">
        <f t="shared" si="589"/>
        <v/>
      </c>
      <c r="AK314" s="870"/>
      <c r="AL314" s="882" t="str">
        <f t="shared" ref="AL314:BB314" si="590">IF(AL311="","",AL310*AL311*AL312*AL313)</f>
        <v/>
      </c>
      <c r="AM314" s="882" t="str">
        <f t="shared" si="590"/>
        <v/>
      </c>
      <c r="AN314" s="882" t="str">
        <f t="shared" si="590"/>
        <v/>
      </c>
      <c r="AO314" s="882" t="str">
        <f t="shared" si="590"/>
        <v/>
      </c>
      <c r="AP314" s="882" t="str">
        <f t="shared" si="590"/>
        <v/>
      </c>
      <c r="AQ314" s="882" t="str">
        <f t="shared" si="590"/>
        <v/>
      </c>
      <c r="AR314" s="882" t="str">
        <f t="shared" si="590"/>
        <v/>
      </c>
      <c r="AS314" s="882" t="str">
        <f t="shared" si="590"/>
        <v/>
      </c>
      <c r="AT314" s="882" t="str">
        <f t="shared" si="590"/>
        <v/>
      </c>
      <c r="AU314" s="882" t="str">
        <f t="shared" si="590"/>
        <v/>
      </c>
      <c r="AV314" s="882" t="str">
        <f t="shared" si="590"/>
        <v/>
      </c>
      <c r="AW314" s="882" t="str">
        <f t="shared" si="590"/>
        <v/>
      </c>
      <c r="AX314" s="882" t="str">
        <f t="shared" si="590"/>
        <v/>
      </c>
      <c r="AY314" s="882" t="str">
        <f t="shared" si="590"/>
        <v/>
      </c>
      <c r="AZ314" s="882" t="str">
        <f t="shared" si="590"/>
        <v/>
      </c>
      <c r="BA314" s="882" t="str">
        <f t="shared" si="590"/>
        <v/>
      </c>
      <c r="BB314" s="882" t="str">
        <f t="shared" si="590"/>
        <v/>
      </c>
      <c r="BC314" s="870"/>
      <c r="BD314" s="882" t="str">
        <f t="shared" ref="BD314:BT314" si="591">IF(BD311="","",BD310*BD311*BD312*BD313)</f>
        <v/>
      </c>
      <c r="BE314" s="882" t="str">
        <f t="shared" si="591"/>
        <v/>
      </c>
      <c r="BF314" s="882" t="str">
        <f t="shared" si="591"/>
        <v/>
      </c>
      <c r="BG314" s="882" t="str">
        <f t="shared" si="591"/>
        <v/>
      </c>
      <c r="BH314" s="882" t="str">
        <f t="shared" si="591"/>
        <v/>
      </c>
      <c r="BI314" s="882" t="str">
        <f t="shared" si="591"/>
        <v/>
      </c>
      <c r="BJ314" s="882" t="str">
        <f t="shared" si="591"/>
        <v/>
      </c>
      <c r="BK314" s="882" t="str">
        <f t="shared" si="591"/>
        <v/>
      </c>
      <c r="BL314" s="882" t="str">
        <f t="shared" si="591"/>
        <v/>
      </c>
      <c r="BM314" s="882" t="str">
        <f t="shared" si="591"/>
        <v/>
      </c>
      <c r="BN314" s="882" t="str">
        <f t="shared" si="591"/>
        <v/>
      </c>
      <c r="BO314" s="882" t="str">
        <f t="shared" si="591"/>
        <v/>
      </c>
      <c r="BP314" s="882" t="str">
        <f t="shared" si="591"/>
        <v/>
      </c>
      <c r="BQ314" s="882" t="str">
        <f t="shared" si="591"/>
        <v/>
      </c>
      <c r="BR314" s="882" t="str">
        <f t="shared" si="591"/>
        <v/>
      </c>
      <c r="BS314" s="882" t="str">
        <f t="shared" si="591"/>
        <v/>
      </c>
      <c r="BT314" s="882" t="str">
        <f t="shared" si="591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6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0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0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0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0"/>
      <c r="BV315" s="655"/>
      <c r="BW315" s="655"/>
      <c r="BX315" s="655"/>
      <c r="BY315" s="655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0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0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0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0"/>
      <c r="BV316" s="655"/>
      <c r="BW316" s="655"/>
      <c r="BX316" s="655"/>
      <c r="BY316" s="655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0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0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0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0"/>
      <c r="BV317" s="291"/>
      <c r="BW317" s="291"/>
      <c r="BX317" s="291"/>
      <c r="BY317" s="291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0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0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0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0"/>
      <c r="BV318" s="291"/>
      <c r="BW318" s="291"/>
      <c r="BX318" s="291"/>
      <c r="BY318" s="291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0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0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0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0"/>
      <c r="BV319" s="291"/>
      <c r="BW319" s="291"/>
      <c r="BX319" s="291"/>
      <c r="BY319" s="291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298</v>
      </c>
      <c r="B320" s="882" t="str">
        <f t="shared" ref="B320:R320" si="596">IF(B317="","",B316*B317*B318*B319)</f>
        <v/>
      </c>
      <c r="C320" s="882" t="str">
        <f t="shared" si="596"/>
        <v/>
      </c>
      <c r="D320" s="882" t="str">
        <f t="shared" si="596"/>
        <v/>
      </c>
      <c r="E320" s="882" t="str">
        <f t="shared" si="596"/>
        <v/>
      </c>
      <c r="F320" s="882" t="str">
        <f t="shared" si="596"/>
        <v/>
      </c>
      <c r="G320" s="882" t="str">
        <f t="shared" si="596"/>
        <v/>
      </c>
      <c r="H320" s="882" t="str">
        <f t="shared" si="596"/>
        <v/>
      </c>
      <c r="I320" s="882" t="str">
        <f t="shared" si="596"/>
        <v/>
      </c>
      <c r="J320" s="882" t="str">
        <f t="shared" si="596"/>
        <v/>
      </c>
      <c r="K320" s="882" t="str">
        <f t="shared" si="596"/>
        <v/>
      </c>
      <c r="L320" s="882" t="str">
        <f t="shared" si="596"/>
        <v/>
      </c>
      <c r="M320" s="882" t="str">
        <f t="shared" si="596"/>
        <v/>
      </c>
      <c r="N320" s="882" t="str">
        <f t="shared" si="596"/>
        <v/>
      </c>
      <c r="O320" s="882" t="str">
        <f t="shared" si="596"/>
        <v/>
      </c>
      <c r="P320" s="882" t="str">
        <f t="shared" si="596"/>
        <v/>
      </c>
      <c r="Q320" s="882" t="str">
        <f t="shared" si="596"/>
        <v/>
      </c>
      <c r="R320" s="882" t="str">
        <f t="shared" si="596"/>
        <v/>
      </c>
      <c r="S320" s="870"/>
      <c r="T320" s="882" t="str">
        <f t="shared" ref="T320:AJ320" si="597">IF(T317="","",T316*T317*T318*T319)</f>
        <v/>
      </c>
      <c r="U320" s="882" t="str">
        <f t="shared" si="597"/>
        <v/>
      </c>
      <c r="V320" s="882" t="str">
        <f t="shared" si="597"/>
        <v/>
      </c>
      <c r="W320" s="882" t="str">
        <f t="shared" si="597"/>
        <v/>
      </c>
      <c r="X320" s="882" t="str">
        <f t="shared" si="597"/>
        <v/>
      </c>
      <c r="Y320" s="882" t="str">
        <f t="shared" si="597"/>
        <v/>
      </c>
      <c r="Z320" s="882" t="str">
        <f t="shared" si="597"/>
        <v/>
      </c>
      <c r="AA320" s="882" t="str">
        <f t="shared" si="597"/>
        <v/>
      </c>
      <c r="AB320" s="882" t="str">
        <f t="shared" si="597"/>
        <v/>
      </c>
      <c r="AC320" s="882" t="str">
        <f t="shared" si="597"/>
        <v/>
      </c>
      <c r="AD320" s="882" t="str">
        <f t="shared" si="597"/>
        <v/>
      </c>
      <c r="AE320" s="882" t="str">
        <f t="shared" si="597"/>
        <v/>
      </c>
      <c r="AF320" s="882" t="str">
        <f t="shared" si="597"/>
        <v/>
      </c>
      <c r="AG320" s="882" t="str">
        <f t="shared" si="597"/>
        <v/>
      </c>
      <c r="AH320" s="882" t="str">
        <f t="shared" si="597"/>
        <v/>
      </c>
      <c r="AI320" s="882" t="str">
        <f t="shared" si="597"/>
        <v/>
      </c>
      <c r="AJ320" s="882" t="str">
        <f t="shared" si="597"/>
        <v/>
      </c>
      <c r="AK320" s="870"/>
      <c r="AL320" s="882" t="str">
        <f t="shared" ref="AL320:BB320" si="598">IF(AL317="","",AL316*AL317*AL318*AL319)</f>
        <v/>
      </c>
      <c r="AM320" s="882" t="str">
        <f t="shared" si="598"/>
        <v/>
      </c>
      <c r="AN320" s="882" t="str">
        <f t="shared" si="598"/>
        <v/>
      </c>
      <c r="AO320" s="882" t="str">
        <f t="shared" si="598"/>
        <v/>
      </c>
      <c r="AP320" s="882" t="str">
        <f t="shared" si="598"/>
        <v/>
      </c>
      <c r="AQ320" s="882" t="str">
        <f t="shared" si="598"/>
        <v/>
      </c>
      <c r="AR320" s="882" t="str">
        <f t="shared" si="598"/>
        <v/>
      </c>
      <c r="AS320" s="882" t="str">
        <f t="shared" si="598"/>
        <v/>
      </c>
      <c r="AT320" s="882" t="str">
        <f t="shared" si="598"/>
        <v/>
      </c>
      <c r="AU320" s="882" t="str">
        <f t="shared" si="598"/>
        <v/>
      </c>
      <c r="AV320" s="882" t="str">
        <f t="shared" si="598"/>
        <v/>
      </c>
      <c r="AW320" s="882" t="str">
        <f t="shared" si="598"/>
        <v/>
      </c>
      <c r="AX320" s="882" t="str">
        <f t="shared" si="598"/>
        <v/>
      </c>
      <c r="AY320" s="882" t="str">
        <f t="shared" si="598"/>
        <v/>
      </c>
      <c r="AZ320" s="882" t="str">
        <f t="shared" si="598"/>
        <v/>
      </c>
      <c r="BA320" s="882" t="str">
        <f t="shared" si="598"/>
        <v/>
      </c>
      <c r="BB320" s="882" t="str">
        <f t="shared" si="598"/>
        <v/>
      </c>
      <c r="BC320" s="870"/>
      <c r="BD320" s="882" t="str">
        <f t="shared" ref="BD320:BT320" si="599">IF(BD317="","",BD316*BD317*BD318*BD319)</f>
        <v/>
      </c>
      <c r="BE320" s="882" t="str">
        <f t="shared" si="599"/>
        <v/>
      </c>
      <c r="BF320" s="882" t="str">
        <f t="shared" si="599"/>
        <v/>
      </c>
      <c r="BG320" s="882" t="str">
        <f t="shared" si="599"/>
        <v/>
      </c>
      <c r="BH320" s="882" t="str">
        <f t="shared" si="599"/>
        <v/>
      </c>
      <c r="BI320" s="882" t="str">
        <f t="shared" si="599"/>
        <v/>
      </c>
      <c r="BJ320" s="882" t="str">
        <f t="shared" si="599"/>
        <v/>
      </c>
      <c r="BK320" s="882" t="str">
        <f t="shared" si="599"/>
        <v/>
      </c>
      <c r="BL320" s="882" t="str">
        <f t="shared" si="599"/>
        <v/>
      </c>
      <c r="BM320" s="882" t="str">
        <f t="shared" si="599"/>
        <v/>
      </c>
      <c r="BN320" s="882" t="str">
        <f t="shared" si="599"/>
        <v/>
      </c>
      <c r="BO320" s="882" t="str">
        <f t="shared" si="599"/>
        <v/>
      </c>
      <c r="BP320" s="882" t="str">
        <f t="shared" si="599"/>
        <v/>
      </c>
      <c r="BQ320" s="882" t="str">
        <f t="shared" si="599"/>
        <v/>
      </c>
      <c r="BR320" s="882" t="str">
        <f t="shared" si="599"/>
        <v/>
      </c>
      <c r="BS320" s="882" t="str">
        <f t="shared" si="599"/>
        <v/>
      </c>
      <c r="BT320" s="882" t="str">
        <f t="shared" si="599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6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0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0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0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0"/>
      <c r="BV321" s="655"/>
      <c r="BW321" s="655"/>
      <c r="BX321" s="655"/>
      <c r="BY321" s="655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0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0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0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0"/>
      <c r="BV322" s="655"/>
      <c r="BW322" s="655"/>
      <c r="BX322" s="655"/>
      <c r="BY322" s="655"/>
      <c r="BZ322" s="876" t="str">
        <f t="shared" ref="BZ322:BZ327" si="600">IF(DL322&lt;3,"",(SUM(B322:R322)-MIN(B322:R322)-MAX(B322:R322))/(DL322-2))</f>
        <v/>
      </c>
      <c r="CA322" s="876" t="str">
        <f t="shared" ref="CA322:CA327" si="601">IF(DM322&lt;3,"",(SUM(T322:AJ322)-MIN(T322:AJ322)-MAX(T322:AJ322))/(DM322-2))</f>
        <v/>
      </c>
      <c r="CB322" s="876" t="str">
        <f t="shared" ref="CB322:CB327" si="602">IF(DN322&lt;3,"",(SUM(AL322:BB322)-MIN(AL322:BB322)-MAX(AL322:BB322))/(DN322-2))</f>
        <v/>
      </c>
      <c r="CC322" s="877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3">COUNT(B322:R322)</f>
        <v>0</v>
      </c>
      <c r="DM322" s="833">
        <f t="shared" ref="DM322:DM327" si="624">COUNT(T322:AJ322)</f>
        <v>0</v>
      </c>
      <c r="DN322" s="833">
        <f t="shared" ref="DN322:DN327" si="625">COUNT(AL322:BB322)</f>
        <v>0</v>
      </c>
      <c r="DO322" s="834">
        <f t="shared" ref="DO322:DO327" si="626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0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0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0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0"/>
      <c r="BV323" s="291"/>
      <c r="BW323" s="291"/>
      <c r="BX323" s="291"/>
      <c r="BY323" s="291"/>
      <c r="BZ323" s="876" t="str">
        <f t="shared" si="600"/>
        <v/>
      </c>
      <c r="CA323" s="876" t="str">
        <f t="shared" si="601"/>
        <v/>
      </c>
      <c r="CB323" s="876" t="str">
        <f t="shared" si="602"/>
        <v/>
      </c>
      <c r="CC323" s="877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8">
        <f t="shared" si="623"/>
        <v>0</v>
      </c>
      <c r="DM323" s="833">
        <f t="shared" si="624"/>
        <v>0</v>
      </c>
      <c r="DN323" s="833">
        <f t="shared" si="625"/>
        <v>0</v>
      </c>
      <c r="DO323" s="834">
        <f t="shared" si="626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0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0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0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0"/>
      <c r="BV324" s="291"/>
      <c r="BW324" s="291"/>
      <c r="BX324" s="291"/>
      <c r="BY324" s="291"/>
      <c r="BZ324" s="876" t="str">
        <f t="shared" si="600"/>
        <v/>
      </c>
      <c r="CA324" s="876" t="str">
        <f t="shared" si="601"/>
        <v/>
      </c>
      <c r="CB324" s="876" t="str">
        <f t="shared" si="602"/>
        <v/>
      </c>
      <c r="CC324" s="877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8">
        <f t="shared" si="623"/>
        <v>0</v>
      </c>
      <c r="DM324" s="833">
        <f t="shared" si="624"/>
        <v>0</v>
      </c>
      <c r="DN324" s="833">
        <f t="shared" si="625"/>
        <v>0</v>
      </c>
      <c r="DO324" s="834">
        <f t="shared" si="626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0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0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0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0"/>
      <c r="BV325" s="291"/>
      <c r="BW325" s="291"/>
      <c r="BX325" s="291"/>
      <c r="BY325" s="291"/>
      <c r="BZ325" s="876" t="str">
        <f t="shared" si="600"/>
        <v/>
      </c>
      <c r="CA325" s="876" t="str">
        <f t="shared" si="601"/>
        <v/>
      </c>
      <c r="CB325" s="876" t="str">
        <f t="shared" si="602"/>
        <v/>
      </c>
      <c r="CC325" s="877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8">
        <f t="shared" si="623"/>
        <v>0</v>
      </c>
      <c r="DM325" s="833">
        <f t="shared" si="624"/>
        <v>0</v>
      </c>
      <c r="DN325" s="833">
        <f t="shared" si="625"/>
        <v>0</v>
      </c>
      <c r="DO325" s="834">
        <f t="shared" si="626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298</v>
      </c>
      <c r="B326" s="882" t="str">
        <f t="shared" ref="B326:R326" si="627">IF(B323="","",B322*B323*B324*B325)</f>
        <v/>
      </c>
      <c r="C326" s="882" t="str">
        <f t="shared" si="627"/>
        <v/>
      </c>
      <c r="D326" s="882" t="str">
        <f t="shared" si="627"/>
        <v/>
      </c>
      <c r="E326" s="882" t="str">
        <f t="shared" si="627"/>
        <v/>
      </c>
      <c r="F326" s="882" t="str">
        <f t="shared" si="627"/>
        <v/>
      </c>
      <c r="G326" s="882" t="str">
        <f t="shared" si="627"/>
        <v/>
      </c>
      <c r="H326" s="882" t="str">
        <f t="shared" si="627"/>
        <v/>
      </c>
      <c r="I326" s="882" t="str">
        <f t="shared" si="627"/>
        <v/>
      </c>
      <c r="J326" s="882" t="str">
        <f t="shared" si="627"/>
        <v/>
      </c>
      <c r="K326" s="882" t="str">
        <f t="shared" si="627"/>
        <v/>
      </c>
      <c r="L326" s="882" t="str">
        <f t="shared" si="627"/>
        <v/>
      </c>
      <c r="M326" s="882" t="str">
        <f t="shared" si="627"/>
        <v/>
      </c>
      <c r="N326" s="882" t="str">
        <f t="shared" si="627"/>
        <v/>
      </c>
      <c r="O326" s="882" t="str">
        <f t="shared" si="627"/>
        <v/>
      </c>
      <c r="P326" s="882" t="str">
        <f t="shared" si="627"/>
        <v/>
      </c>
      <c r="Q326" s="882" t="str">
        <f t="shared" si="627"/>
        <v/>
      </c>
      <c r="R326" s="882" t="str">
        <f t="shared" si="627"/>
        <v/>
      </c>
      <c r="S326" s="870"/>
      <c r="T326" s="882" t="str">
        <f t="shared" ref="T326:AJ326" si="628">IF(T323="","",T322*T323*T324*T325)</f>
        <v/>
      </c>
      <c r="U326" s="882" t="str">
        <f t="shared" si="628"/>
        <v/>
      </c>
      <c r="V326" s="882" t="str">
        <f t="shared" si="628"/>
        <v/>
      </c>
      <c r="W326" s="882" t="str">
        <f t="shared" si="628"/>
        <v/>
      </c>
      <c r="X326" s="882" t="str">
        <f t="shared" si="628"/>
        <v/>
      </c>
      <c r="Y326" s="882" t="str">
        <f t="shared" si="628"/>
        <v/>
      </c>
      <c r="Z326" s="882" t="str">
        <f t="shared" si="628"/>
        <v/>
      </c>
      <c r="AA326" s="882" t="str">
        <f t="shared" si="628"/>
        <v/>
      </c>
      <c r="AB326" s="882" t="str">
        <f t="shared" si="628"/>
        <v/>
      </c>
      <c r="AC326" s="882" t="str">
        <f t="shared" si="628"/>
        <v/>
      </c>
      <c r="AD326" s="882" t="str">
        <f t="shared" si="628"/>
        <v/>
      </c>
      <c r="AE326" s="882" t="str">
        <f t="shared" si="628"/>
        <v/>
      </c>
      <c r="AF326" s="882" t="str">
        <f t="shared" si="628"/>
        <v/>
      </c>
      <c r="AG326" s="882" t="str">
        <f t="shared" si="628"/>
        <v/>
      </c>
      <c r="AH326" s="882" t="str">
        <f t="shared" si="628"/>
        <v/>
      </c>
      <c r="AI326" s="882" t="str">
        <f t="shared" si="628"/>
        <v/>
      </c>
      <c r="AJ326" s="882" t="str">
        <f t="shared" si="628"/>
        <v/>
      </c>
      <c r="AK326" s="870"/>
      <c r="AL326" s="882" t="str">
        <f t="shared" ref="AL326:BB326" si="629">IF(AL323="","",AL322*AL323*AL324*AL325)</f>
        <v/>
      </c>
      <c r="AM326" s="882" t="str">
        <f t="shared" si="629"/>
        <v/>
      </c>
      <c r="AN326" s="882" t="str">
        <f t="shared" si="629"/>
        <v/>
      </c>
      <c r="AO326" s="882" t="str">
        <f t="shared" si="629"/>
        <v/>
      </c>
      <c r="AP326" s="882" t="str">
        <f t="shared" si="629"/>
        <v/>
      </c>
      <c r="AQ326" s="882" t="str">
        <f t="shared" si="629"/>
        <v/>
      </c>
      <c r="AR326" s="882" t="str">
        <f t="shared" si="629"/>
        <v/>
      </c>
      <c r="AS326" s="882" t="str">
        <f t="shared" si="629"/>
        <v/>
      </c>
      <c r="AT326" s="882" t="str">
        <f t="shared" si="629"/>
        <v/>
      </c>
      <c r="AU326" s="882" t="str">
        <f t="shared" si="629"/>
        <v/>
      </c>
      <c r="AV326" s="882" t="str">
        <f t="shared" si="629"/>
        <v/>
      </c>
      <c r="AW326" s="882" t="str">
        <f t="shared" si="629"/>
        <v/>
      </c>
      <c r="AX326" s="882" t="str">
        <f t="shared" si="629"/>
        <v/>
      </c>
      <c r="AY326" s="882" t="str">
        <f t="shared" si="629"/>
        <v/>
      </c>
      <c r="AZ326" s="882" t="str">
        <f t="shared" si="629"/>
        <v/>
      </c>
      <c r="BA326" s="882" t="str">
        <f t="shared" si="629"/>
        <v/>
      </c>
      <c r="BB326" s="882" t="str">
        <f t="shared" si="629"/>
        <v/>
      </c>
      <c r="BC326" s="870"/>
      <c r="BD326" s="882" t="str">
        <f t="shared" ref="BD326:BT326" si="630">IF(BD323="","",BD322*BD323*BD324*BD325)</f>
        <v/>
      </c>
      <c r="BE326" s="882" t="str">
        <f t="shared" si="630"/>
        <v/>
      </c>
      <c r="BF326" s="882" t="str">
        <f t="shared" si="630"/>
        <v/>
      </c>
      <c r="BG326" s="882" t="str">
        <f t="shared" si="630"/>
        <v/>
      </c>
      <c r="BH326" s="882" t="str">
        <f t="shared" si="630"/>
        <v/>
      </c>
      <c r="BI326" s="882" t="str">
        <f t="shared" si="630"/>
        <v/>
      </c>
      <c r="BJ326" s="882" t="str">
        <f t="shared" si="630"/>
        <v/>
      </c>
      <c r="BK326" s="882" t="str">
        <f t="shared" si="630"/>
        <v/>
      </c>
      <c r="BL326" s="882" t="str">
        <f t="shared" si="630"/>
        <v/>
      </c>
      <c r="BM326" s="882" t="str">
        <f t="shared" si="630"/>
        <v/>
      </c>
      <c r="BN326" s="882" t="str">
        <f t="shared" si="630"/>
        <v/>
      </c>
      <c r="BO326" s="882" t="str">
        <f t="shared" si="630"/>
        <v/>
      </c>
      <c r="BP326" s="882" t="str">
        <f t="shared" si="630"/>
        <v/>
      </c>
      <c r="BQ326" s="882" t="str">
        <f t="shared" si="630"/>
        <v/>
      </c>
      <c r="BR326" s="882" t="str">
        <f t="shared" si="630"/>
        <v/>
      </c>
      <c r="BS326" s="882" t="str">
        <f t="shared" si="630"/>
        <v/>
      </c>
      <c r="BT326" s="882" t="str">
        <f t="shared" si="630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6" t="str">
        <f>IF(BY323="","",BY322*BY323*BY324*BY325)</f>
        <v/>
      </c>
      <c r="BZ326" s="876" t="str">
        <f t="shared" si="600"/>
        <v/>
      </c>
      <c r="CA326" s="876" t="str">
        <f t="shared" si="601"/>
        <v/>
      </c>
      <c r="CB326" s="876" t="str">
        <f t="shared" si="602"/>
        <v/>
      </c>
      <c r="CC326" s="877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8">
        <f t="shared" si="623"/>
        <v>0</v>
      </c>
      <c r="DM326" s="833">
        <f t="shared" si="624"/>
        <v>0</v>
      </c>
      <c r="DN326" s="833">
        <f t="shared" si="625"/>
        <v>0</v>
      </c>
      <c r="DO326" s="834">
        <f t="shared" si="626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457</v>
      </c>
      <c r="B327" s="889">
        <f t="shared" ref="B327:R327" si="631">SUM(B308,B314,B320,B326)</f>
        <v>0</v>
      </c>
      <c r="C327" s="889">
        <f t="shared" si="631"/>
        <v>0</v>
      </c>
      <c r="D327" s="889">
        <f t="shared" si="631"/>
        <v>0</v>
      </c>
      <c r="E327" s="889">
        <f t="shared" si="631"/>
        <v>0</v>
      </c>
      <c r="F327" s="889">
        <f t="shared" si="631"/>
        <v>0</v>
      </c>
      <c r="G327" s="889">
        <f t="shared" si="631"/>
        <v>0</v>
      </c>
      <c r="H327" s="889">
        <f t="shared" si="631"/>
        <v>0</v>
      </c>
      <c r="I327" s="889">
        <f t="shared" si="631"/>
        <v>0</v>
      </c>
      <c r="J327" s="889">
        <f t="shared" si="631"/>
        <v>0</v>
      </c>
      <c r="K327" s="889">
        <f t="shared" si="631"/>
        <v>0</v>
      </c>
      <c r="L327" s="889">
        <f t="shared" si="631"/>
        <v>0</v>
      </c>
      <c r="M327" s="889">
        <f t="shared" si="631"/>
        <v>0</v>
      </c>
      <c r="N327" s="889">
        <f t="shared" si="631"/>
        <v>0</v>
      </c>
      <c r="O327" s="889">
        <f t="shared" si="631"/>
        <v>0</v>
      </c>
      <c r="P327" s="889">
        <f t="shared" si="631"/>
        <v>0</v>
      </c>
      <c r="Q327" s="889">
        <f t="shared" si="631"/>
        <v>0</v>
      </c>
      <c r="R327" s="889">
        <f t="shared" si="631"/>
        <v>0</v>
      </c>
      <c r="S327" s="890"/>
      <c r="T327" s="889">
        <f t="shared" ref="T327:AJ327" si="632">SUM(T308,T314,T320,T326)</f>
        <v>0</v>
      </c>
      <c r="U327" s="889">
        <f t="shared" si="632"/>
        <v>0</v>
      </c>
      <c r="V327" s="889">
        <f t="shared" si="632"/>
        <v>0</v>
      </c>
      <c r="W327" s="889">
        <f t="shared" si="632"/>
        <v>0</v>
      </c>
      <c r="X327" s="889">
        <f t="shared" si="632"/>
        <v>0</v>
      </c>
      <c r="Y327" s="889">
        <f t="shared" si="632"/>
        <v>0</v>
      </c>
      <c r="Z327" s="889">
        <f t="shared" si="632"/>
        <v>0</v>
      </c>
      <c r="AA327" s="889">
        <f t="shared" si="632"/>
        <v>0</v>
      </c>
      <c r="AB327" s="889">
        <f t="shared" si="632"/>
        <v>0</v>
      </c>
      <c r="AC327" s="889">
        <f t="shared" si="632"/>
        <v>0</v>
      </c>
      <c r="AD327" s="889">
        <f t="shared" si="632"/>
        <v>0</v>
      </c>
      <c r="AE327" s="889">
        <f t="shared" si="632"/>
        <v>0</v>
      </c>
      <c r="AF327" s="889">
        <f t="shared" si="632"/>
        <v>0</v>
      </c>
      <c r="AG327" s="889">
        <f t="shared" si="632"/>
        <v>0</v>
      </c>
      <c r="AH327" s="889">
        <f t="shared" si="632"/>
        <v>0</v>
      </c>
      <c r="AI327" s="889">
        <f t="shared" si="632"/>
        <v>0</v>
      </c>
      <c r="AJ327" s="889">
        <f t="shared" si="632"/>
        <v>0</v>
      </c>
      <c r="AK327" s="890"/>
      <c r="AL327" s="889">
        <f t="shared" ref="AL327:BB327" si="633">SUM(AL308,AL314,AL320,AL326)</f>
        <v>0</v>
      </c>
      <c r="AM327" s="889">
        <f t="shared" si="633"/>
        <v>0</v>
      </c>
      <c r="AN327" s="889">
        <f t="shared" si="633"/>
        <v>0</v>
      </c>
      <c r="AO327" s="889">
        <f t="shared" si="633"/>
        <v>0</v>
      </c>
      <c r="AP327" s="889">
        <f t="shared" si="633"/>
        <v>0</v>
      </c>
      <c r="AQ327" s="889">
        <f t="shared" si="633"/>
        <v>0</v>
      </c>
      <c r="AR327" s="889">
        <f t="shared" si="633"/>
        <v>0</v>
      </c>
      <c r="AS327" s="889">
        <f t="shared" si="633"/>
        <v>0</v>
      </c>
      <c r="AT327" s="889">
        <f t="shared" si="633"/>
        <v>0</v>
      </c>
      <c r="AU327" s="889">
        <f t="shared" si="633"/>
        <v>0</v>
      </c>
      <c r="AV327" s="889">
        <f t="shared" si="633"/>
        <v>0</v>
      </c>
      <c r="AW327" s="889">
        <f t="shared" si="633"/>
        <v>0</v>
      </c>
      <c r="AX327" s="889">
        <f t="shared" si="633"/>
        <v>0</v>
      </c>
      <c r="AY327" s="889">
        <f t="shared" si="633"/>
        <v>0</v>
      </c>
      <c r="AZ327" s="889">
        <f t="shared" si="633"/>
        <v>0</v>
      </c>
      <c r="BA327" s="889">
        <f t="shared" si="633"/>
        <v>0</v>
      </c>
      <c r="BB327" s="889">
        <f t="shared" si="633"/>
        <v>0</v>
      </c>
      <c r="BC327" s="890"/>
      <c r="BD327" s="889">
        <f t="shared" ref="BD327:BT327" si="634">SUM(BD308,BD314,BD320,BD326)</f>
        <v>0</v>
      </c>
      <c r="BE327" s="889">
        <f t="shared" si="634"/>
        <v>0</v>
      </c>
      <c r="BF327" s="889">
        <f t="shared" si="634"/>
        <v>0</v>
      </c>
      <c r="BG327" s="889">
        <f t="shared" si="634"/>
        <v>0</v>
      </c>
      <c r="BH327" s="889">
        <f t="shared" si="634"/>
        <v>0</v>
      </c>
      <c r="BI327" s="889">
        <f t="shared" si="634"/>
        <v>0</v>
      </c>
      <c r="BJ327" s="889">
        <f t="shared" si="634"/>
        <v>0</v>
      </c>
      <c r="BK327" s="889">
        <f t="shared" si="634"/>
        <v>0</v>
      </c>
      <c r="BL327" s="889">
        <f t="shared" si="634"/>
        <v>0</v>
      </c>
      <c r="BM327" s="889">
        <f t="shared" si="634"/>
        <v>0</v>
      </c>
      <c r="BN327" s="889">
        <f t="shared" si="634"/>
        <v>0</v>
      </c>
      <c r="BO327" s="889">
        <f t="shared" si="634"/>
        <v>0</v>
      </c>
      <c r="BP327" s="889">
        <f t="shared" si="634"/>
        <v>0</v>
      </c>
      <c r="BQ327" s="889">
        <f t="shared" si="634"/>
        <v>0</v>
      </c>
      <c r="BR327" s="889">
        <f t="shared" si="634"/>
        <v>0</v>
      </c>
      <c r="BS327" s="889">
        <f t="shared" si="634"/>
        <v>0</v>
      </c>
      <c r="BT327" s="889">
        <f t="shared" si="634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0"/>
        <v>0</v>
      </c>
      <c r="CA327" s="876">
        <f t="shared" si="601"/>
        <v>0</v>
      </c>
      <c r="CB327" s="876">
        <f t="shared" si="602"/>
        <v>0</v>
      </c>
      <c r="CC327" s="877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8">
        <f t="shared" si="623"/>
        <v>17</v>
      </c>
      <c r="DM327" s="833">
        <f t="shared" si="624"/>
        <v>17</v>
      </c>
      <c r="DN327" s="833">
        <f t="shared" si="625"/>
        <v>17</v>
      </c>
      <c r="DO327" s="834">
        <f t="shared" si="626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458</v>
      </c>
      <c r="B1" s="61"/>
      <c r="C1" s="61"/>
      <c r="D1" s="1417" t="s">
        <v>706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710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ht="26" customHeight="1">
      <c r="A4" s="847" t="s">
        <v>110</v>
      </c>
      <c r="B4" s="915" t="str">
        <f>IF(WB!T4="","",WB!T4)</f>
        <v>Chisamba</v>
      </c>
      <c r="C4" s="863" t="str">
        <f>IF(WB!U4="","",WB!U4)</f>
        <v>Chisamba</v>
      </c>
      <c r="D4" s="863" t="str">
        <f>IF(WB!V4="","",WB!V4)</f>
        <v>Chisamba</v>
      </c>
      <c r="E4" s="863" t="str">
        <f>IF(WB!W4="","",WB!W4)</f>
        <v>Chisamba</v>
      </c>
      <c r="F4" s="863" t="str">
        <f>IF(WB!X4="","",WB!X4)</f>
        <v>Chisamba</v>
      </c>
      <c r="G4" s="863" t="str">
        <f>IF(WB!Y4="","",WB!Y4)</f>
        <v>Chisamba</v>
      </c>
      <c r="H4" s="863" t="str">
        <f>IF(WB!Z4="","",WB!Z4)</f>
        <v>Mkushi</v>
      </c>
      <c r="I4" s="863" t="str">
        <f>IF(WB!AA4="","",WB!AA4)</f>
        <v>Mkushi</v>
      </c>
      <c r="J4" s="863" t="str">
        <f>IF(WB!AB4="","",WB!AB4)</f>
        <v>Mkushi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Chisamba</v>
      </c>
      <c r="U4" s="863" t="str">
        <f>IF(WB!AL4="","",WB!AL4)</f>
        <v>Chisamba</v>
      </c>
      <c r="V4" s="863" t="str">
        <f>IF(WB!AM4="","",WB!AM4)</f>
        <v>Chisamba</v>
      </c>
      <c r="W4" s="863" t="str">
        <f>IF(WB!AN4="","",WB!AN4)</f>
        <v>Chisamba</v>
      </c>
      <c r="X4" s="863" t="str">
        <f>IF(WB!AO4="","",WB!AO4)</f>
        <v>Chisamba</v>
      </c>
      <c r="Y4" s="863" t="str">
        <f>IF(WB!AP4="","",WB!AP4)</f>
        <v>Chisamba</v>
      </c>
      <c r="Z4" s="863" t="str">
        <f>IF(WB!AQ4="","",WB!AQ4)</f>
        <v>Mkushi</v>
      </c>
      <c r="AA4" s="863" t="str">
        <f>IF(WB!AR4="","",WB!AR4)</f>
        <v>Mkushi</v>
      </c>
      <c r="AB4" s="863" t="str">
        <f>IF(WB!AS4="","",WB!AS4)</f>
        <v>Mkushi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Chisamba</v>
      </c>
      <c r="AM4" s="863" t="str">
        <f>IF(WB!BC4="","",WB!BC4)</f>
        <v>Chisamba</v>
      </c>
      <c r="AN4" s="863" t="str">
        <f>IF(WB!BD4="","",WB!BD4)</f>
        <v>Chisamba</v>
      </c>
      <c r="AO4" s="863" t="str">
        <f>IF(WB!BE4="","",WB!BE4)</f>
        <v>Chisamba</v>
      </c>
      <c r="AP4" s="863" t="str">
        <f>IF(WB!BF4="","",WB!BF4)</f>
        <v>Chisamba</v>
      </c>
      <c r="AQ4" s="863" t="str">
        <f>IF(WB!BG4="","",WB!BG4)</f>
        <v>Chisamba</v>
      </c>
      <c r="AR4" s="863" t="str">
        <f>IF(WB!BH4="","",WB!BH4)</f>
        <v>Mkushi</v>
      </c>
      <c r="AS4" s="863" t="str">
        <f>IF(WB!BI4="","",WB!BI4)</f>
        <v>Mkushi</v>
      </c>
      <c r="AT4" s="863" t="str">
        <f>IF(WB!BJ4="","",WB!BJ4)</f>
        <v>Mkushi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Chisamba</v>
      </c>
      <c r="BE4" s="863" t="str">
        <f>IF(WB!BT4="","",WB!BT4)</f>
        <v>Chisamba</v>
      </c>
      <c r="BF4" s="863" t="str">
        <f>IF(WB!BU4="","",WB!BU4)</f>
        <v>Chisamba</v>
      </c>
      <c r="BG4" s="863" t="str">
        <f>IF(WB!BV4="","",WB!BV4)</f>
        <v>Chisamba</v>
      </c>
      <c r="BH4" s="863" t="str">
        <f>IF(WB!BW4="","",WB!BW4)</f>
        <v>Chisamba</v>
      </c>
      <c r="BI4" s="863" t="str">
        <f>IF(WB!BX4="","",WB!BX4)</f>
        <v>Chisamba</v>
      </c>
      <c r="BJ4" s="863" t="str">
        <f>IF(WB!BY4="","",WB!BY4)</f>
        <v>Mkushi</v>
      </c>
      <c r="BK4" s="863" t="str">
        <f>IF(WB!BZ4="","",WB!BZ4)</f>
        <v>Mkushi</v>
      </c>
      <c r="BL4" s="863" t="str">
        <f>IF(WB!CA4="","",WB!CA4)</f>
        <v>Mkushi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115</v>
      </c>
      <c r="B5" s="857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921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116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931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461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740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91"/>
      <c r="L10" s="291"/>
      <c r="M10" s="291"/>
      <c r="N10" s="291"/>
      <c r="O10" s="291"/>
      <c r="P10" s="291"/>
      <c r="Q10" s="291"/>
      <c r="R10" s="291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9"/>
      <c r="T11" s="943"/>
      <c r="U11" s="943"/>
      <c r="V11" s="943"/>
      <c r="W11" s="943"/>
      <c r="X11" s="943"/>
      <c r="Y11" s="943"/>
      <c r="Z11" s="943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9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9"/>
      <c r="BV11" s="279"/>
      <c r="BW11" s="279"/>
      <c r="BX11" s="279"/>
      <c r="BY11" s="279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49"/>
      <c r="T12" s="943"/>
      <c r="U12" s="943"/>
      <c r="V12" s="943"/>
      <c r="W12" s="943"/>
      <c r="X12" s="943"/>
      <c r="Y12" s="943"/>
      <c r="Z12" s="943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9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9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9"/>
      <c r="BV12" s="670"/>
      <c r="BW12" s="670"/>
      <c r="BX12" s="670"/>
      <c r="BY12" s="670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49"/>
      <c r="T13" s="943"/>
      <c r="U13" s="943"/>
      <c r="V13" s="943"/>
      <c r="W13" s="943"/>
      <c r="X13" s="943"/>
      <c r="Y13" s="943"/>
      <c r="Z13" s="943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49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49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49"/>
      <c r="BV13" s="694"/>
      <c r="BW13" s="694"/>
      <c r="BX13" s="694"/>
      <c r="BY13" s="694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178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4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4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4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4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4"/>
      <c r="BV15" s="629"/>
      <c r="BW15" s="629"/>
      <c r="BX15" s="629"/>
      <c r="BY15" s="629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91"/>
      <c r="DR15" s="291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4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4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4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4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803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>
        <v>200</v>
      </c>
      <c r="U17" s="943">
        <v>200</v>
      </c>
      <c r="V17" s="943">
        <v>200</v>
      </c>
      <c r="W17" s="943">
        <v>200</v>
      </c>
      <c r="X17" s="943">
        <v>200</v>
      </c>
      <c r="Y17" s="943">
        <v>200</v>
      </c>
      <c r="Z17" s="943">
        <v>200</v>
      </c>
      <c r="AA17" s="943">
        <v>200</v>
      </c>
      <c r="AB17" s="943">
        <v>200</v>
      </c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>
        <v>200</v>
      </c>
      <c r="BX17" s="943"/>
      <c r="BY17" s="943"/>
      <c r="BZ17" s="876" t="str">
        <f t="shared" si="0"/>
        <v/>
      </c>
      <c r="CA17" s="876">
        <f t="shared" si="1"/>
        <v>200</v>
      </c>
      <c r="CB17" s="876" t="str">
        <f t="shared" si="2"/>
        <v/>
      </c>
      <c r="CC17" s="877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8">
        <f t="shared" si="23"/>
        <v>0</v>
      </c>
      <c r="DM17" s="833">
        <f t="shared" si="24"/>
        <v>9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>
        <f>IF(SUM(BW17)&gt;0,BW17*'Exp factors'!D$21,"")</f>
        <v>250</v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9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9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9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9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6">
        <f t="shared" si="0"/>
        <v>470</v>
      </c>
      <c r="CA18" s="876">
        <f t="shared" si="1"/>
        <v>470</v>
      </c>
      <c r="CB18" s="876">
        <f t="shared" si="2"/>
        <v>470</v>
      </c>
      <c r="CC18" s="877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8">
        <f t="shared" si="23"/>
        <v>17</v>
      </c>
      <c r="DM18" s="833">
        <f t="shared" si="24"/>
        <v>17</v>
      </c>
      <c r="DN18" s="833">
        <f t="shared" si="25"/>
        <v>17</v>
      </c>
      <c r="DO18" s="833">
        <f t="shared" si="26"/>
        <v>17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9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49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9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9"/>
      <c r="BV19" s="670"/>
      <c r="BW19" s="670"/>
      <c r="BX19" s="670"/>
      <c r="BY19" s="670"/>
      <c r="BZ19" s="876" t="str">
        <f t="shared" si="0"/>
        <v/>
      </c>
      <c r="CA19" s="876">
        <f t="shared" si="1"/>
        <v>0</v>
      </c>
      <c r="CB19" s="876" t="str">
        <f t="shared" si="2"/>
        <v/>
      </c>
      <c r="CC19" s="877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8">
        <f t="shared" si="23"/>
        <v>0</v>
      </c>
      <c r="DM19" s="833">
        <f t="shared" si="24"/>
        <v>9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49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49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49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49"/>
      <c r="BV20" s="694"/>
      <c r="BW20" s="694"/>
      <c r="BX20" s="694"/>
      <c r="BY20" s="694"/>
      <c r="BZ20" s="876" t="str">
        <f t="shared" si="0"/>
        <v/>
      </c>
      <c r="CA20" s="876">
        <f t="shared" si="1"/>
        <v>0</v>
      </c>
      <c r="CB20" s="876" t="str">
        <f t="shared" si="2"/>
        <v/>
      </c>
      <c r="CC20" s="877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8">
        <f t="shared" si="23"/>
        <v>0</v>
      </c>
      <c r="DM20" s="833">
        <f t="shared" si="24"/>
        <v>9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178</v>
      </c>
      <c r="B21" s="746" t="str">
        <f t="shared" ref="B21:I21" si="39">IF(B19="","",B19*B20)</f>
        <v/>
      </c>
      <c r="C21" s="746" t="str">
        <f t="shared" si="39"/>
        <v/>
      </c>
      <c r="D21" s="746" t="str">
        <f t="shared" si="39"/>
        <v/>
      </c>
      <c r="E21" s="746" t="str">
        <f t="shared" si="39"/>
        <v/>
      </c>
      <c r="F21" s="746" t="str">
        <f t="shared" si="39"/>
        <v/>
      </c>
      <c r="G21" s="746" t="str">
        <f t="shared" si="39"/>
        <v/>
      </c>
      <c r="H21" s="746" t="str">
        <f t="shared" si="39"/>
        <v/>
      </c>
      <c r="I21" s="746" t="str">
        <f t="shared" si="39"/>
        <v/>
      </c>
      <c r="J21" s="746"/>
      <c r="K21" s="746" t="str">
        <f t="shared" ref="K21:R21" si="40">IF(K19="","",K19*K20)</f>
        <v/>
      </c>
      <c r="L21" s="746" t="str">
        <f t="shared" si="40"/>
        <v/>
      </c>
      <c r="M21" s="746" t="str">
        <f t="shared" si="40"/>
        <v/>
      </c>
      <c r="N21" s="746" t="str">
        <f t="shared" si="40"/>
        <v/>
      </c>
      <c r="O21" s="746" t="str">
        <f t="shared" si="40"/>
        <v/>
      </c>
      <c r="P21" s="746" t="str">
        <f t="shared" si="40"/>
        <v/>
      </c>
      <c r="Q21" s="746" t="str">
        <f t="shared" si="40"/>
        <v/>
      </c>
      <c r="R21" s="746" t="str">
        <f t="shared" si="40"/>
        <v/>
      </c>
      <c r="S21" s="752"/>
      <c r="T21" s="746">
        <f t="shared" ref="T21:AJ21" si="41">IF(T19="","",T19*T20)</f>
        <v>0</v>
      </c>
      <c r="U21" s="746">
        <f t="shared" si="41"/>
        <v>0</v>
      </c>
      <c r="V21" s="746">
        <f t="shared" si="41"/>
        <v>0</v>
      </c>
      <c r="W21" s="746">
        <f t="shared" si="41"/>
        <v>0</v>
      </c>
      <c r="X21" s="746">
        <f t="shared" si="41"/>
        <v>0</v>
      </c>
      <c r="Y21" s="746">
        <f t="shared" si="41"/>
        <v>0</v>
      </c>
      <c r="Z21" s="746">
        <f t="shared" si="41"/>
        <v>0</v>
      </c>
      <c r="AA21" s="746">
        <f t="shared" si="41"/>
        <v>0</v>
      </c>
      <c r="AB21" s="746">
        <f t="shared" si="41"/>
        <v>0</v>
      </c>
      <c r="AC21" s="746" t="str">
        <f t="shared" si="41"/>
        <v/>
      </c>
      <c r="AD21" s="746" t="str">
        <f t="shared" si="41"/>
        <v/>
      </c>
      <c r="AE21" s="746" t="str">
        <f t="shared" si="41"/>
        <v/>
      </c>
      <c r="AF21" s="746" t="str">
        <f t="shared" si="41"/>
        <v/>
      </c>
      <c r="AG21" s="746" t="str">
        <f t="shared" si="41"/>
        <v/>
      </c>
      <c r="AH21" s="746" t="str">
        <f t="shared" si="41"/>
        <v/>
      </c>
      <c r="AI21" s="746" t="str">
        <f t="shared" si="41"/>
        <v/>
      </c>
      <c r="AJ21" s="746" t="str">
        <f t="shared" si="41"/>
        <v/>
      </c>
      <c r="AK21" s="752"/>
      <c r="AL21" s="746" t="str">
        <f t="shared" ref="AL21:BB21" si="42">IF(AL19="","",AL19*AL20)</f>
        <v/>
      </c>
      <c r="AM21" s="746" t="str">
        <f t="shared" si="42"/>
        <v/>
      </c>
      <c r="AN21" s="746" t="str">
        <f t="shared" si="42"/>
        <v/>
      </c>
      <c r="AO21" s="746" t="str">
        <f t="shared" si="42"/>
        <v/>
      </c>
      <c r="AP21" s="746" t="str">
        <f t="shared" si="42"/>
        <v/>
      </c>
      <c r="AQ21" s="746" t="str">
        <f t="shared" si="42"/>
        <v/>
      </c>
      <c r="AR21" s="746" t="str">
        <f t="shared" si="42"/>
        <v/>
      </c>
      <c r="AS21" s="746" t="str">
        <f t="shared" si="42"/>
        <v/>
      </c>
      <c r="AT21" s="746" t="str">
        <f t="shared" si="42"/>
        <v/>
      </c>
      <c r="AU21" s="746" t="str">
        <f t="shared" si="42"/>
        <v/>
      </c>
      <c r="AV21" s="746" t="str">
        <f t="shared" si="42"/>
        <v/>
      </c>
      <c r="AW21" s="746" t="str">
        <f t="shared" si="42"/>
        <v/>
      </c>
      <c r="AX21" s="746" t="str">
        <f t="shared" si="42"/>
        <v/>
      </c>
      <c r="AY21" s="746" t="str">
        <f t="shared" si="42"/>
        <v/>
      </c>
      <c r="AZ21" s="746" t="str">
        <f t="shared" si="42"/>
        <v/>
      </c>
      <c r="BA21" s="746" t="str">
        <f t="shared" si="42"/>
        <v/>
      </c>
      <c r="BB21" s="746" t="str">
        <f t="shared" si="42"/>
        <v/>
      </c>
      <c r="BC21" s="752"/>
      <c r="BD21" s="746" t="str">
        <f t="shared" ref="BD21:BT21" si="43">IF(BD19="","",BD19*BD20)</f>
        <v/>
      </c>
      <c r="BE21" s="746" t="str">
        <f t="shared" si="43"/>
        <v/>
      </c>
      <c r="BF21" s="746" t="str">
        <f t="shared" si="43"/>
        <v/>
      </c>
      <c r="BG21" s="746" t="str">
        <f t="shared" si="43"/>
        <v/>
      </c>
      <c r="BH21" s="746" t="str">
        <f t="shared" si="43"/>
        <v/>
      </c>
      <c r="BI21" s="746" t="str">
        <f t="shared" si="43"/>
        <v/>
      </c>
      <c r="BJ21" s="746" t="str">
        <f t="shared" si="43"/>
        <v/>
      </c>
      <c r="BK21" s="746" t="str">
        <f t="shared" si="43"/>
        <v/>
      </c>
      <c r="BL21" s="746" t="str">
        <f t="shared" si="43"/>
        <v/>
      </c>
      <c r="BM21" s="746" t="str">
        <f t="shared" si="43"/>
        <v/>
      </c>
      <c r="BN21" s="746" t="str">
        <f t="shared" si="43"/>
        <v/>
      </c>
      <c r="BO21" s="746" t="str">
        <f t="shared" si="43"/>
        <v/>
      </c>
      <c r="BP21" s="746" t="str">
        <f t="shared" si="43"/>
        <v/>
      </c>
      <c r="BQ21" s="746" t="str">
        <f t="shared" si="43"/>
        <v/>
      </c>
      <c r="BR21" s="746" t="str">
        <f t="shared" si="43"/>
        <v/>
      </c>
      <c r="BS21" s="746" t="str">
        <f t="shared" si="43"/>
        <v/>
      </c>
      <c r="BT21" s="746" t="str">
        <f t="shared" si="43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6" t="str">
        <f t="shared" si="0"/>
        <v/>
      </c>
      <c r="CA21" s="876">
        <f t="shared" si="1"/>
        <v>0</v>
      </c>
      <c r="CB21" s="876" t="str">
        <f t="shared" si="2"/>
        <v/>
      </c>
      <c r="CC21" s="877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8">
        <f t="shared" si="23"/>
        <v>0</v>
      </c>
      <c r="DM21" s="833">
        <f t="shared" si="24"/>
        <v>9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4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4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4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4"/>
      <c r="BV22" s="629"/>
      <c r="BW22" s="629"/>
      <c r="BX22" s="629"/>
      <c r="BY22" s="629"/>
      <c r="BZ22" s="876" t="str">
        <f t="shared" si="0"/>
        <v/>
      </c>
      <c r="CA22" s="876">
        <f t="shared" si="1"/>
        <v>0</v>
      </c>
      <c r="CB22" s="876" t="str">
        <f t="shared" si="2"/>
        <v/>
      </c>
      <c r="CC22" s="877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8">
        <f t="shared" si="23"/>
        <v>0</v>
      </c>
      <c r="DM22" s="833">
        <f t="shared" si="24"/>
        <v>9</v>
      </c>
      <c r="DN22" s="833">
        <f t="shared" si="25"/>
        <v>0</v>
      </c>
      <c r="DO22" s="833">
        <f t="shared" si="26"/>
        <v>0</v>
      </c>
      <c r="DP22" s="962"/>
      <c r="DQ22" s="291"/>
      <c r="DR22" s="291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1" t="str">
        <f t="shared" ref="B23:I23" si="44">IF(B17="","",(B17-B19-B22)*B18/B$7/365/$G$1)</f>
        <v/>
      </c>
      <c r="C23" s="751" t="str">
        <f t="shared" si="44"/>
        <v/>
      </c>
      <c r="D23" s="751" t="str">
        <f t="shared" si="44"/>
        <v/>
      </c>
      <c r="E23" s="751" t="str">
        <f t="shared" si="44"/>
        <v/>
      </c>
      <c r="F23" s="751" t="str">
        <f t="shared" si="44"/>
        <v/>
      </c>
      <c r="G23" s="751" t="str">
        <f t="shared" si="44"/>
        <v/>
      </c>
      <c r="H23" s="751" t="str">
        <f t="shared" si="44"/>
        <v/>
      </c>
      <c r="I23" s="751" t="str">
        <f t="shared" si="44"/>
        <v/>
      </c>
      <c r="J23" s="751"/>
      <c r="K23" s="751" t="str">
        <f t="shared" ref="K23:R23" si="45">IF(K17="","",(K17-K19-K22)*K18/K$7/365/$G$1)</f>
        <v/>
      </c>
      <c r="L23" s="751" t="str">
        <f t="shared" si="45"/>
        <v/>
      </c>
      <c r="M23" s="751" t="str">
        <f t="shared" si="45"/>
        <v/>
      </c>
      <c r="N23" s="751" t="str">
        <f t="shared" si="45"/>
        <v/>
      </c>
      <c r="O23" s="751" t="str">
        <f t="shared" si="45"/>
        <v/>
      </c>
      <c r="P23" s="751" t="str">
        <f t="shared" si="45"/>
        <v/>
      </c>
      <c r="Q23" s="751" t="str">
        <f t="shared" si="45"/>
        <v/>
      </c>
      <c r="R23" s="751" t="str">
        <f t="shared" si="45"/>
        <v/>
      </c>
      <c r="S23" s="964"/>
      <c r="T23" s="751">
        <f t="shared" ref="T23:AJ23" si="46">IF(T17="","",(T17-T19-T22)*T18/T$7/365/$G$1)</f>
        <v>1.3626150612451983E-2</v>
      </c>
      <c r="U23" s="751">
        <f t="shared" si="46"/>
        <v>1.2263535551206784E-2</v>
      </c>
      <c r="V23" s="751">
        <f t="shared" si="46"/>
        <v>1.2263535551206784E-2</v>
      </c>
      <c r="W23" s="751">
        <f t="shared" si="46"/>
        <v>1.0219612959338986E-2</v>
      </c>
      <c r="X23" s="751">
        <f t="shared" si="46"/>
        <v>1.5329419439008481E-2</v>
      </c>
      <c r="Y23" s="751">
        <f t="shared" si="46"/>
        <v>1.0219612959338986E-2</v>
      </c>
      <c r="Z23" s="751">
        <f t="shared" si="46"/>
        <v>1.7519336501723978E-2</v>
      </c>
      <c r="AA23" s="751">
        <f t="shared" si="46"/>
        <v>1.7519336501723978E-2</v>
      </c>
      <c r="AB23" s="751">
        <f t="shared" si="46"/>
        <v>1.3626150612451983E-2</v>
      </c>
      <c r="AC23" s="751" t="str">
        <f t="shared" si="46"/>
        <v/>
      </c>
      <c r="AD23" s="751" t="str">
        <f t="shared" si="46"/>
        <v/>
      </c>
      <c r="AE23" s="751" t="str">
        <f t="shared" si="46"/>
        <v/>
      </c>
      <c r="AF23" s="751" t="str">
        <f t="shared" si="46"/>
        <v/>
      </c>
      <c r="AG23" s="751" t="str">
        <f t="shared" si="46"/>
        <v/>
      </c>
      <c r="AH23" s="751" t="str">
        <f t="shared" si="46"/>
        <v/>
      </c>
      <c r="AI23" s="751" t="str">
        <f t="shared" si="46"/>
        <v/>
      </c>
      <c r="AJ23" s="751" t="str">
        <f t="shared" si="46"/>
        <v/>
      </c>
      <c r="AK23" s="964"/>
      <c r="AL23" s="751" t="str">
        <f t="shared" ref="AL23:BB23" si="47">IF(AL17="","",(AL17-AL19-AL22)*AL18/AL$7/365/$G$1)</f>
        <v/>
      </c>
      <c r="AM23" s="751" t="str">
        <f t="shared" si="47"/>
        <v/>
      </c>
      <c r="AN23" s="751" t="str">
        <f t="shared" si="47"/>
        <v/>
      </c>
      <c r="AO23" s="751" t="str">
        <f t="shared" si="47"/>
        <v/>
      </c>
      <c r="AP23" s="751" t="str">
        <f t="shared" si="47"/>
        <v/>
      </c>
      <c r="AQ23" s="751" t="str">
        <f t="shared" si="47"/>
        <v/>
      </c>
      <c r="AR23" s="751" t="str">
        <f t="shared" si="47"/>
        <v/>
      </c>
      <c r="AS23" s="751" t="str">
        <f t="shared" si="47"/>
        <v/>
      </c>
      <c r="AT23" s="751" t="str">
        <f t="shared" si="47"/>
        <v/>
      </c>
      <c r="AU23" s="751" t="str">
        <f t="shared" si="47"/>
        <v/>
      </c>
      <c r="AV23" s="751" t="str">
        <f t="shared" si="47"/>
        <v/>
      </c>
      <c r="AW23" s="751" t="str">
        <f t="shared" si="47"/>
        <v/>
      </c>
      <c r="AX23" s="751" t="str">
        <f t="shared" si="47"/>
        <v/>
      </c>
      <c r="AY23" s="751" t="str">
        <f t="shared" si="47"/>
        <v/>
      </c>
      <c r="AZ23" s="751" t="str">
        <f t="shared" si="47"/>
        <v/>
      </c>
      <c r="BA23" s="751" t="str">
        <f t="shared" si="47"/>
        <v/>
      </c>
      <c r="BB23" s="751" t="str">
        <f t="shared" si="47"/>
        <v/>
      </c>
      <c r="BC23" s="964"/>
      <c r="BD23" s="751" t="str">
        <f t="shared" ref="BD23:BT23" si="48">IF(BD17="","",(BD17-BD19-BD22)*BD18/BD$7/365/$G$1)</f>
        <v/>
      </c>
      <c r="BE23" s="751" t="str">
        <f t="shared" si="48"/>
        <v/>
      </c>
      <c r="BF23" s="751" t="str">
        <f t="shared" si="48"/>
        <v/>
      </c>
      <c r="BG23" s="751" t="str">
        <f t="shared" si="48"/>
        <v/>
      </c>
      <c r="BH23" s="751" t="str">
        <f t="shared" si="48"/>
        <v/>
      </c>
      <c r="BI23" s="751" t="str">
        <f t="shared" si="48"/>
        <v/>
      </c>
      <c r="BJ23" s="751" t="str">
        <f t="shared" si="48"/>
        <v/>
      </c>
      <c r="BK23" s="751" t="str">
        <f t="shared" si="48"/>
        <v/>
      </c>
      <c r="BL23" s="751" t="str">
        <f t="shared" si="48"/>
        <v/>
      </c>
      <c r="BM23" s="751" t="str">
        <f t="shared" si="48"/>
        <v/>
      </c>
      <c r="BN23" s="751" t="str">
        <f t="shared" si="48"/>
        <v/>
      </c>
      <c r="BO23" s="751" t="str">
        <f t="shared" si="48"/>
        <v/>
      </c>
      <c r="BP23" s="751" t="str">
        <f t="shared" si="48"/>
        <v/>
      </c>
      <c r="BQ23" s="751" t="str">
        <f t="shared" si="48"/>
        <v/>
      </c>
      <c r="BR23" s="751" t="str">
        <f t="shared" si="48"/>
        <v/>
      </c>
      <c r="BS23" s="751" t="str">
        <f t="shared" si="48"/>
        <v/>
      </c>
      <c r="BT23" s="751" t="str">
        <f t="shared" si="48"/>
        <v/>
      </c>
      <c r="BU23" s="964"/>
      <c r="BV23" s="751" t="str">
        <f>IF(BV17="","",(BV17-BV19-BV22)*BV18/BV$7/365/$G$1)</f>
        <v/>
      </c>
      <c r="BW23" s="751">
        <f>IF(BW17="","",(BW17-BW19-BW22)*BW18/BW$7/365/$G$1)</f>
        <v>1.3626150612451983E-2</v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5" t="str">
        <f t="shared" si="0"/>
        <v/>
      </c>
      <c r="CA23" s="965">
        <f t="shared" si="1"/>
        <v>1.3549677318198425E-2</v>
      </c>
      <c r="CB23" s="965" t="str">
        <f t="shared" si="2"/>
        <v/>
      </c>
      <c r="CC23" s="966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8">
        <f t="shared" si="23"/>
        <v>0</v>
      </c>
      <c r="DM23" s="833">
        <f t="shared" si="24"/>
        <v>9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1">
        <f>IF(DQ17="","",(DQ17+SUM(BW17)*(DQ17="")-SUM(DQ19)-DQ22-SUM(BW22)*(DQ22=""))*BW18/DQ$7/365/$G$1)</f>
        <v>1.7032688265564977E-2</v>
      </c>
      <c r="DR23" s="751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804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>
        <v>100</v>
      </c>
      <c r="U24" s="943">
        <v>100</v>
      </c>
      <c r="V24" s="943">
        <v>100</v>
      </c>
      <c r="W24" s="943">
        <v>100</v>
      </c>
      <c r="X24" s="943">
        <v>100</v>
      </c>
      <c r="Y24" s="943">
        <v>100</v>
      </c>
      <c r="Z24" s="943">
        <v>100</v>
      </c>
      <c r="AA24" s="943">
        <v>100</v>
      </c>
      <c r="AB24" s="943">
        <v>100</v>
      </c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>
        <v>100</v>
      </c>
      <c r="BX24" s="943"/>
      <c r="BY24" s="943"/>
      <c r="BZ24" s="876" t="str">
        <f t="shared" si="0"/>
        <v/>
      </c>
      <c r="CA24" s="876">
        <f t="shared" si="1"/>
        <v>100</v>
      </c>
      <c r="CB24" s="876" t="str">
        <f t="shared" si="2"/>
        <v/>
      </c>
      <c r="CC24" s="877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8">
        <f t="shared" si="23"/>
        <v>0</v>
      </c>
      <c r="DM24" s="833">
        <f t="shared" si="24"/>
        <v>9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>
        <f>IF(SUM(BW24)&gt;0,BW24*'Exp factors'!D$21,"")</f>
        <v>125</v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9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9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9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9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6">
        <f t="shared" si="0"/>
        <v>110</v>
      </c>
      <c r="CA25" s="876">
        <f t="shared" si="1"/>
        <v>110</v>
      </c>
      <c r="CB25" s="876">
        <f t="shared" si="2"/>
        <v>110</v>
      </c>
      <c r="CC25" s="877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8">
        <f t="shared" si="23"/>
        <v>17</v>
      </c>
      <c r="DM25" s="833">
        <f t="shared" si="24"/>
        <v>17</v>
      </c>
      <c r="DN25" s="833">
        <f t="shared" si="25"/>
        <v>17</v>
      </c>
      <c r="DO25" s="833">
        <f t="shared" si="26"/>
        <v>17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9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49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9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9"/>
      <c r="BV26" s="670"/>
      <c r="BW26" s="670"/>
      <c r="BX26" s="670"/>
      <c r="BY26" s="670"/>
      <c r="BZ26" s="876" t="str">
        <f t="shared" si="0"/>
        <v/>
      </c>
      <c r="CA26" s="876">
        <f t="shared" si="1"/>
        <v>0</v>
      </c>
      <c r="CB26" s="876" t="str">
        <f t="shared" si="2"/>
        <v/>
      </c>
      <c r="CC26" s="877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8">
        <f t="shared" si="23"/>
        <v>0</v>
      </c>
      <c r="DM26" s="833">
        <f t="shared" si="24"/>
        <v>9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49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49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49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49"/>
      <c r="BV27" s="694"/>
      <c r="BW27" s="694"/>
      <c r="BX27" s="694"/>
      <c r="BY27" s="694"/>
      <c r="BZ27" s="876" t="str">
        <f t="shared" si="0"/>
        <v/>
      </c>
      <c r="CA27" s="876">
        <f t="shared" si="1"/>
        <v>0</v>
      </c>
      <c r="CB27" s="876" t="str">
        <f t="shared" si="2"/>
        <v/>
      </c>
      <c r="CC27" s="877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8">
        <f t="shared" si="23"/>
        <v>0</v>
      </c>
      <c r="DM27" s="833">
        <f t="shared" si="24"/>
        <v>9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178</v>
      </c>
      <c r="B28" s="746" t="str">
        <f t="shared" ref="B28:R28" si="54">IF(B26="","",B26*B27)</f>
        <v/>
      </c>
      <c r="C28" s="746" t="str">
        <f t="shared" si="54"/>
        <v/>
      </c>
      <c r="D28" s="746" t="str">
        <f t="shared" si="54"/>
        <v/>
      </c>
      <c r="E28" s="746" t="str">
        <f t="shared" si="54"/>
        <v/>
      </c>
      <c r="F28" s="746" t="str">
        <f t="shared" si="54"/>
        <v/>
      </c>
      <c r="G28" s="746" t="str">
        <f t="shared" si="54"/>
        <v/>
      </c>
      <c r="H28" s="746" t="str">
        <f t="shared" si="54"/>
        <v/>
      </c>
      <c r="I28" s="746" t="str">
        <f t="shared" si="54"/>
        <v/>
      </c>
      <c r="J28" s="746" t="str">
        <f t="shared" si="54"/>
        <v/>
      </c>
      <c r="K28" s="746" t="str">
        <f t="shared" si="54"/>
        <v/>
      </c>
      <c r="L28" s="746" t="str">
        <f t="shared" si="54"/>
        <v/>
      </c>
      <c r="M28" s="746" t="str">
        <f t="shared" si="54"/>
        <v/>
      </c>
      <c r="N28" s="746" t="str">
        <f t="shared" si="54"/>
        <v/>
      </c>
      <c r="O28" s="746" t="str">
        <f t="shared" si="54"/>
        <v/>
      </c>
      <c r="P28" s="746" t="str">
        <f t="shared" si="54"/>
        <v/>
      </c>
      <c r="Q28" s="746" t="str">
        <f t="shared" si="54"/>
        <v/>
      </c>
      <c r="R28" s="746" t="str">
        <f t="shared" si="54"/>
        <v/>
      </c>
      <c r="S28" s="752"/>
      <c r="T28" s="746">
        <f t="shared" ref="T28:AJ28" si="55">IF(T26="","",T26*T27)</f>
        <v>0</v>
      </c>
      <c r="U28" s="746">
        <f t="shared" si="55"/>
        <v>0</v>
      </c>
      <c r="V28" s="746">
        <f t="shared" si="55"/>
        <v>0</v>
      </c>
      <c r="W28" s="746">
        <f t="shared" si="55"/>
        <v>0</v>
      </c>
      <c r="X28" s="746">
        <f t="shared" si="55"/>
        <v>0</v>
      </c>
      <c r="Y28" s="746">
        <f t="shared" si="55"/>
        <v>0</v>
      </c>
      <c r="Z28" s="746">
        <f t="shared" si="55"/>
        <v>0</v>
      </c>
      <c r="AA28" s="746">
        <f t="shared" si="55"/>
        <v>0</v>
      </c>
      <c r="AB28" s="746">
        <f t="shared" si="55"/>
        <v>0</v>
      </c>
      <c r="AC28" s="746" t="str">
        <f t="shared" si="55"/>
        <v/>
      </c>
      <c r="AD28" s="746" t="str">
        <f t="shared" si="55"/>
        <v/>
      </c>
      <c r="AE28" s="746" t="str">
        <f t="shared" si="55"/>
        <v/>
      </c>
      <c r="AF28" s="746" t="str">
        <f t="shared" si="55"/>
        <v/>
      </c>
      <c r="AG28" s="746" t="str">
        <f t="shared" si="55"/>
        <v/>
      </c>
      <c r="AH28" s="746" t="str">
        <f t="shared" si="55"/>
        <v/>
      </c>
      <c r="AI28" s="746" t="str">
        <f t="shared" si="55"/>
        <v/>
      </c>
      <c r="AJ28" s="746" t="str">
        <f t="shared" si="55"/>
        <v/>
      </c>
      <c r="AK28" s="752"/>
      <c r="AL28" s="746" t="str">
        <f t="shared" ref="AL28:BB28" si="56">IF(AL26="","",AL26*AL27)</f>
        <v/>
      </c>
      <c r="AM28" s="746" t="str">
        <f t="shared" si="56"/>
        <v/>
      </c>
      <c r="AN28" s="746" t="str">
        <f t="shared" si="56"/>
        <v/>
      </c>
      <c r="AO28" s="746" t="str">
        <f t="shared" si="56"/>
        <v/>
      </c>
      <c r="AP28" s="746" t="str">
        <f t="shared" si="56"/>
        <v/>
      </c>
      <c r="AQ28" s="746" t="str">
        <f t="shared" si="56"/>
        <v/>
      </c>
      <c r="AR28" s="746" t="str">
        <f t="shared" si="56"/>
        <v/>
      </c>
      <c r="AS28" s="746" t="str">
        <f t="shared" si="56"/>
        <v/>
      </c>
      <c r="AT28" s="746" t="str">
        <f t="shared" si="56"/>
        <v/>
      </c>
      <c r="AU28" s="746" t="str">
        <f t="shared" si="56"/>
        <v/>
      </c>
      <c r="AV28" s="746" t="str">
        <f t="shared" si="56"/>
        <v/>
      </c>
      <c r="AW28" s="746" t="str">
        <f t="shared" si="56"/>
        <v/>
      </c>
      <c r="AX28" s="746" t="str">
        <f t="shared" si="56"/>
        <v/>
      </c>
      <c r="AY28" s="746" t="str">
        <f t="shared" si="56"/>
        <v/>
      </c>
      <c r="AZ28" s="746" t="str">
        <f t="shared" si="56"/>
        <v/>
      </c>
      <c r="BA28" s="746" t="str">
        <f t="shared" si="56"/>
        <v/>
      </c>
      <c r="BB28" s="746" t="str">
        <f t="shared" si="56"/>
        <v/>
      </c>
      <c r="BC28" s="752"/>
      <c r="BD28" s="746" t="str">
        <f t="shared" ref="BD28:BT28" si="57">IF(BD26="","",BD26*BD27)</f>
        <v/>
      </c>
      <c r="BE28" s="746" t="str">
        <f t="shared" si="57"/>
        <v/>
      </c>
      <c r="BF28" s="746" t="str">
        <f t="shared" si="57"/>
        <v/>
      </c>
      <c r="BG28" s="746" t="str">
        <f t="shared" si="57"/>
        <v/>
      </c>
      <c r="BH28" s="746" t="str">
        <f t="shared" si="57"/>
        <v/>
      </c>
      <c r="BI28" s="746" t="str">
        <f t="shared" si="57"/>
        <v/>
      </c>
      <c r="BJ28" s="746" t="str">
        <f t="shared" si="57"/>
        <v/>
      </c>
      <c r="BK28" s="746" t="str">
        <f t="shared" si="57"/>
        <v/>
      </c>
      <c r="BL28" s="746" t="str">
        <f t="shared" si="57"/>
        <v/>
      </c>
      <c r="BM28" s="746" t="str">
        <f t="shared" si="57"/>
        <v/>
      </c>
      <c r="BN28" s="746" t="str">
        <f t="shared" si="57"/>
        <v/>
      </c>
      <c r="BO28" s="746" t="str">
        <f t="shared" si="57"/>
        <v/>
      </c>
      <c r="BP28" s="746" t="str">
        <f t="shared" si="57"/>
        <v/>
      </c>
      <c r="BQ28" s="746" t="str">
        <f t="shared" si="57"/>
        <v/>
      </c>
      <c r="BR28" s="746" t="str">
        <f t="shared" si="57"/>
        <v/>
      </c>
      <c r="BS28" s="746" t="str">
        <f t="shared" si="57"/>
        <v/>
      </c>
      <c r="BT28" s="746" t="str">
        <f t="shared" si="57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6" t="str">
        <f t="shared" si="0"/>
        <v/>
      </c>
      <c r="CA28" s="876">
        <f t="shared" si="1"/>
        <v>0</v>
      </c>
      <c r="CB28" s="876" t="str">
        <f t="shared" si="2"/>
        <v/>
      </c>
      <c r="CC28" s="877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8">
        <f t="shared" si="23"/>
        <v>0</v>
      </c>
      <c r="DM28" s="833">
        <f t="shared" si="24"/>
        <v>9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4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4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4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4"/>
      <c r="BV29" s="629"/>
      <c r="BW29" s="629"/>
      <c r="BX29" s="629"/>
      <c r="BY29" s="629"/>
      <c r="BZ29" s="876" t="str">
        <f t="shared" si="0"/>
        <v/>
      </c>
      <c r="CA29" s="876">
        <f t="shared" si="1"/>
        <v>0</v>
      </c>
      <c r="CB29" s="876" t="str">
        <f t="shared" si="2"/>
        <v/>
      </c>
      <c r="CC29" s="877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8">
        <f t="shared" si="23"/>
        <v>0</v>
      </c>
      <c r="DM29" s="833">
        <f t="shared" si="24"/>
        <v>9</v>
      </c>
      <c r="DN29" s="833">
        <f t="shared" si="25"/>
        <v>0</v>
      </c>
      <c r="DO29" s="833">
        <f t="shared" si="26"/>
        <v>0</v>
      </c>
      <c r="DP29" s="962"/>
      <c r="DQ29" s="291"/>
      <c r="DR29" s="291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1" t="str">
        <f t="shared" ref="B30:R30" si="58">IF(B24="","",(B24-B26-B29)*B25/B$7/365/$G$1)</f>
        <v/>
      </c>
      <c r="C30" s="751" t="str">
        <f t="shared" si="58"/>
        <v/>
      </c>
      <c r="D30" s="751" t="str">
        <f t="shared" si="58"/>
        <v/>
      </c>
      <c r="E30" s="751" t="str">
        <f t="shared" si="58"/>
        <v/>
      </c>
      <c r="F30" s="751" t="str">
        <f t="shared" si="58"/>
        <v/>
      </c>
      <c r="G30" s="751" t="str">
        <f t="shared" si="58"/>
        <v/>
      </c>
      <c r="H30" s="751" t="str">
        <f t="shared" si="58"/>
        <v/>
      </c>
      <c r="I30" s="751" t="str">
        <f t="shared" si="58"/>
        <v/>
      </c>
      <c r="J30" s="751" t="str">
        <f t="shared" si="58"/>
        <v/>
      </c>
      <c r="K30" s="751" t="str">
        <f t="shared" si="58"/>
        <v/>
      </c>
      <c r="L30" s="751" t="str">
        <f t="shared" si="58"/>
        <v/>
      </c>
      <c r="M30" s="751" t="str">
        <f t="shared" si="58"/>
        <v/>
      </c>
      <c r="N30" s="751" t="str">
        <f t="shared" si="58"/>
        <v/>
      </c>
      <c r="O30" s="751" t="str">
        <f t="shared" si="58"/>
        <v/>
      </c>
      <c r="P30" s="751" t="str">
        <f t="shared" si="58"/>
        <v/>
      </c>
      <c r="Q30" s="751" t="str">
        <f t="shared" si="58"/>
        <v/>
      </c>
      <c r="R30" s="751" t="str">
        <f t="shared" si="58"/>
        <v/>
      </c>
      <c r="S30" s="964"/>
      <c r="T30" s="751">
        <f t="shared" ref="T30:AJ30" si="59">IF(T24="","",(T24-T26-T29)*T25/T$7/365/$G$1)</f>
        <v>1.5945495397550191E-3</v>
      </c>
      <c r="U30" s="751">
        <f t="shared" si="59"/>
        <v>1.4350945857795174E-3</v>
      </c>
      <c r="V30" s="751">
        <f t="shared" si="59"/>
        <v>1.4350945857795174E-3</v>
      </c>
      <c r="W30" s="751">
        <f t="shared" si="59"/>
        <v>1.1959121548162643E-3</v>
      </c>
      <c r="X30" s="751">
        <f t="shared" si="59"/>
        <v>1.7938682322243965E-3</v>
      </c>
      <c r="Y30" s="751">
        <f t="shared" si="59"/>
        <v>1.1959121548162643E-3</v>
      </c>
      <c r="Z30" s="751">
        <f t="shared" si="59"/>
        <v>2.0501351225421672E-3</v>
      </c>
      <c r="AA30" s="751">
        <f t="shared" si="59"/>
        <v>2.0501351225421672E-3</v>
      </c>
      <c r="AB30" s="751">
        <f t="shared" si="59"/>
        <v>1.5945495397550191E-3</v>
      </c>
      <c r="AC30" s="751" t="str">
        <f t="shared" si="59"/>
        <v/>
      </c>
      <c r="AD30" s="751" t="str">
        <f t="shared" si="59"/>
        <v/>
      </c>
      <c r="AE30" s="751" t="str">
        <f t="shared" si="59"/>
        <v/>
      </c>
      <c r="AF30" s="751" t="str">
        <f t="shared" si="59"/>
        <v/>
      </c>
      <c r="AG30" s="751" t="str">
        <f t="shared" si="59"/>
        <v/>
      </c>
      <c r="AH30" s="751" t="str">
        <f t="shared" si="59"/>
        <v/>
      </c>
      <c r="AI30" s="751" t="str">
        <f t="shared" si="59"/>
        <v/>
      </c>
      <c r="AJ30" s="751" t="str">
        <f t="shared" si="59"/>
        <v/>
      </c>
      <c r="AK30" s="964"/>
      <c r="AL30" s="751" t="str">
        <f t="shared" ref="AL30:BB30" si="60">IF(AL24="","",(AL24-AL26-AL29)*AL25/AL$7/365/$G$1)</f>
        <v/>
      </c>
      <c r="AM30" s="751" t="str">
        <f t="shared" si="60"/>
        <v/>
      </c>
      <c r="AN30" s="751" t="str">
        <f t="shared" si="60"/>
        <v/>
      </c>
      <c r="AO30" s="751" t="str">
        <f t="shared" si="60"/>
        <v/>
      </c>
      <c r="AP30" s="751" t="str">
        <f t="shared" si="60"/>
        <v/>
      </c>
      <c r="AQ30" s="751" t="str">
        <f t="shared" si="60"/>
        <v/>
      </c>
      <c r="AR30" s="751" t="str">
        <f t="shared" si="60"/>
        <v/>
      </c>
      <c r="AS30" s="751" t="str">
        <f t="shared" si="60"/>
        <v/>
      </c>
      <c r="AT30" s="751" t="str">
        <f t="shared" si="60"/>
        <v/>
      </c>
      <c r="AU30" s="751" t="str">
        <f t="shared" si="60"/>
        <v/>
      </c>
      <c r="AV30" s="751" t="str">
        <f t="shared" si="60"/>
        <v/>
      </c>
      <c r="AW30" s="751" t="str">
        <f t="shared" si="60"/>
        <v/>
      </c>
      <c r="AX30" s="751" t="str">
        <f t="shared" si="60"/>
        <v/>
      </c>
      <c r="AY30" s="751" t="str">
        <f t="shared" si="60"/>
        <v/>
      </c>
      <c r="AZ30" s="751" t="str">
        <f t="shared" si="60"/>
        <v/>
      </c>
      <c r="BA30" s="751" t="str">
        <f t="shared" si="60"/>
        <v/>
      </c>
      <c r="BB30" s="751" t="str">
        <f t="shared" si="60"/>
        <v/>
      </c>
      <c r="BC30" s="964"/>
      <c r="BD30" s="751" t="str">
        <f t="shared" ref="BD30:BT30" si="61">IF(BD24="","",(BD24-BD26-BD29)*BD25/BD$7/365/$G$1)</f>
        <v/>
      </c>
      <c r="BE30" s="751" t="str">
        <f t="shared" si="61"/>
        <v/>
      </c>
      <c r="BF30" s="751" t="str">
        <f t="shared" si="61"/>
        <v/>
      </c>
      <c r="BG30" s="751" t="str">
        <f t="shared" si="61"/>
        <v/>
      </c>
      <c r="BH30" s="751" t="str">
        <f t="shared" si="61"/>
        <v/>
      </c>
      <c r="BI30" s="751" t="str">
        <f t="shared" si="61"/>
        <v/>
      </c>
      <c r="BJ30" s="751" t="str">
        <f t="shared" si="61"/>
        <v/>
      </c>
      <c r="BK30" s="751" t="str">
        <f t="shared" si="61"/>
        <v/>
      </c>
      <c r="BL30" s="751" t="str">
        <f t="shared" si="61"/>
        <v/>
      </c>
      <c r="BM30" s="751" t="str">
        <f t="shared" si="61"/>
        <v/>
      </c>
      <c r="BN30" s="751" t="str">
        <f t="shared" si="61"/>
        <v/>
      </c>
      <c r="BO30" s="751" t="str">
        <f t="shared" si="61"/>
        <v/>
      </c>
      <c r="BP30" s="751" t="str">
        <f t="shared" si="61"/>
        <v/>
      </c>
      <c r="BQ30" s="751" t="str">
        <f t="shared" si="61"/>
        <v/>
      </c>
      <c r="BR30" s="751" t="str">
        <f t="shared" si="61"/>
        <v/>
      </c>
      <c r="BS30" s="751" t="str">
        <f t="shared" si="61"/>
        <v/>
      </c>
      <c r="BT30" s="751" t="str">
        <f t="shared" si="61"/>
        <v/>
      </c>
      <c r="BU30" s="964"/>
      <c r="BV30" s="751" t="str">
        <f>IF(BV24="","",(BV24-BV26-BV29)*BV25/BV$7/365/$G$1)</f>
        <v/>
      </c>
      <c r="BW30" s="751">
        <f>IF(BW24="","",(BW24-BW26-BW29)*BW25/BW$7/365/$G$1)</f>
        <v>1.5945495397550191E-3</v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5" t="str">
        <f t="shared" si="0"/>
        <v/>
      </c>
      <c r="CA30" s="965">
        <f t="shared" si="1"/>
        <v>1.5856005372359859E-3</v>
      </c>
      <c r="CB30" s="965" t="str">
        <f t="shared" si="2"/>
        <v/>
      </c>
      <c r="CC30" s="966" t="str">
        <f t="shared" si="3"/>
        <v/>
      </c>
      <c r="CD30" s="609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10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8">
        <f t="shared" si="23"/>
        <v>0</v>
      </c>
      <c r="DM30" s="833">
        <f t="shared" si="24"/>
        <v>9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1">
        <f>IF(DQ24="","",(DQ24+SUM(BW24)*(DQ24="")-SUM(DQ26)-DQ29-SUM(BW29)*(DQ29=""))*BW25/DQ$7/365/$G$1)</f>
        <v>1.9931869246937743E-3</v>
      </c>
      <c r="DR30" s="751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824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9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9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9"/>
      <c r="BV32" s="279"/>
      <c r="BW32" s="279"/>
      <c r="BX32" s="279"/>
      <c r="BY32" s="279"/>
      <c r="BZ32" s="876" t="str">
        <f t="shared" si="0"/>
        <v/>
      </c>
      <c r="CA32" s="876">
        <f t="shared" si="1"/>
        <v>470</v>
      </c>
      <c r="CB32" s="876" t="str">
        <f t="shared" si="2"/>
        <v/>
      </c>
      <c r="CC32" s="877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8">
        <f t="shared" si="23"/>
        <v>0</v>
      </c>
      <c r="DM32" s="833">
        <f t="shared" si="24"/>
        <v>17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9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9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9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9"/>
      <c r="BV33" s="670"/>
      <c r="BW33" s="670"/>
      <c r="BX33" s="670"/>
      <c r="BY33" s="670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49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49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49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49"/>
      <c r="BV34" s="694"/>
      <c r="BW34" s="694"/>
      <c r="BX34" s="694"/>
      <c r="BY34" s="694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178</v>
      </c>
      <c r="B35" s="746" t="str">
        <f t="shared" ref="B35:R35" si="62">IF(B33="","",B33*B34)</f>
        <v/>
      </c>
      <c r="C35" s="746" t="str">
        <f t="shared" si="62"/>
        <v/>
      </c>
      <c r="D35" s="746" t="str">
        <f t="shared" si="62"/>
        <v/>
      </c>
      <c r="E35" s="746" t="str">
        <f t="shared" si="62"/>
        <v/>
      </c>
      <c r="F35" s="746" t="str">
        <f t="shared" si="62"/>
        <v/>
      </c>
      <c r="G35" s="746" t="str">
        <f t="shared" si="62"/>
        <v/>
      </c>
      <c r="H35" s="746" t="str">
        <f t="shared" si="62"/>
        <v/>
      </c>
      <c r="I35" s="746" t="str">
        <f t="shared" si="62"/>
        <v/>
      </c>
      <c r="J35" s="746" t="str">
        <f t="shared" si="62"/>
        <v/>
      </c>
      <c r="K35" s="746" t="str">
        <f t="shared" si="62"/>
        <v/>
      </c>
      <c r="L35" s="746" t="str">
        <f t="shared" si="62"/>
        <v/>
      </c>
      <c r="M35" s="746" t="str">
        <f t="shared" si="62"/>
        <v/>
      </c>
      <c r="N35" s="746" t="str">
        <f t="shared" si="62"/>
        <v/>
      </c>
      <c r="O35" s="746" t="str">
        <f t="shared" si="62"/>
        <v/>
      </c>
      <c r="P35" s="746" t="str">
        <f t="shared" si="62"/>
        <v/>
      </c>
      <c r="Q35" s="746" t="str">
        <f t="shared" si="62"/>
        <v/>
      </c>
      <c r="R35" s="746" t="str">
        <f t="shared" si="62"/>
        <v/>
      </c>
      <c r="S35" s="752"/>
      <c r="T35" s="746" t="str">
        <f t="shared" ref="T35:AJ35" si="63">IF(T33="","",T33*T34)</f>
        <v/>
      </c>
      <c r="U35" s="746" t="str">
        <f t="shared" si="63"/>
        <v/>
      </c>
      <c r="V35" s="746" t="str">
        <f t="shared" si="63"/>
        <v/>
      </c>
      <c r="W35" s="746" t="str">
        <f t="shared" si="63"/>
        <v/>
      </c>
      <c r="X35" s="746" t="str">
        <f t="shared" si="63"/>
        <v/>
      </c>
      <c r="Y35" s="746" t="str">
        <f t="shared" si="63"/>
        <v/>
      </c>
      <c r="Z35" s="746" t="str">
        <f t="shared" si="63"/>
        <v/>
      </c>
      <c r="AA35" s="746" t="str">
        <f t="shared" si="63"/>
        <v/>
      </c>
      <c r="AB35" s="746" t="str">
        <f t="shared" si="63"/>
        <v/>
      </c>
      <c r="AC35" s="746" t="str">
        <f t="shared" si="63"/>
        <v/>
      </c>
      <c r="AD35" s="746" t="str">
        <f t="shared" si="63"/>
        <v/>
      </c>
      <c r="AE35" s="746" t="str">
        <f t="shared" si="63"/>
        <v/>
      </c>
      <c r="AF35" s="746" t="str">
        <f t="shared" si="63"/>
        <v/>
      </c>
      <c r="AG35" s="746" t="str">
        <f t="shared" si="63"/>
        <v/>
      </c>
      <c r="AH35" s="746" t="str">
        <f t="shared" si="63"/>
        <v/>
      </c>
      <c r="AI35" s="746" t="str">
        <f t="shared" si="63"/>
        <v/>
      </c>
      <c r="AJ35" s="746" t="str">
        <f t="shared" si="63"/>
        <v/>
      </c>
      <c r="AK35" s="752"/>
      <c r="AL35" s="746" t="str">
        <f t="shared" ref="AL35:BB35" si="64">IF(AL33="","",AL33*AL34)</f>
        <v/>
      </c>
      <c r="AM35" s="746" t="str">
        <f t="shared" si="64"/>
        <v/>
      </c>
      <c r="AN35" s="746" t="str">
        <f t="shared" si="64"/>
        <v/>
      </c>
      <c r="AO35" s="746" t="str">
        <f t="shared" si="64"/>
        <v/>
      </c>
      <c r="AP35" s="746" t="str">
        <f t="shared" si="64"/>
        <v/>
      </c>
      <c r="AQ35" s="746" t="str">
        <f t="shared" si="64"/>
        <v/>
      </c>
      <c r="AR35" s="746" t="str">
        <f t="shared" si="64"/>
        <v/>
      </c>
      <c r="AS35" s="746" t="str">
        <f t="shared" si="64"/>
        <v/>
      </c>
      <c r="AT35" s="746" t="str">
        <f t="shared" si="64"/>
        <v/>
      </c>
      <c r="AU35" s="746" t="str">
        <f t="shared" si="64"/>
        <v/>
      </c>
      <c r="AV35" s="746" t="str">
        <f t="shared" si="64"/>
        <v/>
      </c>
      <c r="AW35" s="746" t="str">
        <f t="shared" si="64"/>
        <v/>
      </c>
      <c r="AX35" s="746" t="str">
        <f t="shared" si="64"/>
        <v/>
      </c>
      <c r="AY35" s="746" t="str">
        <f t="shared" si="64"/>
        <v/>
      </c>
      <c r="AZ35" s="746" t="str">
        <f t="shared" si="64"/>
        <v/>
      </c>
      <c r="BA35" s="746" t="str">
        <f t="shared" si="64"/>
        <v/>
      </c>
      <c r="BB35" s="746" t="str">
        <f t="shared" si="64"/>
        <v/>
      </c>
      <c r="BC35" s="752"/>
      <c r="BD35" s="746" t="str">
        <f t="shared" ref="BD35:BT35" si="65">IF(BD33="","",BD33*BD34)</f>
        <v/>
      </c>
      <c r="BE35" s="746" t="str">
        <f t="shared" si="65"/>
        <v/>
      </c>
      <c r="BF35" s="746" t="str">
        <f t="shared" si="65"/>
        <v/>
      </c>
      <c r="BG35" s="746" t="str">
        <f t="shared" si="65"/>
        <v/>
      </c>
      <c r="BH35" s="746" t="str">
        <f t="shared" si="65"/>
        <v/>
      </c>
      <c r="BI35" s="746" t="str">
        <f t="shared" si="65"/>
        <v/>
      </c>
      <c r="BJ35" s="746" t="str">
        <f t="shared" si="65"/>
        <v/>
      </c>
      <c r="BK35" s="746" t="str">
        <f t="shared" si="65"/>
        <v/>
      </c>
      <c r="BL35" s="746" t="str">
        <f t="shared" si="65"/>
        <v/>
      </c>
      <c r="BM35" s="746" t="str">
        <f t="shared" si="65"/>
        <v/>
      </c>
      <c r="BN35" s="746" t="str">
        <f t="shared" si="65"/>
        <v/>
      </c>
      <c r="BO35" s="746" t="str">
        <f t="shared" si="65"/>
        <v/>
      </c>
      <c r="BP35" s="746" t="str">
        <f t="shared" si="65"/>
        <v/>
      </c>
      <c r="BQ35" s="746" t="str">
        <f t="shared" si="65"/>
        <v/>
      </c>
      <c r="BR35" s="746" t="str">
        <f t="shared" si="65"/>
        <v/>
      </c>
      <c r="BS35" s="746" t="str">
        <f t="shared" si="65"/>
        <v/>
      </c>
      <c r="BT35" s="746" t="str">
        <f t="shared" si="65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4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4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4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4"/>
      <c r="BV36" s="629"/>
      <c r="BW36" s="629"/>
      <c r="BX36" s="629"/>
      <c r="BY36" s="629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91"/>
      <c r="DR36" s="291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1" t="str">
        <f t="shared" ref="B37:R37" si="66">IF(B31="","",(B31-B33-B36)*B32/B$7/365/$G$1)</f>
        <v/>
      </c>
      <c r="C37" s="751" t="str">
        <f t="shared" si="66"/>
        <v/>
      </c>
      <c r="D37" s="751" t="str">
        <f t="shared" si="66"/>
        <v/>
      </c>
      <c r="E37" s="751" t="str">
        <f t="shared" si="66"/>
        <v/>
      </c>
      <c r="F37" s="751" t="str">
        <f t="shared" si="66"/>
        <v/>
      </c>
      <c r="G37" s="751" t="str">
        <f t="shared" si="66"/>
        <v/>
      </c>
      <c r="H37" s="751" t="str">
        <f t="shared" si="66"/>
        <v/>
      </c>
      <c r="I37" s="751" t="str">
        <f t="shared" si="66"/>
        <v/>
      </c>
      <c r="J37" s="751" t="str">
        <f t="shared" si="66"/>
        <v/>
      </c>
      <c r="K37" s="751" t="str">
        <f t="shared" si="66"/>
        <v/>
      </c>
      <c r="L37" s="751" t="str">
        <f t="shared" si="66"/>
        <v/>
      </c>
      <c r="M37" s="751" t="str">
        <f t="shared" si="66"/>
        <v/>
      </c>
      <c r="N37" s="751" t="str">
        <f t="shared" si="66"/>
        <v/>
      </c>
      <c r="O37" s="751" t="str">
        <f t="shared" si="66"/>
        <v/>
      </c>
      <c r="P37" s="751" t="str">
        <f t="shared" si="66"/>
        <v/>
      </c>
      <c r="Q37" s="751" t="str">
        <f t="shared" si="66"/>
        <v/>
      </c>
      <c r="R37" s="751" t="str">
        <f t="shared" si="66"/>
        <v/>
      </c>
      <c r="S37" s="964"/>
      <c r="T37" s="751" t="str">
        <f t="shared" ref="T37:AJ37" si="67">IF(T31="","",(T31-T33-T36)*T32/T$7/365/$G$1)</f>
        <v/>
      </c>
      <c r="U37" s="751" t="str">
        <f t="shared" si="67"/>
        <v/>
      </c>
      <c r="V37" s="751" t="str">
        <f t="shared" si="67"/>
        <v/>
      </c>
      <c r="W37" s="751" t="str">
        <f t="shared" si="67"/>
        <v/>
      </c>
      <c r="X37" s="751" t="str">
        <f t="shared" si="67"/>
        <v/>
      </c>
      <c r="Y37" s="751" t="str">
        <f t="shared" si="67"/>
        <v/>
      </c>
      <c r="Z37" s="751" t="str">
        <f t="shared" si="67"/>
        <v/>
      </c>
      <c r="AA37" s="751" t="str">
        <f t="shared" si="67"/>
        <v/>
      </c>
      <c r="AB37" s="751" t="str">
        <f t="shared" si="67"/>
        <v/>
      </c>
      <c r="AC37" s="751" t="str">
        <f t="shared" si="67"/>
        <v/>
      </c>
      <c r="AD37" s="751" t="str">
        <f t="shared" si="67"/>
        <v/>
      </c>
      <c r="AE37" s="751" t="str">
        <f t="shared" si="67"/>
        <v/>
      </c>
      <c r="AF37" s="751" t="str">
        <f t="shared" si="67"/>
        <v/>
      </c>
      <c r="AG37" s="751" t="str">
        <f t="shared" si="67"/>
        <v/>
      </c>
      <c r="AH37" s="751" t="str">
        <f t="shared" si="67"/>
        <v/>
      </c>
      <c r="AI37" s="751" t="str">
        <f t="shared" si="67"/>
        <v/>
      </c>
      <c r="AJ37" s="751" t="str">
        <f t="shared" si="67"/>
        <v/>
      </c>
      <c r="AK37" s="964"/>
      <c r="AL37" s="751" t="str">
        <f t="shared" ref="AL37:BB37" si="68">IF(AL31="","",(AL31-AL33-AL36)*AL32/AL$7/365/$G$1)</f>
        <v/>
      </c>
      <c r="AM37" s="751" t="str">
        <f t="shared" si="68"/>
        <v/>
      </c>
      <c r="AN37" s="751" t="str">
        <f t="shared" si="68"/>
        <v/>
      </c>
      <c r="AO37" s="751" t="str">
        <f t="shared" si="68"/>
        <v/>
      </c>
      <c r="AP37" s="751" t="str">
        <f t="shared" si="68"/>
        <v/>
      </c>
      <c r="AQ37" s="751" t="str">
        <f t="shared" si="68"/>
        <v/>
      </c>
      <c r="AR37" s="751" t="str">
        <f t="shared" si="68"/>
        <v/>
      </c>
      <c r="AS37" s="751" t="str">
        <f t="shared" si="68"/>
        <v/>
      </c>
      <c r="AT37" s="751" t="str">
        <f t="shared" si="68"/>
        <v/>
      </c>
      <c r="AU37" s="751" t="str">
        <f t="shared" si="68"/>
        <v/>
      </c>
      <c r="AV37" s="751" t="str">
        <f t="shared" si="68"/>
        <v/>
      </c>
      <c r="AW37" s="751" t="str">
        <f t="shared" si="68"/>
        <v/>
      </c>
      <c r="AX37" s="751" t="str">
        <f t="shared" si="68"/>
        <v/>
      </c>
      <c r="AY37" s="751" t="str">
        <f t="shared" si="68"/>
        <v/>
      </c>
      <c r="AZ37" s="751" t="str">
        <f t="shared" si="68"/>
        <v/>
      </c>
      <c r="BA37" s="751" t="str">
        <f t="shared" si="68"/>
        <v/>
      </c>
      <c r="BB37" s="751" t="str">
        <f t="shared" si="68"/>
        <v/>
      </c>
      <c r="BC37" s="964"/>
      <c r="BD37" s="751" t="str">
        <f t="shared" ref="BD37:BT37" si="69">IF(BD31="","",(BD31-BD33-BD36)*BD32/BD$7/365/$G$1)</f>
        <v/>
      </c>
      <c r="BE37" s="751" t="str">
        <f t="shared" si="69"/>
        <v/>
      </c>
      <c r="BF37" s="751" t="str">
        <f t="shared" si="69"/>
        <v/>
      </c>
      <c r="BG37" s="751" t="str">
        <f t="shared" si="69"/>
        <v/>
      </c>
      <c r="BH37" s="751" t="str">
        <f t="shared" si="69"/>
        <v/>
      </c>
      <c r="BI37" s="751" t="str">
        <f t="shared" si="69"/>
        <v/>
      </c>
      <c r="BJ37" s="751" t="str">
        <f t="shared" si="69"/>
        <v/>
      </c>
      <c r="BK37" s="751" t="str">
        <f t="shared" si="69"/>
        <v/>
      </c>
      <c r="BL37" s="751" t="str">
        <f t="shared" si="69"/>
        <v/>
      </c>
      <c r="BM37" s="751" t="str">
        <f t="shared" si="69"/>
        <v/>
      </c>
      <c r="BN37" s="751" t="str">
        <f t="shared" si="69"/>
        <v/>
      </c>
      <c r="BO37" s="751" t="str">
        <f t="shared" si="69"/>
        <v/>
      </c>
      <c r="BP37" s="751" t="str">
        <f t="shared" si="69"/>
        <v/>
      </c>
      <c r="BQ37" s="751" t="str">
        <f t="shared" si="69"/>
        <v/>
      </c>
      <c r="BR37" s="751" t="str">
        <f t="shared" si="69"/>
        <v/>
      </c>
      <c r="BS37" s="751" t="str">
        <f t="shared" si="69"/>
        <v/>
      </c>
      <c r="BT37" s="751" t="str">
        <f t="shared" si="69"/>
        <v/>
      </c>
      <c r="BU37" s="964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09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10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825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9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9"/>
      <c r="BV39" s="279"/>
      <c r="BW39" s="279"/>
      <c r="BX39" s="279"/>
      <c r="BY39" s="279"/>
      <c r="BZ39" s="876" t="str">
        <f t="shared" si="0"/>
        <v/>
      </c>
      <c r="CA39" s="876">
        <f t="shared" si="1"/>
        <v>470</v>
      </c>
      <c r="CB39" s="876" t="str">
        <f t="shared" si="2"/>
        <v/>
      </c>
      <c r="CC39" s="877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8">
        <f t="shared" si="23"/>
        <v>0</v>
      </c>
      <c r="DM39" s="833">
        <f t="shared" si="24"/>
        <v>17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9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9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9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9"/>
      <c r="BV40" s="670"/>
      <c r="BW40" s="670"/>
      <c r="BX40" s="670"/>
      <c r="BY40" s="670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49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49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49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49"/>
      <c r="BV41" s="694"/>
      <c r="BW41" s="694"/>
      <c r="BX41" s="694"/>
      <c r="BY41" s="694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178</v>
      </c>
      <c r="B42" s="746" t="str">
        <f t="shared" ref="B42:R42" si="72">IF(B40="","",B40*B41)</f>
        <v/>
      </c>
      <c r="C42" s="746" t="str">
        <f t="shared" si="72"/>
        <v/>
      </c>
      <c r="D42" s="746" t="str">
        <f t="shared" si="72"/>
        <v/>
      </c>
      <c r="E42" s="746" t="str">
        <f t="shared" si="72"/>
        <v/>
      </c>
      <c r="F42" s="746" t="str">
        <f t="shared" si="72"/>
        <v/>
      </c>
      <c r="G42" s="746" t="str">
        <f t="shared" si="72"/>
        <v/>
      </c>
      <c r="H42" s="746" t="str">
        <f t="shared" si="72"/>
        <v/>
      </c>
      <c r="I42" s="746" t="str">
        <f t="shared" si="72"/>
        <v/>
      </c>
      <c r="J42" s="746" t="str">
        <f t="shared" si="72"/>
        <v/>
      </c>
      <c r="K42" s="746" t="str">
        <f t="shared" si="72"/>
        <v/>
      </c>
      <c r="L42" s="746" t="str">
        <f t="shared" si="72"/>
        <v/>
      </c>
      <c r="M42" s="746" t="str">
        <f t="shared" si="72"/>
        <v/>
      </c>
      <c r="N42" s="746" t="str">
        <f t="shared" si="72"/>
        <v/>
      </c>
      <c r="O42" s="746" t="str">
        <f t="shared" si="72"/>
        <v/>
      </c>
      <c r="P42" s="746" t="str">
        <f t="shared" si="72"/>
        <v/>
      </c>
      <c r="Q42" s="746" t="str">
        <f t="shared" si="72"/>
        <v/>
      </c>
      <c r="R42" s="746" t="str">
        <f t="shared" si="72"/>
        <v/>
      </c>
      <c r="S42" s="752"/>
      <c r="T42" s="746" t="str">
        <f t="shared" ref="T42:AJ42" si="73">IF(T40="","",T40*T41)</f>
        <v/>
      </c>
      <c r="U42" s="746" t="str">
        <f t="shared" si="73"/>
        <v/>
      </c>
      <c r="V42" s="746" t="str">
        <f t="shared" si="73"/>
        <v/>
      </c>
      <c r="W42" s="746" t="str">
        <f t="shared" si="73"/>
        <v/>
      </c>
      <c r="X42" s="746" t="str">
        <f t="shared" si="73"/>
        <v/>
      </c>
      <c r="Y42" s="746" t="str">
        <f t="shared" si="73"/>
        <v/>
      </c>
      <c r="Z42" s="746" t="str">
        <f t="shared" si="73"/>
        <v/>
      </c>
      <c r="AA42" s="746" t="str">
        <f t="shared" si="73"/>
        <v/>
      </c>
      <c r="AB42" s="746" t="str">
        <f t="shared" si="73"/>
        <v/>
      </c>
      <c r="AC42" s="746" t="str">
        <f t="shared" si="73"/>
        <v/>
      </c>
      <c r="AD42" s="746" t="str">
        <f t="shared" si="73"/>
        <v/>
      </c>
      <c r="AE42" s="746" t="str">
        <f t="shared" si="73"/>
        <v/>
      </c>
      <c r="AF42" s="746" t="str">
        <f t="shared" si="73"/>
        <v/>
      </c>
      <c r="AG42" s="746" t="str">
        <f t="shared" si="73"/>
        <v/>
      </c>
      <c r="AH42" s="746" t="str">
        <f t="shared" si="73"/>
        <v/>
      </c>
      <c r="AI42" s="746" t="str">
        <f t="shared" si="73"/>
        <v/>
      </c>
      <c r="AJ42" s="746" t="str">
        <f t="shared" si="73"/>
        <v/>
      </c>
      <c r="AK42" s="752"/>
      <c r="AL42" s="746" t="str">
        <f t="shared" ref="AL42:BB42" si="74">IF(AL40="","",AL40*AL41)</f>
        <v/>
      </c>
      <c r="AM42" s="746" t="str">
        <f t="shared" si="74"/>
        <v/>
      </c>
      <c r="AN42" s="746" t="str">
        <f t="shared" si="74"/>
        <v/>
      </c>
      <c r="AO42" s="746" t="str">
        <f t="shared" si="74"/>
        <v/>
      </c>
      <c r="AP42" s="746" t="str">
        <f t="shared" si="74"/>
        <v/>
      </c>
      <c r="AQ42" s="746" t="str">
        <f t="shared" si="74"/>
        <v/>
      </c>
      <c r="AR42" s="746" t="str">
        <f t="shared" si="74"/>
        <v/>
      </c>
      <c r="AS42" s="746" t="str">
        <f t="shared" si="74"/>
        <v/>
      </c>
      <c r="AT42" s="746" t="str">
        <f t="shared" si="74"/>
        <v/>
      </c>
      <c r="AU42" s="746" t="str">
        <f t="shared" si="74"/>
        <v/>
      </c>
      <c r="AV42" s="746" t="str">
        <f t="shared" si="74"/>
        <v/>
      </c>
      <c r="AW42" s="746" t="str">
        <f t="shared" si="74"/>
        <v/>
      </c>
      <c r="AX42" s="746" t="str">
        <f t="shared" si="74"/>
        <v/>
      </c>
      <c r="AY42" s="746" t="str">
        <f t="shared" si="74"/>
        <v/>
      </c>
      <c r="AZ42" s="746" t="str">
        <f t="shared" si="74"/>
        <v/>
      </c>
      <c r="BA42" s="746" t="str">
        <f t="shared" si="74"/>
        <v/>
      </c>
      <c r="BB42" s="746" t="str">
        <f t="shared" si="74"/>
        <v/>
      </c>
      <c r="BC42" s="752"/>
      <c r="BD42" s="746" t="str">
        <f t="shared" ref="BD42:BT42" si="75">IF(BD40="","",BD40*BD41)</f>
        <v/>
      </c>
      <c r="BE42" s="746" t="str">
        <f t="shared" si="75"/>
        <v/>
      </c>
      <c r="BF42" s="746" t="str">
        <f t="shared" si="75"/>
        <v/>
      </c>
      <c r="BG42" s="746" t="str">
        <f t="shared" si="75"/>
        <v/>
      </c>
      <c r="BH42" s="746" t="str">
        <f t="shared" si="75"/>
        <v/>
      </c>
      <c r="BI42" s="746" t="str">
        <f t="shared" si="75"/>
        <v/>
      </c>
      <c r="BJ42" s="746" t="str">
        <f t="shared" si="75"/>
        <v/>
      </c>
      <c r="BK42" s="746" t="str">
        <f t="shared" si="75"/>
        <v/>
      </c>
      <c r="BL42" s="746" t="str">
        <f t="shared" si="75"/>
        <v/>
      </c>
      <c r="BM42" s="746" t="str">
        <f t="shared" si="75"/>
        <v/>
      </c>
      <c r="BN42" s="746" t="str">
        <f t="shared" si="75"/>
        <v/>
      </c>
      <c r="BO42" s="746" t="str">
        <f t="shared" si="75"/>
        <v/>
      </c>
      <c r="BP42" s="746" t="str">
        <f t="shared" si="75"/>
        <v/>
      </c>
      <c r="BQ42" s="746" t="str">
        <f t="shared" si="75"/>
        <v/>
      </c>
      <c r="BR42" s="746" t="str">
        <f t="shared" si="75"/>
        <v/>
      </c>
      <c r="BS42" s="746" t="str">
        <f t="shared" si="75"/>
        <v/>
      </c>
      <c r="BT42" s="746" t="str">
        <f t="shared" si="75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4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4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4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4"/>
      <c r="BV43" s="629"/>
      <c r="BW43" s="629"/>
      <c r="BX43" s="629"/>
      <c r="BY43" s="629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91"/>
      <c r="DR43" s="291"/>
      <c r="DS43" s="963"/>
      <c r="DT43" s="953"/>
      <c r="DU43" s="61"/>
    </row>
    <row r="44" spans="1:125" ht="14" customHeight="1">
      <c r="A44" s="875" t="str">
        <f>$H$1 &amp; " (%)"</f>
        <v>kcal (%)</v>
      </c>
      <c r="B44" s="751" t="str">
        <f t="shared" ref="B44:R44" si="76">IF(B38="","",(B38-B40-B43)*B39/B$7/365/$G$1)</f>
        <v/>
      </c>
      <c r="C44" s="751" t="str">
        <f t="shared" si="76"/>
        <v/>
      </c>
      <c r="D44" s="751" t="str">
        <f t="shared" si="76"/>
        <v/>
      </c>
      <c r="E44" s="751" t="str">
        <f t="shared" si="76"/>
        <v/>
      </c>
      <c r="F44" s="751" t="str">
        <f t="shared" si="76"/>
        <v/>
      </c>
      <c r="G44" s="751" t="str">
        <f t="shared" si="76"/>
        <v/>
      </c>
      <c r="H44" s="751" t="str">
        <f t="shared" si="76"/>
        <v/>
      </c>
      <c r="I44" s="751" t="str">
        <f t="shared" si="76"/>
        <v/>
      </c>
      <c r="J44" s="751" t="str">
        <f t="shared" si="76"/>
        <v/>
      </c>
      <c r="K44" s="751" t="str">
        <f t="shared" si="76"/>
        <v/>
      </c>
      <c r="L44" s="751" t="str">
        <f t="shared" si="76"/>
        <v/>
      </c>
      <c r="M44" s="751" t="str">
        <f t="shared" si="76"/>
        <v/>
      </c>
      <c r="N44" s="751" t="str">
        <f t="shared" si="76"/>
        <v/>
      </c>
      <c r="O44" s="751" t="str">
        <f t="shared" si="76"/>
        <v/>
      </c>
      <c r="P44" s="751" t="str">
        <f t="shared" si="76"/>
        <v/>
      </c>
      <c r="Q44" s="751" t="str">
        <f t="shared" si="76"/>
        <v/>
      </c>
      <c r="R44" s="751" t="str">
        <f t="shared" si="76"/>
        <v/>
      </c>
      <c r="S44" s="964"/>
      <c r="T44" s="751" t="str">
        <f t="shared" ref="T44:AJ44" si="77">IF(T38="","",(T38-T40-T43)*T39/T$7/365/$G$1)</f>
        <v/>
      </c>
      <c r="U44" s="751" t="str">
        <f t="shared" si="77"/>
        <v/>
      </c>
      <c r="V44" s="751" t="str">
        <f t="shared" si="77"/>
        <v/>
      </c>
      <c r="W44" s="751" t="str">
        <f t="shared" si="77"/>
        <v/>
      </c>
      <c r="X44" s="751" t="str">
        <f t="shared" si="77"/>
        <v/>
      </c>
      <c r="Y44" s="751" t="str">
        <f t="shared" si="77"/>
        <v/>
      </c>
      <c r="Z44" s="751" t="str">
        <f t="shared" si="77"/>
        <v/>
      </c>
      <c r="AA44" s="751" t="str">
        <f t="shared" si="77"/>
        <v/>
      </c>
      <c r="AB44" s="751" t="str">
        <f t="shared" si="77"/>
        <v/>
      </c>
      <c r="AC44" s="751" t="str">
        <f t="shared" si="77"/>
        <v/>
      </c>
      <c r="AD44" s="751" t="str">
        <f t="shared" si="77"/>
        <v/>
      </c>
      <c r="AE44" s="751" t="str">
        <f t="shared" si="77"/>
        <v/>
      </c>
      <c r="AF44" s="751" t="str">
        <f t="shared" si="77"/>
        <v/>
      </c>
      <c r="AG44" s="751" t="str">
        <f t="shared" si="77"/>
        <v/>
      </c>
      <c r="AH44" s="751" t="str">
        <f t="shared" si="77"/>
        <v/>
      </c>
      <c r="AI44" s="751" t="str">
        <f t="shared" si="77"/>
        <v/>
      </c>
      <c r="AJ44" s="751" t="str">
        <f t="shared" si="77"/>
        <v/>
      </c>
      <c r="AK44" s="964"/>
      <c r="AL44" s="751" t="str">
        <f t="shared" ref="AL44:BB44" si="78">IF(AL38="","",(AL38-AL40-AL43)*AL39/AL$7/365/$G$1)</f>
        <v/>
      </c>
      <c r="AM44" s="751" t="str">
        <f t="shared" si="78"/>
        <v/>
      </c>
      <c r="AN44" s="751" t="str">
        <f t="shared" si="78"/>
        <v/>
      </c>
      <c r="AO44" s="751" t="str">
        <f t="shared" si="78"/>
        <v/>
      </c>
      <c r="AP44" s="751" t="str">
        <f t="shared" si="78"/>
        <v/>
      </c>
      <c r="AQ44" s="751" t="str">
        <f t="shared" si="78"/>
        <v/>
      </c>
      <c r="AR44" s="751" t="str">
        <f t="shared" si="78"/>
        <v/>
      </c>
      <c r="AS44" s="751" t="str">
        <f t="shared" si="78"/>
        <v/>
      </c>
      <c r="AT44" s="751" t="str">
        <f t="shared" si="78"/>
        <v/>
      </c>
      <c r="AU44" s="751" t="str">
        <f t="shared" si="78"/>
        <v/>
      </c>
      <c r="AV44" s="751" t="str">
        <f t="shared" si="78"/>
        <v/>
      </c>
      <c r="AW44" s="751" t="str">
        <f t="shared" si="78"/>
        <v/>
      </c>
      <c r="AX44" s="751" t="str">
        <f t="shared" si="78"/>
        <v/>
      </c>
      <c r="AY44" s="751" t="str">
        <f t="shared" si="78"/>
        <v/>
      </c>
      <c r="AZ44" s="751" t="str">
        <f t="shared" si="78"/>
        <v/>
      </c>
      <c r="BA44" s="751" t="str">
        <f t="shared" si="78"/>
        <v/>
      </c>
      <c r="BB44" s="751" t="str">
        <f t="shared" si="78"/>
        <v/>
      </c>
      <c r="BC44" s="964"/>
      <c r="BD44" s="751" t="str">
        <f t="shared" ref="BD44:BT44" si="79">IF(BD38="","",(BD38-BD40-BD43)*BD39/BD$7/365/$G$1)</f>
        <v/>
      </c>
      <c r="BE44" s="751" t="str">
        <f t="shared" si="79"/>
        <v/>
      </c>
      <c r="BF44" s="751" t="str">
        <f t="shared" si="79"/>
        <v/>
      </c>
      <c r="BG44" s="751" t="str">
        <f t="shared" si="79"/>
        <v/>
      </c>
      <c r="BH44" s="751" t="str">
        <f t="shared" si="79"/>
        <v/>
      </c>
      <c r="BI44" s="751" t="str">
        <f t="shared" si="79"/>
        <v/>
      </c>
      <c r="BJ44" s="751" t="str">
        <f t="shared" si="79"/>
        <v/>
      </c>
      <c r="BK44" s="751" t="str">
        <f t="shared" si="79"/>
        <v/>
      </c>
      <c r="BL44" s="751" t="str">
        <f t="shared" si="79"/>
        <v/>
      </c>
      <c r="BM44" s="751" t="str">
        <f t="shared" si="79"/>
        <v/>
      </c>
      <c r="BN44" s="751" t="str">
        <f t="shared" si="79"/>
        <v/>
      </c>
      <c r="BO44" s="751" t="str">
        <f t="shared" si="79"/>
        <v/>
      </c>
      <c r="BP44" s="751" t="str">
        <f t="shared" si="79"/>
        <v/>
      </c>
      <c r="BQ44" s="751" t="str">
        <f t="shared" si="79"/>
        <v/>
      </c>
      <c r="BR44" s="751" t="str">
        <f t="shared" si="79"/>
        <v/>
      </c>
      <c r="BS44" s="751" t="str">
        <f t="shared" si="79"/>
        <v/>
      </c>
      <c r="BT44" s="751" t="str">
        <f t="shared" si="79"/>
        <v/>
      </c>
      <c r="BU44" s="964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09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10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462</v>
      </c>
      <c r="B45" s="889">
        <f t="shared" ref="B45:R45" si="80">SUM(B14,B21,B28,B35,B42)</f>
        <v>0</v>
      </c>
      <c r="C45" s="889">
        <f t="shared" si="80"/>
        <v>0</v>
      </c>
      <c r="D45" s="889">
        <f t="shared" si="80"/>
        <v>0</v>
      </c>
      <c r="E45" s="889">
        <f t="shared" si="80"/>
        <v>0</v>
      </c>
      <c r="F45" s="889">
        <f t="shared" si="80"/>
        <v>0</v>
      </c>
      <c r="G45" s="889">
        <f t="shared" si="80"/>
        <v>0</v>
      </c>
      <c r="H45" s="889">
        <f t="shared" si="80"/>
        <v>0</v>
      </c>
      <c r="I45" s="889">
        <f t="shared" si="80"/>
        <v>0</v>
      </c>
      <c r="J45" s="889">
        <f t="shared" si="80"/>
        <v>0</v>
      </c>
      <c r="K45" s="889">
        <f t="shared" si="80"/>
        <v>0</v>
      </c>
      <c r="L45" s="889">
        <f t="shared" si="80"/>
        <v>0</v>
      </c>
      <c r="M45" s="889">
        <f t="shared" si="80"/>
        <v>0</v>
      </c>
      <c r="N45" s="889">
        <f t="shared" si="80"/>
        <v>0</v>
      </c>
      <c r="O45" s="889">
        <f t="shared" si="80"/>
        <v>0</v>
      </c>
      <c r="P45" s="889">
        <f t="shared" si="80"/>
        <v>0</v>
      </c>
      <c r="Q45" s="889">
        <f t="shared" si="80"/>
        <v>0</v>
      </c>
      <c r="R45" s="889">
        <f t="shared" si="80"/>
        <v>0</v>
      </c>
      <c r="S45" s="972"/>
      <c r="T45" s="889">
        <f t="shared" ref="T45:AJ45" si="81">SUM(T14,T21,T28,T35,T42)</f>
        <v>0</v>
      </c>
      <c r="U45" s="889">
        <f t="shared" si="81"/>
        <v>0</v>
      </c>
      <c r="V45" s="889">
        <f t="shared" si="81"/>
        <v>0</v>
      </c>
      <c r="W45" s="889">
        <f t="shared" si="81"/>
        <v>0</v>
      </c>
      <c r="X45" s="889">
        <f t="shared" si="81"/>
        <v>0</v>
      </c>
      <c r="Y45" s="889">
        <f t="shared" si="81"/>
        <v>0</v>
      </c>
      <c r="Z45" s="889">
        <f t="shared" si="81"/>
        <v>0</v>
      </c>
      <c r="AA45" s="889">
        <f t="shared" si="81"/>
        <v>0</v>
      </c>
      <c r="AB45" s="889">
        <f t="shared" si="81"/>
        <v>0</v>
      </c>
      <c r="AC45" s="889">
        <f t="shared" si="81"/>
        <v>0</v>
      </c>
      <c r="AD45" s="889">
        <f t="shared" si="81"/>
        <v>0</v>
      </c>
      <c r="AE45" s="889">
        <f t="shared" si="81"/>
        <v>0</v>
      </c>
      <c r="AF45" s="889">
        <f t="shared" si="81"/>
        <v>0</v>
      </c>
      <c r="AG45" s="889">
        <f t="shared" si="81"/>
        <v>0</v>
      </c>
      <c r="AH45" s="889">
        <f t="shared" si="81"/>
        <v>0</v>
      </c>
      <c r="AI45" s="889">
        <f t="shared" si="81"/>
        <v>0</v>
      </c>
      <c r="AJ45" s="889">
        <f t="shared" si="81"/>
        <v>0</v>
      </c>
      <c r="AK45" s="972"/>
      <c r="AL45" s="889">
        <f t="shared" ref="AL45:BB45" si="82">SUM(AL14,AL21,AL28,AL35,AL42)</f>
        <v>0</v>
      </c>
      <c r="AM45" s="889">
        <f t="shared" si="82"/>
        <v>0</v>
      </c>
      <c r="AN45" s="889">
        <f t="shared" si="82"/>
        <v>0</v>
      </c>
      <c r="AO45" s="889">
        <f t="shared" si="82"/>
        <v>0</v>
      </c>
      <c r="AP45" s="889">
        <f t="shared" si="82"/>
        <v>0</v>
      </c>
      <c r="AQ45" s="889">
        <f t="shared" si="82"/>
        <v>0</v>
      </c>
      <c r="AR45" s="889">
        <f t="shared" si="82"/>
        <v>0</v>
      </c>
      <c r="AS45" s="889">
        <f t="shared" si="82"/>
        <v>0</v>
      </c>
      <c r="AT45" s="889">
        <f t="shared" si="82"/>
        <v>0</v>
      </c>
      <c r="AU45" s="889">
        <f t="shared" si="82"/>
        <v>0</v>
      </c>
      <c r="AV45" s="889">
        <f t="shared" si="82"/>
        <v>0</v>
      </c>
      <c r="AW45" s="889">
        <f t="shared" si="82"/>
        <v>0</v>
      </c>
      <c r="AX45" s="889">
        <f t="shared" si="82"/>
        <v>0</v>
      </c>
      <c r="AY45" s="889">
        <f t="shared" si="82"/>
        <v>0</v>
      </c>
      <c r="AZ45" s="889">
        <f t="shared" si="82"/>
        <v>0</v>
      </c>
      <c r="BA45" s="889">
        <f t="shared" si="82"/>
        <v>0</v>
      </c>
      <c r="BB45" s="889">
        <f t="shared" si="82"/>
        <v>0</v>
      </c>
      <c r="BC45" s="972"/>
      <c r="BD45" s="889">
        <f t="shared" ref="BD45:BT45" si="83">SUM(BD14,BD21,BD28,BD35,BD42)</f>
        <v>0</v>
      </c>
      <c r="BE45" s="889">
        <f t="shared" si="83"/>
        <v>0</v>
      </c>
      <c r="BF45" s="889">
        <f t="shared" si="83"/>
        <v>0</v>
      </c>
      <c r="BG45" s="889">
        <f t="shared" si="83"/>
        <v>0</v>
      </c>
      <c r="BH45" s="889">
        <f t="shared" si="83"/>
        <v>0</v>
      </c>
      <c r="BI45" s="889">
        <f t="shared" si="83"/>
        <v>0</v>
      </c>
      <c r="BJ45" s="889">
        <f t="shared" si="83"/>
        <v>0</v>
      </c>
      <c r="BK45" s="889">
        <f t="shared" si="83"/>
        <v>0</v>
      </c>
      <c r="BL45" s="889">
        <f t="shared" si="83"/>
        <v>0</v>
      </c>
      <c r="BM45" s="889">
        <f t="shared" si="83"/>
        <v>0</v>
      </c>
      <c r="BN45" s="889">
        <f t="shared" si="83"/>
        <v>0</v>
      </c>
      <c r="BO45" s="889">
        <f t="shared" si="83"/>
        <v>0</v>
      </c>
      <c r="BP45" s="889">
        <f t="shared" si="83"/>
        <v>0</v>
      </c>
      <c r="BQ45" s="889">
        <f t="shared" si="83"/>
        <v>0</v>
      </c>
      <c r="BR45" s="889">
        <f t="shared" si="83"/>
        <v>0</v>
      </c>
      <c r="BS45" s="889">
        <f t="shared" si="83"/>
        <v>0</v>
      </c>
      <c r="BT45" s="889">
        <f t="shared" si="83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85">SUM(B16,B23,B30,B37,B44)</f>
        <v>0</v>
      </c>
      <c r="C46" s="975">
        <f t="shared" si="85"/>
        <v>0</v>
      </c>
      <c r="D46" s="975">
        <f t="shared" si="85"/>
        <v>0</v>
      </c>
      <c r="E46" s="975">
        <f t="shared" si="85"/>
        <v>0</v>
      </c>
      <c r="F46" s="975">
        <f t="shared" si="85"/>
        <v>0</v>
      </c>
      <c r="G46" s="975">
        <f t="shared" si="85"/>
        <v>0</v>
      </c>
      <c r="H46" s="975">
        <f t="shared" si="85"/>
        <v>0</v>
      </c>
      <c r="I46" s="975">
        <f t="shared" si="85"/>
        <v>0</v>
      </c>
      <c r="J46" s="975">
        <f t="shared" si="85"/>
        <v>0</v>
      </c>
      <c r="K46" s="975">
        <f t="shared" si="85"/>
        <v>0</v>
      </c>
      <c r="L46" s="975">
        <f t="shared" si="85"/>
        <v>0</v>
      </c>
      <c r="M46" s="975">
        <f t="shared" si="85"/>
        <v>0</v>
      </c>
      <c r="N46" s="975">
        <f t="shared" si="85"/>
        <v>0</v>
      </c>
      <c r="O46" s="975">
        <f t="shared" si="85"/>
        <v>0</v>
      </c>
      <c r="P46" s="975">
        <f t="shared" si="85"/>
        <v>0</v>
      </c>
      <c r="Q46" s="975">
        <f t="shared" si="85"/>
        <v>0</v>
      </c>
      <c r="R46" s="975">
        <f t="shared" si="85"/>
        <v>0</v>
      </c>
      <c r="S46" s="976"/>
      <c r="T46" s="975">
        <f t="shared" ref="T46:AJ46" si="86">SUM(T16,T23,T30,T37,T44)</f>
        <v>1.5220700152207002E-2</v>
      </c>
      <c r="U46" s="975">
        <f t="shared" si="86"/>
        <v>1.3698630136986301E-2</v>
      </c>
      <c r="V46" s="975">
        <f t="shared" si="86"/>
        <v>1.3698630136986301E-2</v>
      </c>
      <c r="W46" s="975">
        <f t="shared" si="86"/>
        <v>1.1415525114155251E-2</v>
      </c>
      <c r="X46" s="975">
        <f t="shared" si="86"/>
        <v>1.7123287671232876E-2</v>
      </c>
      <c r="Y46" s="975">
        <f t="shared" si="86"/>
        <v>1.1415525114155251E-2</v>
      </c>
      <c r="Z46" s="975">
        <f t="shared" si="86"/>
        <v>1.9569471624266144E-2</v>
      </c>
      <c r="AA46" s="975">
        <f t="shared" si="86"/>
        <v>1.9569471624266144E-2</v>
      </c>
      <c r="AB46" s="975">
        <f t="shared" si="86"/>
        <v>1.5220700152207002E-2</v>
      </c>
      <c r="AC46" s="975">
        <f t="shared" si="86"/>
        <v>0</v>
      </c>
      <c r="AD46" s="975">
        <f t="shared" si="86"/>
        <v>0</v>
      </c>
      <c r="AE46" s="975">
        <f t="shared" si="86"/>
        <v>0</v>
      </c>
      <c r="AF46" s="975">
        <f t="shared" si="86"/>
        <v>0</v>
      </c>
      <c r="AG46" s="975">
        <f t="shared" si="86"/>
        <v>0</v>
      </c>
      <c r="AH46" s="975">
        <f t="shared" si="86"/>
        <v>0</v>
      </c>
      <c r="AI46" s="975">
        <f t="shared" si="86"/>
        <v>0</v>
      </c>
      <c r="AJ46" s="975">
        <f t="shared" si="86"/>
        <v>0</v>
      </c>
      <c r="AK46" s="976"/>
      <c r="AL46" s="975">
        <f t="shared" ref="AL46:BB46" si="87">SUM(AL16,AL23,AL30,AL37,AL44)</f>
        <v>0</v>
      </c>
      <c r="AM46" s="975">
        <f t="shared" si="87"/>
        <v>0</v>
      </c>
      <c r="AN46" s="975">
        <f t="shared" si="87"/>
        <v>0</v>
      </c>
      <c r="AO46" s="975">
        <f t="shared" si="87"/>
        <v>0</v>
      </c>
      <c r="AP46" s="975">
        <f t="shared" si="87"/>
        <v>0</v>
      </c>
      <c r="AQ46" s="975">
        <f t="shared" si="87"/>
        <v>0</v>
      </c>
      <c r="AR46" s="975">
        <f t="shared" si="87"/>
        <v>0</v>
      </c>
      <c r="AS46" s="975">
        <f t="shared" si="87"/>
        <v>0</v>
      </c>
      <c r="AT46" s="975">
        <f t="shared" si="87"/>
        <v>0</v>
      </c>
      <c r="AU46" s="975">
        <f t="shared" si="87"/>
        <v>0</v>
      </c>
      <c r="AV46" s="975">
        <f t="shared" si="87"/>
        <v>0</v>
      </c>
      <c r="AW46" s="975">
        <f t="shared" si="87"/>
        <v>0</v>
      </c>
      <c r="AX46" s="975">
        <f t="shared" si="87"/>
        <v>0</v>
      </c>
      <c r="AY46" s="975">
        <f t="shared" si="87"/>
        <v>0</v>
      </c>
      <c r="AZ46" s="975">
        <f t="shared" si="87"/>
        <v>0</v>
      </c>
      <c r="BA46" s="975">
        <f t="shared" si="87"/>
        <v>0</v>
      </c>
      <c r="BB46" s="975">
        <f t="shared" si="87"/>
        <v>0</v>
      </c>
      <c r="BC46" s="976"/>
      <c r="BD46" s="975">
        <f t="shared" ref="BD46:BT46" si="88">SUM(BD16,BD23,BD30,BD37,BD44)</f>
        <v>0</v>
      </c>
      <c r="BE46" s="975">
        <f t="shared" si="88"/>
        <v>0</v>
      </c>
      <c r="BF46" s="975">
        <f t="shared" si="88"/>
        <v>0</v>
      </c>
      <c r="BG46" s="975">
        <f t="shared" si="88"/>
        <v>0</v>
      </c>
      <c r="BH46" s="975">
        <f t="shared" si="88"/>
        <v>0</v>
      </c>
      <c r="BI46" s="975">
        <f t="shared" si="88"/>
        <v>0</v>
      </c>
      <c r="BJ46" s="975">
        <f t="shared" si="88"/>
        <v>0</v>
      </c>
      <c r="BK46" s="975">
        <f t="shared" si="88"/>
        <v>0</v>
      </c>
      <c r="BL46" s="975">
        <f t="shared" si="88"/>
        <v>0</v>
      </c>
      <c r="BM46" s="975">
        <f t="shared" si="88"/>
        <v>0</v>
      </c>
      <c r="BN46" s="975">
        <f t="shared" si="88"/>
        <v>0</v>
      </c>
      <c r="BO46" s="975">
        <f t="shared" si="88"/>
        <v>0</v>
      </c>
      <c r="BP46" s="975">
        <f t="shared" si="88"/>
        <v>0</v>
      </c>
      <c r="BQ46" s="975">
        <f t="shared" si="88"/>
        <v>0</v>
      </c>
      <c r="BR46" s="975">
        <f t="shared" si="88"/>
        <v>0</v>
      </c>
      <c r="BS46" s="975">
        <f t="shared" si="88"/>
        <v>0</v>
      </c>
      <c r="BT46" s="975">
        <f t="shared" si="88"/>
        <v>0</v>
      </c>
      <c r="BU46" s="976"/>
      <c r="BV46" s="975">
        <f>SUM(BV16,BV23,BV30,BV37,BV44)</f>
        <v>0</v>
      </c>
      <c r="BW46" s="975">
        <f>SUM(BW16,BW23,BW30,BW37,BW44)</f>
        <v>1.5220700152207002E-2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7.8241646734797422E-3</v>
      </c>
      <c r="CB46" s="965">
        <f t="shared" si="2"/>
        <v>0</v>
      </c>
      <c r="CC46" s="966">
        <f t="shared" si="3"/>
        <v>0</v>
      </c>
      <c r="CD46" s="609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10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1.9025875190258751E-2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2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2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2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2"/>
      <c r="BV47" s="433"/>
      <c r="BW47" s="433"/>
      <c r="BX47" s="433"/>
      <c r="BY47" s="433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463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464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9">IF(DL49&lt;3,"",(SUM(B49:R49)-MIN(B49:R49)-MAX(B49:R49))/(DL49-2))</f>
        <v/>
      </c>
      <c r="CA49" s="876" t="str">
        <f t="shared" ref="CA49:CA85" si="90">IF(DM49&lt;3,"",(SUM(T49:AJ49)-MIN(T49:AJ49)-MAX(T49:AJ49))/(DM49-2))</f>
        <v/>
      </c>
      <c r="CB49" s="876" t="str">
        <f t="shared" ref="CB49:CB85" si="91">IF(DN49&lt;3,"",(SUM(AL49:BB49)-MIN(AL49:BB49)-MAX(AL49:BB49))/(DN49-2))</f>
        <v/>
      </c>
      <c r="CC49" s="877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12">COUNT(B49:R49)</f>
        <v>0</v>
      </c>
      <c r="DM49" s="833">
        <f t="shared" ref="DM49:DM85" si="113">COUNT(T49:AJ49)</f>
        <v>0</v>
      </c>
      <c r="DN49" s="833">
        <f t="shared" ref="DN49:DN85" si="114">COUNT(AL49:BB49)</f>
        <v>0</v>
      </c>
      <c r="DO49" s="833">
        <f t="shared" ref="DO49:DO85" si="115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16">950*$K$1</f>
        <v>950</v>
      </c>
      <c r="C50" s="985">
        <f t="shared" si="116"/>
        <v>950</v>
      </c>
      <c r="D50" s="985">
        <f t="shared" si="116"/>
        <v>950</v>
      </c>
      <c r="E50" s="985">
        <f t="shared" si="116"/>
        <v>950</v>
      </c>
      <c r="F50" s="985">
        <f t="shared" si="116"/>
        <v>950</v>
      </c>
      <c r="G50" s="985">
        <f t="shared" si="116"/>
        <v>950</v>
      </c>
      <c r="H50" s="985">
        <f t="shared" si="116"/>
        <v>950</v>
      </c>
      <c r="I50" s="985">
        <f t="shared" si="116"/>
        <v>950</v>
      </c>
      <c r="J50" s="985">
        <f t="shared" si="116"/>
        <v>950</v>
      </c>
      <c r="K50" s="985">
        <f t="shared" si="116"/>
        <v>950</v>
      </c>
      <c r="L50" s="985">
        <f t="shared" si="116"/>
        <v>950</v>
      </c>
      <c r="M50" s="985">
        <f t="shared" si="116"/>
        <v>950</v>
      </c>
      <c r="N50" s="985">
        <f t="shared" si="116"/>
        <v>950</v>
      </c>
      <c r="O50" s="985">
        <f t="shared" si="116"/>
        <v>950</v>
      </c>
      <c r="P50" s="985">
        <f t="shared" si="116"/>
        <v>950</v>
      </c>
      <c r="Q50" s="985">
        <f t="shared" si="116"/>
        <v>950</v>
      </c>
      <c r="R50" s="985">
        <f t="shared" si="116"/>
        <v>950</v>
      </c>
      <c r="S50" s="949"/>
      <c r="T50" s="985">
        <f t="shared" ref="T50:AJ50" si="117">950*$K$1</f>
        <v>950</v>
      </c>
      <c r="U50" s="985">
        <f t="shared" si="117"/>
        <v>950</v>
      </c>
      <c r="V50" s="985">
        <f t="shared" si="117"/>
        <v>950</v>
      </c>
      <c r="W50" s="985">
        <f t="shared" si="117"/>
        <v>950</v>
      </c>
      <c r="X50" s="985">
        <f t="shared" si="117"/>
        <v>950</v>
      </c>
      <c r="Y50" s="985">
        <f t="shared" si="117"/>
        <v>950</v>
      </c>
      <c r="Z50" s="985">
        <f t="shared" si="117"/>
        <v>950</v>
      </c>
      <c r="AA50" s="985">
        <f t="shared" si="117"/>
        <v>950</v>
      </c>
      <c r="AB50" s="985">
        <f t="shared" si="117"/>
        <v>950</v>
      </c>
      <c r="AC50" s="985">
        <f t="shared" si="117"/>
        <v>950</v>
      </c>
      <c r="AD50" s="985">
        <f t="shared" si="117"/>
        <v>950</v>
      </c>
      <c r="AE50" s="985">
        <f t="shared" si="117"/>
        <v>950</v>
      </c>
      <c r="AF50" s="985">
        <f t="shared" si="117"/>
        <v>950</v>
      </c>
      <c r="AG50" s="985">
        <f t="shared" si="117"/>
        <v>950</v>
      </c>
      <c r="AH50" s="985">
        <f t="shared" si="117"/>
        <v>950</v>
      </c>
      <c r="AI50" s="985">
        <f t="shared" si="117"/>
        <v>950</v>
      </c>
      <c r="AJ50" s="985">
        <f t="shared" si="117"/>
        <v>950</v>
      </c>
      <c r="AK50" s="949"/>
      <c r="AL50" s="985">
        <f t="shared" ref="AL50:BB50" si="118">950*$K$1</f>
        <v>950</v>
      </c>
      <c r="AM50" s="985">
        <f t="shared" si="118"/>
        <v>950</v>
      </c>
      <c r="AN50" s="985">
        <f t="shared" si="118"/>
        <v>950</v>
      </c>
      <c r="AO50" s="985">
        <f t="shared" si="118"/>
        <v>950</v>
      </c>
      <c r="AP50" s="985">
        <f t="shared" si="118"/>
        <v>950</v>
      </c>
      <c r="AQ50" s="985">
        <f t="shared" si="118"/>
        <v>950</v>
      </c>
      <c r="AR50" s="985">
        <f t="shared" si="118"/>
        <v>950</v>
      </c>
      <c r="AS50" s="985">
        <f t="shared" si="118"/>
        <v>950</v>
      </c>
      <c r="AT50" s="985">
        <f t="shared" si="118"/>
        <v>950</v>
      </c>
      <c r="AU50" s="985">
        <f t="shared" si="118"/>
        <v>950</v>
      </c>
      <c r="AV50" s="985">
        <f t="shared" si="118"/>
        <v>950</v>
      </c>
      <c r="AW50" s="985">
        <f t="shared" si="118"/>
        <v>950</v>
      </c>
      <c r="AX50" s="985">
        <f t="shared" si="118"/>
        <v>950</v>
      </c>
      <c r="AY50" s="985">
        <f t="shared" si="118"/>
        <v>950</v>
      </c>
      <c r="AZ50" s="985">
        <f t="shared" si="118"/>
        <v>950</v>
      </c>
      <c r="BA50" s="985">
        <f t="shared" si="118"/>
        <v>950</v>
      </c>
      <c r="BB50" s="985">
        <f t="shared" si="118"/>
        <v>950</v>
      </c>
      <c r="BC50" s="949"/>
      <c r="BD50" s="985">
        <f t="shared" ref="BD50:BT50" si="119">950*$K$1</f>
        <v>950</v>
      </c>
      <c r="BE50" s="985">
        <f t="shared" si="119"/>
        <v>950</v>
      </c>
      <c r="BF50" s="985">
        <f t="shared" si="119"/>
        <v>950</v>
      </c>
      <c r="BG50" s="985">
        <f t="shared" si="119"/>
        <v>950</v>
      </c>
      <c r="BH50" s="985">
        <f t="shared" si="119"/>
        <v>950</v>
      </c>
      <c r="BI50" s="985">
        <f t="shared" si="119"/>
        <v>950</v>
      </c>
      <c r="BJ50" s="985">
        <f t="shared" si="119"/>
        <v>950</v>
      </c>
      <c r="BK50" s="985">
        <f t="shared" si="119"/>
        <v>950</v>
      </c>
      <c r="BL50" s="985">
        <f t="shared" si="119"/>
        <v>950</v>
      </c>
      <c r="BM50" s="985">
        <f t="shared" si="119"/>
        <v>950</v>
      </c>
      <c r="BN50" s="985">
        <f t="shared" si="119"/>
        <v>950</v>
      </c>
      <c r="BO50" s="985">
        <f t="shared" si="119"/>
        <v>950</v>
      </c>
      <c r="BP50" s="985">
        <f t="shared" si="119"/>
        <v>950</v>
      </c>
      <c r="BQ50" s="985">
        <f t="shared" si="119"/>
        <v>950</v>
      </c>
      <c r="BR50" s="985">
        <f t="shared" si="119"/>
        <v>950</v>
      </c>
      <c r="BS50" s="985">
        <f t="shared" si="119"/>
        <v>950</v>
      </c>
      <c r="BT50" s="985">
        <f t="shared" si="119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9"/>
        <v>950</v>
      </c>
      <c r="CA50" s="876">
        <f t="shared" si="90"/>
        <v>950</v>
      </c>
      <c r="CB50" s="876">
        <f t="shared" si="91"/>
        <v>950</v>
      </c>
      <c r="CC50" s="877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8">
        <f t="shared" si="112"/>
        <v>17</v>
      </c>
      <c r="DM50" s="833">
        <f t="shared" si="113"/>
        <v>17</v>
      </c>
      <c r="DN50" s="833">
        <f t="shared" si="114"/>
        <v>17</v>
      </c>
      <c r="DO50" s="833">
        <f t="shared" si="115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9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9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9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9"/>
      <c r="BV51" s="670"/>
      <c r="BW51" s="670"/>
      <c r="BX51" s="670"/>
      <c r="BY51" s="670"/>
      <c r="BZ51" s="876" t="str">
        <f t="shared" si="89"/>
        <v/>
      </c>
      <c r="CA51" s="876" t="str">
        <f t="shared" si="90"/>
        <v/>
      </c>
      <c r="CB51" s="876" t="str">
        <f t="shared" si="91"/>
        <v/>
      </c>
      <c r="CC51" s="877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8">
        <f t="shared" si="112"/>
        <v>0</v>
      </c>
      <c r="DM51" s="833">
        <f t="shared" si="113"/>
        <v>0</v>
      </c>
      <c r="DN51" s="833">
        <f t="shared" si="114"/>
        <v>0</v>
      </c>
      <c r="DO51" s="833">
        <f t="shared" si="115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49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49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49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49"/>
      <c r="BV52" s="694"/>
      <c r="BW52" s="694"/>
      <c r="BX52" s="694"/>
      <c r="BY52" s="694"/>
      <c r="BZ52" s="876" t="str">
        <f t="shared" si="89"/>
        <v/>
      </c>
      <c r="CA52" s="876" t="str">
        <f t="shared" si="90"/>
        <v/>
      </c>
      <c r="CB52" s="876" t="str">
        <f t="shared" si="91"/>
        <v/>
      </c>
      <c r="CC52" s="877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8">
        <f t="shared" si="112"/>
        <v>0</v>
      </c>
      <c r="DM52" s="833">
        <f t="shared" si="113"/>
        <v>0</v>
      </c>
      <c r="DN52" s="833">
        <f t="shared" si="114"/>
        <v>0</v>
      </c>
      <c r="DO52" s="833">
        <f t="shared" si="115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178</v>
      </c>
      <c r="B53" s="746" t="str">
        <f t="shared" ref="B53:R53" si="120">IF(B51="","",B51*B52)</f>
        <v/>
      </c>
      <c r="C53" s="746" t="str">
        <f t="shared" si="120"/>
        <v/>
      </c>
      <c r="D53" s="746" t="str">
        <f t="shared" si="120"/>
        <v/>
      </c>
      <c r="E53" s="746" t="str">
        <f t="shared" si="120"/>
        <v/>
      </c>
      <c r="F53" s="746" t="str">
        <f t="shared" si="120"/>
        <v/>
      </c>
      <c r="G53" s="746" t="str">
        <f t="shared" si="120"/>
        <v/>
      </c>
      <c r="H53" s="746" t="str">
        <f t="shared" si="120"/>
        <v/>
      </c>
      <c r="I53" s="746" t="str">
        <f t="shared" si="120"/>
        <v/>
      </c>
      <c r="J53" s="746" t="str">
        <f t="shared" si="120"/>
        <v/>
      </c>
      <c r="K53" s="746" t="str">
        <f t="shared" si="120"/>
        <v/>
      </c>
      <c r="L53" s="746" t="str">
        <f t="shared" si="120"/>
        <v/>
      </c>
      <c r="M53" s="746" t="str">
        <f t="shared" si="120"/>
        <v/>
      </c>
      <c r="N53" s="746" t="str">
        <f t="shared" si="120"/>
        <v/>
      </c>
      <c r="O53" s="746" t="str">
        <f t="shared" si="120"/>
        <v/>
      </c>
      <c r="P53" s="746" t="str">
        <f t="shared" si="120"/>
        <v/>
      </c>
      <c r="Q53" s="746" t="str">
        <f t="shared" si="120"/>
        <v/>
      </c>
      <c r="R53" s="746" t="str">
        <f t="shared" si="120"/>
        <v/>
      </c>
      <c r="S53" s="752"/>
      <c r="T53" s="746" t="str">
        <f t="shared" ref="T53:AJ53" si="121">IF(T51="","",T51*T52)</f>
        <v/>
      </c>
      <c r="U53" s="746" t="str">
        <f t="shared" si="121"/>
        <v/>
      </c>
      <c r="V53" s="746" t="str">
        <f t="shared" si="121"/>
        <v/>
      </c>
      <c r="W53" s="746" t="str">
        <f t="shared" si="121"/>
        <v/>
      </c>
      <c r="X53" s="746" t="str">
        <f t="shared" si="121"/>
        <v/>
      </c>
      <c r="Y53" s="746" t="str">
        <f t="shared" si="121"/>
        <v/>
      </c>
      <c r="Z53" s="746" t="str">
        <f t="shared" si="121"/>
        <v/>
      </c>
      <c r="AA53" s="746" t="str">
        <f t="shared" si="121"/>
        <v/>
      </c>
      <c r="AB53" s="746" t="str">
        <f t="shared" si="121"/>
        <v/>
      </c>
      <c r="AC53" s="746" t="str">
        <f t="shared" si="121"/>
        <v/>
      </c>
      <c r="AD53" s="746" t="str">
        <f t="shared" si="121"/>
        <v/>
      </c>
      <c r="AE53" s="746" t="str">
        <f t="shared" si="121"/>
        <v/>
      </c>
      <c r="AF53" s="746" t="str">
        <f t="shared" si="121"/>
        <v/>
      </c>
      <c r="AG53" s="746" t="str">
        <f t="shared" si="121"/>
        <v/>
      </c>
      <c r="AH53" s="746" t="str">
        <f t="shared" si="121"/>
        <v/>
      </c>
      <c r="AI53" s="746" t="str">
        <f t="shared" si="121"/>
        <v/>
      </c>
      <c r="AJ53" s="746" t="str">
        <f t="shared" si="121"/>
        <v/>
      </c>
      <c r="AK53" s="752"/>
      <c r="AL53" s="746" t="str">
        <f t="shared" ref="AL53:BB53" si="122">IF(AL51="","",AL51*AL52)</f>
        <v/>
      </c>
      <c r="AM53" s="746" t="str">
        <f t="shared" si="122"/>
        <v/>
      </c>
      <c r="AN53" s="746" t="str">
        <f t="shared" si="122"/>
        <v/>
      </c>
      <c r="AO53" s="746" t="str">
        <f t="shared" si="122"/>
        <v/>
      </c>
      <c r="AP53" s="746" t="str">
        <f t="shared" si="122"/>
        <v/>
      </c>
      <c r="AQ53" s="746" t="str">
        <f t="shared" si="122"/>
        <v/>
      </c>
      <c r="AR53" s="746" t="str">
        <f t="shared" si="122"/>
        <v/>
      </c>
      <c r="AS53" s="746" t="str">
        <f t="shared" si="122"/>
        <v/>
      </c>
      <c r="AT53" s="746" t="str">
        <f t="shared" si="122"/>
        <v/>
      </c>
      <c r="AU53" s="746" t="str">
        <f t="shared" si="122"/>
        <v/>
      </c>
      <c r="AV53" s="746" t="str">
        <f t="shared" si="122"/>
        <v/>
      </c>
      <c r="AW53" s="746" t="str">
        <f t="shared" si="122"/>
        <v/>
      </c>
      <c r="AX53" s="746" t="str">
        <f t="shared" si="122"/>
        <v/>
      </c>
      <c r="AY53" s="746" t="str">
        <f t="shared" si="122"/>
        <v/>
      </c>
      <c r="AZ53" s="746" t="str">
        <f t="shared" si="122"/>
        <v/>
      </c>
      <c r="BA53" s="746" t="str">
        <f t="shared" si="122"/>
        <v/>
      </c>
      <c r="BB53" s="746" t="str">
        <f t="shared" si="122"/>
        <v/>
      </c>
      <c r="BC53" s="752"/>
      <c r="BD53" s="746" t="str">
        <f t="shared" ref="BD53:BT53" si="123">IF(BD51="","",BD51*BD52)</f>
        <v/>
      </c>
      <c r="BE53" s="746" t="str">
        <f t="shared" si="123"/>
        <v/>
      </c>
      <c r="BF53" s="746" t="str">
        <f t="shared" si="123"/>
        <v/>
      </c>
      <c r="BG53" s="746" t="str">
        <f t="shared" si="123"/>
        <v/>
      </c>
      <c r="BH53" s="746" t="str">
        <f t="shared" si="123"/>
        <v/>
      </c>
      <c r="BI53" s="746" t="str">
        <f t="shared" si="123"/>
        <v/>
      </c>
      <c r="BJ53" s="746" t="str">
        <f t="shared" si="123"/>
        <v/>
      </c>
      <c r="BK53" s="746" t="str">
        <f t="shared" si="123"/>
        <v/>
      </c>
      <c r="BL53" s="746" t="str">
        <f t="shared" si="123"/>
        <v/>
      </c>
      <c r="BM53" s="746" t="str">
        <f t="shared" si="123"/>
        <v/>
      </c>
      <c r="BN53" s="746" t="str">
        <f t="shared" si="123"/>
        <v/>
      </c>
      <c r="BO53" s="746" t="str">
        <f t="shared" si="123"/>
        <v/>
      </c>
      <c r="BP53" s="746" t="str">
        <f t="shared" si="123"/>
        <v/>
      </c>
      <c r="BQ53" s="746" t="str">
        <f t="shared" si="123"/>
        <v/>
      </c>
      <c r="BR53" s="746" t="str">
        <f t="shared" si="123"/>
        <v/>
      </c>
      <c r="BS53" s="746" t="str">
        <f t="shared" si="123"/>
        <v/>
      </c>
      <c r="BT53" s="746" t="str">
        <f t="shared" si="123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6" t="str">
        <f t="shared" si="89"/>
        <v/>
      </c>
      <c r="CA53" s="876" t="str">
        <f t="shared" si="90"/>
        <v/>
      </c>
      <c r="CB53" s="876" t="str">
        <f t="shared" si="91"/>
        <v/>
      </c>
      <c r="CC53" s="877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8">
        <f t="shared" si="112"/>
        <v>0</v>
      </c>
      <c r="DM53" s="833">
        <f t="shared" si="113"/>
        <v>0</v>
      </c>
      <c r="DN53" s="833">
        <f t="shared" si="114"/>
        <v>0</v>
      </c>
      <c r="DO53" s="833">
        <f t="shared" si="115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4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4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4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4"/>
      <c r="BV54" s="629"/>
      <c r="BW54" s="629"/>
      <c r="BX54" s="629"/>
      <c r="BY54" s="629"/>
      <c r="BZ54" s="876" t="str">
        <f t="shared" si="89"/>
        <v/>
      </c>
      <c r="CA54" s="876" t="str">
        <f t="shared" si="90"/>
        <v/>
      </c>
      <c r="CB54" s="876" t="str">
        <f t="shared" si="91"/>
        <v/>
      </c>
      <c r="CC54" s="877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8">
        <f t="shared" si="112"/>
        <v>0</v>
      </c>
      <c r="DM54" s="833">
        <f t="shared" si="113"/>
        <v>0</v>
      </c>
      <c r="DN54" s="833">
        <f t="shared" si="114"/>
        <v>0</v>
      </c>
      <c r="DO54" s="833">
        <f t="shared" si="115"/>
        <v>0</v>
      </c>
      <c r="DP54" s="962"/>
      <c r="DQ54" s="291"/>
      <c r="DR54" s="291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1" t="str">
        <f t="shared" ref="B55:R55" si="124">IF(B49="","",(B49-B51-B54)*B50/B$7/365/$G$1)</f>
        <v/>
      </c>
      <c r="C55" s="751" t="str">
        <f t="shared" si="124"/>
        <v/>
      </c>
      <c r="D55" s="751" t="str">
        <f t="shared" si="124"/>
        <v/>
      </c>
      <c r="E55" s="751" t="str">
        <f t="shared" si="124"/>
        <v/>
      </c>
      <c r="F55" s="751" t="str">
        <f t="shared" si="124"/>
        <v/>
      </c>
      <c r="G55" s="751" t="str">
        <f t="shared" si="124"/>
        <v/>
      </c>
      <c r="H55" s="751" t="str">
        <f t="shared" si="124"/>
        <v/>
      </c>
      <c r="I55" s="751" t="str">
        <f t="shared" si="124"/>
        <v/>
      </c>
      <c r="J55" s="751" t="str">
        <f t="shared" si="124"/>
        <v/>
      </c>
      <c r="K55" s="751" t="str">
        <f t="shared" si="124"/>
        <v/>
      </c>
      <c r="L55" s="751" t="str">
        <f t="shared" si="124"/>
        <v/>
      </c>
      <c r="M55" s="751" t="str">
        <f t="shared" si="124"/>
        <v/>
      </c>
      <c r="N55" s="751" t="str">
        <f t="shared" si="124"/>
        <v/>
      </c>
      <c r="O55" s="751" t="str">
        <f t="shared" si="124"/>
        <v/>
      </c>
      <c r="P55" s="751" t="str">
        <f t="shared" si="124"/>
        <v/>
      </c>
      <c r="Q55" s="751" t="str">
        <f t="shared" si="124"/>
        <v/>
      </c>
      <c r="R55" s="751" t="str">
        <f t="shared" si="124"/>
        <v/>
      </c>
      <c r="S55" s="964"/>
      <c r="T55" s="751" t="str">
        <f t="shared" ref="T55:AJ55" si="125">IF(T49="","",(T49-T51-T54)*T50/T$7/365/$G$1)</f>
        <v/>
      </c>
      <c r="U55" s="751" t="str">
        <f t="shared" si="125"/>
        <v/>
      </c>
      <c r="V55" s="751" t="str">
        <f t="shared" si="125"/>
        <v/>
      </c>
      <c r="W55" s="751" t="str">
        <f t="shared" si="125"/>
        <v/>
      </c>
      <c r="X55" s="751" t="str">
        <f t="shared" si="125"/>
        <v/>
      </c>
      <c r="Y55" s="751" t="str">
        <f t="shared" si="125"/>
        <v/>
      </c>
      <c r="Z55" s="751" t="str">
        <f t="shared" si="125"/>
        <v/>
      </c>
      <c r="AA55" s="751" t="str">
        <f t="shared" si="125"/>
        <v/>
      </c>
      <c r="AB55" s="751" t="str">
        <f t="shared" si="125"/>
        <v/>
      </c>
      <c r="AC55" s="751" t="str">
        <f t="shared" si="125"/>
        <v/>
      </c>
      <c r="AD55" s="751" t="str">
        <f t="shared" si="125"/>
        <v/>
      </c>
      <c r="AE55" s="751" t="str">
        <f t="shared" si="125"/>
        <v/>
      </c>
      <c r="AF55" s="751" t="str">
        <f t="shared" si="125"/>
        <v/>
      </c>
      <c r="AG55" s="751" t="str">
        <f t="shared" si="125"/>
        <v/>
      </c>
      <c r="AH55" s="751" t="str">
        <f t="shared" si="125"/>
        <v/>
      </c>
      <c r="AI55" s="751" t="str">
        <f t="shared" si="125"/>
        <v/>
      </c>
      <c r="AJ55" s="751" t="str">
        <f t="shared" si="125"/>
        <v/>
      </c>
      <c r="AK55" s="964"/>
      <c r="AL55" s="751" t="str">
        <f t="shared" ref="AL55:BB55" si="126">IF(AL49="","",(AL49-AL51-AL54)*AL50/AL$7/365/$G$1)</f>
        <v/>
      </c>
      <c r="AM55" s="751" t="str">
        <f t="shared" si="126"/>
        <v/>
      </c>
      <c r="AN55" s="751" t="str">
        <f t="shared" si="126"/>
        <v/>
      </c>
      <c r="AO55" s="751" t="str">
        <f t="shared" si="126"/>
        <v/>
      </c>
      <c r="AP55" s="751" t="str">
        <f t="shared" si="126"/>
        <v/>
      </c>
      <c r="AQ55" s="751" t="str">
        <f t="shared" si="126"/>
        <v/>
      </c>
      <c r="AR55" s="751" t="str">
        <f t="shared" si="126"/>
        <v/>
      </c>
      <c r="AS55" s="751" t="str">
        <f t="shared" si="126"/>
        <v/>
      </c>
      <c r="AT55" s="751" t="str">
        <f t="shared" si="126"/>
        <v/>
      </c>
      <c r="AU55" s="751" t="str">
        <f t="shared" si="126"/>
        <v/>
      </c>
      <c r="AV55" s="751" t="str">
        <f t="shared" si="126"/>
        <v/>
      </c>
      <c r="AW55" s="751" t="str">
        <f t="shared" si="126"/>
        <v/>
      </c>
      <c r="AX55" s="751" t="str">
        <f t="shared" si="126"/>
        <v/>
      </c>
      <c r="AY55" s="751" t="str">
        <f t="shared" si="126"/>
        <v/>
      </c>
      <c r="AZ55" s="751" t="str">
        <f t="shared" si="126"/>
        <v/>
      </c>
      <c r="BA55" s="751" t="str">
        <f t="shared" si="126"/>
        <v/>
      </c>
      <c r="BB55" s="751" t="str">
        <f t="shared" si="126"/>
        <v/>
      </c>
      <c r="BC55" s="964"/>
      <c r="BD55" s="751" t="str">
        <f t="shared" ref="BD55:BT55" si="127">IF(BD49="","",(BD49-BD51-BD54)*BD50/BD$7/365/$G$1)</f>
        <v/>
      </c>
      <c r="BE55" s="751" t="str">
        <f t="shared" si="127"/>
        <v/>
      </c>
      <c r="BF55" s="751" t="str">
        <f t="shared" si="127"/>
        <v/>
      </c>
      <c r="BG55" s="751" t="str">
        <f t="shared" si="127"/>
        <v/>
      </c>
      <c r="BH55" s="751" t="str">
        <f t="shared" si="127"/>
        <v/>
      </c>
      <c r="BI55" s="751" t="str">
        <f t="shared" si="127"/>
        <v/>
      </c>
      <c r="BJ55" s="751" t="str">
        <f t="shared" si="127"/>
        <v/>
      </c>
      <c r="BK55" s="751" t="str">
        <f t="shared" si="127"/>
        <v/>
      </c>
      <c r="BL55" s="751" t="str">
        <f t="shared" si="127"/>
        <v/>
      </c>
      <c r="BM55" s="751" t="str">
        <f t="shared" si="127"/>
        <v/>
      </c>
      <c r="BN55" s="751" t="str">
        <f t="shared" si="127"/>
        <v/>
      </c>
      <c r="BO55" s="751" t="str">
        <f t="shared" si="127"/>
        <v/>
      </c>
      <c r="BP55" s="751" t="str">
        <f t="shared" si="127"/>
        <v/>
      </c>
      <c r="BQ55" s="751" t="str">
        <f t="shared" si="127"/>
        <v/>
      </c>
      <c r="BR55" s="751" t="str">
        <f t="shared" si="127"/>
        <v/>
      </c>
      <c r="BS55" s="751" t="str">
        <f t="shared" si="127"/>
        <v/>
      </c>
      <c r="BT55" s="751" t="str">
        <f t="shared" si="127"/>
        <v/>
      </c>
      <c r="BU55" s="964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5" t="str">
        <f t="shared" si="89"/>
        <v/>
      </c>
      <c r="CA55" s="965" t="str">
        <f t="shared" si="90"/>
        <v/>
      </c>
      <c r="CB55" s="965" t="str">
        <f t="shared" si="91"/>
        <v/>
      </c>
      <c r="CC55" s="966" t="str">
        <f t="shared" si="92"/>
        <v/>
      </c>
      <c r="CD55" s="609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10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8">
        <f t="shared" si="112"/>
        <v>0</v>
      </c>
      <c r="DM55" s="833">
        <f t="shared" si="113"/>
        <v>0</v>
      </c>
      <c r="DN55" s="833">
        <f t="shared" si="114"/>
        <v>0</v>
      </c>
      <c r="DO55" s="833">
        <f t="shared" si="115"/>
        <v>0</v>
      </c>
      <c r="DP55" s="967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465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9"/>
        <v/>
      </c>
      <c r="CA56" s="876" t="str">
        <f t="shared" si="90"/>
        <v/>
      </c>
      <c r="CB56" s="876" t="str">
        <f t="shared" si="91"/>
        <v/>
      </c>
      <c r="CC56" s="877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8">
        <f t="shared" si="112"/>
        <v>0</v>
      </c>
      <c r="DM56" s="833">
        <f t="shared" si="113"/>
        <v>0</v>
      </c>
      <c r="DN56" s="833">
        <f t="shared" si="114"/>
        <v>0</v>
      </c>
      <c r="DO56" s="833">
        <f t="shared" si="115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8">3090*$K$1</f>
        <v>3090</v>
      </c>
      <c r="C57" s="985">
        <f t="shared" si="128"/>
        <v>3090</v>
      </c>
      <c r="D57" s="985">
        <f t="shared" si="128"/>
        <v>3090</v>
      </c>
      <c r="E57" s="985">
        <f t="shared" si="128"/>
        <v>3090</v>
      </c>
      <c r="F57" s="985">
        <f t="shared" si="128"/>
        <v>3090</v>
      </c>
      <c r="G57" s="985">
        <f t="shared" si="128"/>
        <v>3090</v>
      </c>
      <c r="H57" s="985">
        <f t="shared" si="128"/>
        <v>3090</v>
      </c>
      <c r="I57" s="985">
        <f t="shared" si="128"/>
        <v>3090</v>
      </c>
      <c r="J57" s="985">
        <f t="shared" si="128"/>
        <v>3090</v>
      </c>
      <c r="K57" s="985">
        <f t="shared" si="128"/>
        <v>3090</v>
      </c>
      <c r="L57" s="985">
        <f t="shared" si="128"/>
        <v>3090</v>
      </c>
      <c r="M57" s="985">
        <f t="shared" si="128"/>
        <v>3090</v>
      </c>
      <c r="N57" s="985">
        <f t="shared" si="128"/>
        <v>3090</v>
      </c>
      <c r="O57" s="985">
        <f t="shared" si="128"/>
        <v>3090</v>
      </c>
      <c r="P57" s="985">
        <f t="shared" si="128"/>
        <v>3090</v>
      </c>
      <c r="Q57" s="985">
        <f t="shared" si="128"/>
        <v>3090</v>
      </c>
      <c r="R57" s="985">
        <f t="shared" si="128"/>
        <v>3090</v>
      </c>
      <c r="S57" s="949"/>
      <c r="T57" s="985">
        <f t="shared" ref="T57:AJ57" si="129">3090*$K$1</f>
        <v>3090</v>
      </c>
      <c r="U57" s="985">
        <f t="shared" si="129"/>
        <v>3090</v>
      </c>
      <c r="V57" s="985">
        <f t="shared" si="129"/>
        <v>3090</v>
      </c>
      <c r="W57" s="985">
        <f t="shared" si="129"/>
        <v>3090</v>
      </c>
      <c r="X57" s="985">
        <f t="shared" si="129"/>
        <v>3090</v>
      </c>
      <c r="Y57" s="985">
        <f t="shared" si="129"/>
        <v>3090</v>
      </c>
      <c r="Z57" s="985">
        <f t="shared" si="129"/>
        <v>3090</v>
      </c>
      <c r="AA57" s="985">
        <f t="shared" si="129"/>
        <v>3090</v>
      </c>
      <c r="AB57" s="985">
        <f t="shared" si="129"/>
        <v>3090</v>
      </c>
      <c r="AC57" s="985">
        <f t="shared" si="129"/>
        <v>3090</v>
      </c>
      <c r="AD57" s="985">
        <f t="shared" si="129"/>
        <v>3090</v>
      </c>
      <c r="AE57" s="985">
        <f t="shared" si="129"/>
        <v>3090</v>
      </c>
      <c r="AF57" s="985">
        <f t="shared" si="129"/>
        <v>3090</v>
      </c>
      <c r="AG57" s="985">
        <f t="shared" si="129"/>
        <v>3090</v>
      </c>
      <c r="AH57" s="985">
        <f t="shared" si="129"/>
        <v>3090</v>
      </c>
      <c r="AI57" s="985">
        <f t="shared" si="129"/>
        <v>3090</v>
      </c>
      <c r="AJ57" s="985">
        <f t="shared" si="129"/>
        <v>3090</v>
      </c>
      <c r="AK57" s="949"/>
      <c r="AL57" s="985">
        <f t="shared" ref="AL57:BB57" si="130">3090*$K$1</f>
        <v>3090</v>
      </c>
      <c r="AM57" s="985">
        <f t="shared" si="130"/>
        <v>3090</v>
      </c>
      <c r="AN57" s="985">
        <f t="shared" si="130"/>
        <v>3090</v>
      </c>
      <c r="AO57" s="985">
        <f t="shared" si="130"/>
        <v>3090</v>
      </c>
      <c r="AP57" s="985">
        <f t="shared" si="130"/>
        <v>3090</v>
      </c>
      <c r="AQ57" s="985">
        <f t="shared" si="130"/>
        <v>3090</v>
      </c>
      <c r="AR57" s="985">
        <f t="shared" si="130"/>
        <v>3090</v>
      </c>
      <c r="AS57" s="985">
        <f t="shared" si="130"/>
        <v>3090</v>
      </c>
      <c r="AT57" s="985">
        <f t="shared" si="130"/>
        <v>3090</v>
      </c>
      <c r="AU57" s="985">
        <f t="shared" si="130"/>
        <v>3090</v>
      </c>
      <c r="AV57" s="985">
        <f t="shared" si="130"/>
        <v>3090</v>
      </c>
      <c r="AW57" s="985">
        <f t="shared" si="130"/>
        <v>3090</v>
      </c>
      <c r="AX57" s="985">
        <f t="shared" si="130"/>
        <v>3090</v>
      </c>
      <c r="AY57" s="985">
        <f t="shared" si="130"/>
        <v>3090</v>
      </c>
      <c r="AZ57" s="985">
        <f t="shared" si="130"/>
        <v>3090</v>
      </c>
      <c r="BA57" s="985">
        <f t="shared" si="130"/>
        <v>3090</v>
      </c>
      <c r="BB57" s="985">
        <f t="shared" si="130"/>
        <v>3090</v>
      </c>
      <c r="BC57" s="949"/>
      <c r="BD57" s="985">
        <f t="shared" ref="BD57:BT57" si="131">3090*$K$1</f>
        <v>3090</v>
      </c>
      <c r="BE57" s="985">
        <f t="shared" si="131"/>
        <v>3090</v>
      </c>
      <c r="BF57" s="985">
        <f t="shared" si="131"/>
        <v>3090</v>
      </c>
      <c r="BG57" s="985">
        <f t="shared" si="131"/>
        <v>3090</v>
      </c>
      <c r="BH57" s="985">
        <f t="shared" si="131"/>
        <v>3090</v>
      </c>
      <c r="BI57" s="985">
        <f t="shared" si="131"/>
        <v>3090</v>
      </c>
      <c r="BJ57" s="985">
        <f t="shared" si="131"/>
        <v>3090</v>
      </c>
      <c r="BK57" s="985">
        <f t="shared" si="131"/>
        <v>3090</v>
      </c>
      <c r="BL57" s="985">
        <f t="shared" si="131"/>
        <v>3090</v>
      </c>
      <c r="BM57" s="985">
        <f t="shared" si="131"/>
        <v>3090</v>
      </c>
      <c r="BN57" s="985">
        <f t="shared" si="131"/>
        <v>3090</v>
      </c>
      <c r="BO57" s="985">
        <f t="shared" si="131"/>
        <v>3090</v>
      </c>
      <c r="BP57" s="985">
        <f t="shared" si="131"/>
        <v>3090</v>
      </c>
      <c r="BQ57" s="985">
        <f t="shared" si="131"/>
        <v>3090</v>
      </c>
      <c r="BR57" s="985">
        <f t="shared" si="131"/>
        <v>3090</v>
      </c>
      <c r="BS57" s="985">
        <f t="shared" si="131"/>
        <v>3090</v>
      </c>
      <c r="BT57" s="985">
        <f t="shared" si="131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9"/>
        <v>3090</v>
      </c>
      <c r="CA57" s="876">
        <f t="shared" si="90"/>
        <v>3090</v>
      </c>
      <c r="CB57" s="876">
        <f t="shared" si="91"/>
        <v>3090</v>
      </c>
      <c r="CC57" s="877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8">
        <f t="shared" si="112"/>
        <v>17</v>
      </c>
      <c r="DM57" s="833">
        <f t="shared" si="113"/>
        <v>17</v>
      </c>
      <c r="DN57" s="833">
        <f t="shared" si="114"/>
        <v>17</v>
      </c>
      <c r="DO57" s="833">
        <f t="shared" si="115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9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9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9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9"/>
      <c r="BV58" s="670"/>
      <c r="BW58" s="670"/>
      <c r="BX58" s="670"/>
      <c r="BY58" s="670"/>
      <c r="BZ58" s="876" t="str">
        <f t="shared" si="89"/>
        <v/>
      </c>
      <c r="CA58" s="876" t="str">
        <f t="shared" si="90"/>
        <v/>
      </c>
      <c r="CB58" s="876" t="str">
        <f t="shared" si="91"/>
        <v/>
      </c>
      <c r="CC58" s="877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8">
        <f t="shared" si="112"/>
        <v>0</v>
      </c>
      <c r="DM58" s="833">
        <f t="shared" si="113"/>
        <v>0</v>
      </c>
      <c r="DN58" s="833">
        <f t="shared" si="114"/>
        <v>0</v>
      </c>
      <c r="DO58" s="833">
        <f t="shared" si="115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49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49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49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49"/>
      <c r="BV59" s="694"/>
      <c r="BW59" s="694"/>
      <c r="BX59" s="694"/>
      <c r="BY59" s="694"/>
      <c r="BZ59" s="876" t="str">
        <f t="shared" si="89"/>
        <v/>
      </c>
      <c r="CA59" s="876" t="str">
        <f t="shared" si="90"/>
        <v/>
      </c>
      <c r="CB59" s="876" t="str">
        <f t="shared" si="91"/>
        <v/>
      </c>
      <c r="CC59" s="877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8">
        <f t="shared" si="112"/>
        <v>0</v>
      </c>
      <c r="DM59" s="833">
        <f t="shared" si="113"/>
        <v>0</v>
      </c>
      <c r="DN59" s="833">
        <f t="shared" si="114"/>
        <v>0</v>
      </c>
      <c r="DO59" s="833">
        <f t="shared" si="115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178</v>
      </c>
      <c r="B60" s="746" t="str">
        <f t="shared" ref="B60:R60" si="132">IF(B58="","",B58*B59)</f>
        <v/>
      </c>
      <c r="C60" s="746" t="str">
        <f t="shared" si="132"/>
        <v/>
      </c>
      <c r="D60" s="746" t="str">
        <f t="shared" si="132"/>
        <v/>
      </c>
      <c r="E60" s="746" t="str">
        <f t="shared" si="132"/>
        <v/>
      </c>
      <c r="F60" s="746" t="str">
        <f t="shared" si="132"/>
        <v/>
      </c>
      <c r="G60" s="746" t="str">
        <f t="shared" si="132"/>
        <v/>
      </c>
      <c r="H60" s="746" t="str">
        <f t="shared" si="132"/>
        <v/>
      </c>
      <c r="I60" s="746" t="str">
        <f t="shared" si="132"/>
        <v/>
      </c>
      <c r="J60" s="746" t="str">
        <f t="shared" si="132"/>
        <v/>
      </c>
      <c r="K60" s="746" t="str">
        <f t="shared" si="132"/>
        <v/>
      </c>
      <c r="L60" s="746" t="str">
        <f t="shared" si="132"/>
        <v/>
      </c>
      <c r="M60" s="746" t="str">
        <f t="shared" si="132"/>
        <v/>
      </c>
      <c r="N60" s="746" t="str">
        <f t="shared" si="132"/>
        <v/>
      </c>
      <c r="O60" s="746" t="str">
        <f t="shared" si="132"/>
        <v/>
      </c>
      <c r="P60" s="746" t="str">
        <f t="shared" si="132"/>
        <v/>
      </c>
      <c r="Q60" s="746" t="str">
        <f t="shared" si="132"/>
        <v/>
      </c>
      <c r="R60" s="746" t="str">
        <f t="shared" si="132"/>
        <v/>
      </c>
      <c r="S60" s="752"/>
      <c r="T60" s="746" t="str">
        <f t="shared" ref="T60:AJ60" si="133">IF(T58="","",T58*T59)</f>
        <v/>
      </c>
      <c r="U60" s="746" t="str">
        <f t="shared" si="133"/>
        <v/>
      </c>
      <c r="V60" s="746" t="str">
        <f t="shared" si="133"/>
        <v/>
      </c>
      <c r="W60" s="746" t="str">
        <f t="shared" si="133"/>
        <v/>
      </c>
      <c r="X60" s="746" t="str">
        <f t="shared" si="133"/>
        <v/>
      </c>
      <c r="Y60" s="746" t="str">
        <f t="shared" si="133"/>
        <v/>
      </c>
      <c r="Z60" s="746" t="str">
        <f t="shared" si="133"/>
        <v/>
      </c>
      <c r="AA60" s="746" t="str">
        <f t="shared" si="133"/>
        <v/>
      </c>
      <c r="AB60" s="746" t="str">
        <f t="shared" si="133"/>
        <v/>
      </c>
      <c r="AC60" s="746" t="str">
        <f t="shared" si="133"/>
        <v/>
      </c>
      <c r="AD60" s="746" t="str">
        <f t="shared" si="133"/>
        <v/>
      </c>
      <c r="AE60" s="746" t="str">
        <f t="shared" si="133"/>
        <v/>
      </c>
      <c r="AF60" s="746" t="str">
        <f t="shared" si="133"/>
        <v/>
      </c>
      <c r="AG60" s="746" t="str">
        <f t="shared" si="133"/>
        <v/>
      </c>
      <c r="AH60" s="746" t="str">
        <f t="shared" si="133"/>
        <v/>
      </c>
      <c r="AI60" s="746" t="str">
        <f t="shared" si="133"/>
        <v/>
      </c>
      <c r="AJ60" s="746" t="str">
        <f t="shared" si="133"/>
        <v/>
      </c>
      <c r="AK60" s="752"/>
      <c r="AL60" s="746" t="str">
        <f t="shared" ref="AL60:BB60" si="134">IF(AL58="","",AL58*AL59)</f>
        <v/>
      </c>
      <c r="AM60" s="746" t="str">
        <f t="shared" si="134"/>
        <v/>
      </c>
      <c r="AN60" s="746" t="str">
        <f t="shared" si="134"/>
        <v/>
      </c>
      <c r="AO60" s="746" t="str">
        <f t="shared" si="134"/>
        <v/>
      </c>
      <c r="AP60" s="746" t="str">
        <f t="shared" si="134"/>
        <v/>
      </c>
      <c r="AQ60" s="746" t="str">
        <f t="shared" si="134"/>
        <v/>
      </c>
      <c r="AR60" s="746" t="str">
        <f t="shared" si="134"/>
        <v/>
      </c>
      <c r="AS60" s="746" t="str">
        <f t="shared" si="134"/>
        <v/>
      </c>
      <c r="AT60" s="746" t="str">
        <f t="shared" si="134"/>
        <v/>
      </c>
      <c r="AU60" s="746" t="str">
        <f t="shared" si="134"/>
        <v/>
      </c>
      <c r="AV60" s="746" t="str">
        <f t="shared" si="134"/>
        <v/>
      </c>
      <c r="AW60" s="746" t="str">
        <f t="shared" si="134"/>
        <v/>
      </c>
      <c r="AX60" s="746" t="str">
        <f t="shared" si="134"/>
        <v/>
      </c>
      <c r="AY60" s="746" t="str">
        <f t="shared" si="134"/>
        <v/>
      </c>
      <c r="AZ60" s="746" t="str">
        <f t="shared" si="134"/>
        <v/>
      </c>
      <c r="BA60" s="746" t="str">
        <f t="shared" si="134"/>
        <v/>
      </c>
      <c r="BB60" s="746" t="str">
        <f t="shared" si="134"/>
        <v/>
      </c>
      <c r="BC60" s="752"/>
      <c r="BD60" s="746" t="str">
        <f t="shared" ref="BD60:BT60" si="135">IF(BD58="","",BD58*BD59)</f>
        <v/>
      </c>
      <c r="BE60" s="746" t="str">
        <f t="shared" si="135"/>
        <v/>
      </c>
      <c r="BF60" s="746" t="str">
        <f t="shared" si="135"/>
        <v/>
      </c>
      <c r="BG60" s="746" t="str">
        <f t="shared" si="135"/>
        <v/>
      </c>
      <c r="BH60" s="746" t="str">
        <f t="shared" si="135"/>
        <v/>
      </c>
      <c r="BI60" s="746" t="str">
        <f t="shared" si="135"/>
        <v/>
      </c>
      <c r="BJ60" s="746" t="str">
        <f t="shared" si="135"/>
        <v/>
      </c>
      <c r="BK60" s="746" t="str">
        <f t="shared" si="135"/>
        <v/>
      </c>
      <c r="BL60" s="746" t="str">
        <f t="shared" si="135"/>
        <v/>
      </c>
      <c r="BM60" s="746" t="str">
        <f t="shared" si="135"/>
        <v/>
      </c>
      <c r="BN60" s="746" t="str">
        <f t="shared" si="135"/>
        <v/>
      </c>
      <c r="BO60" s="746" t="str">
        <f t="shared" si="135"/>
        <v/>
      </c>
      <c r="BP60" s="746" t="str">
        <f t="shared" si="135"/>
        <v/>
      </c>
      <c r="BQ60" s="746" t="str">
        <f t="shared" si="135"/>
        <v/>
      </c>
      <c r="BR60" s="746" t="str">
        <f t="shared" si="135"/>
        <v/>
      </c>
      <c r="BS60" s="746" t="str">
        <f t="shared" si="135"/>
        <v/>
      </c>
      <c r="BT60" s="746" t="str">
        <f t="shared" si="135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6" t="str">
        <f t="shared" si="89"/>
        <v/>
      </c>
      <c r="CA60" s="876" t="str">
        <f t="shared" si="90"/>
        <v/>
      </c>
      <c r="CB60" s="876" t="str">
        <f t="shared" si="91"/>
        <v/>
      </c>
      <c r="CC60" s="877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8">
        <f t="shared" si="112"/>
        <v>0</v>
      </c>
      <c r="DM60" s="833">
        <f t="shared" si="113"/>
        <v>0</v>
      </c>
      <c r="DN60" s="833">
        <f t="shared" si="114"/>
        <v>0</v>
      </c>
      <c r="DO60" s="833">
        <f t="shared" si="115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4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4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4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4"/>
      <c r="BV61" s="629"/>
      <c r="BW61" s="629"/>
      <c r="BX61" s="629"/>
      <c r="BY61" s="629"/>
      <c r="BZ61" s="876" t="str">
        <f t="shared" si="89"/>
        <v/>
      </c>
      <c r="CA61" s="876" t="str">
        <f t="shared" si="90"/>
        <v/>
      </c>
      <c r="CB61" s="876" t="str">
        <f t="shared" si="91"/>
        <v/>
      </c>
      <c r="CC61" s="877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8">
        <f t="shared" si="112"/>
        <v>0</v>
      </c>
      <c r="DM61" s="833">
        <f t="shared" si="113"/>
        <v>0</v>
      </c>
      <c r="DN61" s="833">
        <f t="shared" si="114"/>
        <v>0</v>
      </c>
      <c r="DO61" s="833">
        <f t="shared" si="115"/>
        <v>0</v>
      </c>
      <c r="DP61" s="962"/>
      <c r="DQ61" s="291"/>
      <c r="DR61" s="291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1" t="str">
        <f t="shared" ref="B62:R62" si="136">IF(B56="","",(B56-B58-B61)*B57/B$7/365/$G$1)</f>
        <v/>
      </c>
      <c r="C62" s="751" t="str">
        <f t="shared" si="136"/>
        <v/>
      </c>
      <c r="D62" s="751" t="str">
        <f t="shared" si="136"/>
        <v/>
      </c>
      <c r="E62" s="751" t="str">
        <f t="shared" si="136"/>
        <v/>
      </c>
      <c r="F62" s="751" t="str">
        <f t="shared" si="136"/>
        <v/>
      </c>
      <c r="G62" s="751" t="str">
        <f t="shared" si="136"/>
        <v/>
      </c>
      <c r="H62" s="751" t="str">
        <f t="shared" si="136"/>
        <v/>
      </c>
      <c r="I62" s="751" t="str">
        <f t="shared" si="136"/>
        <v/>
      </c>
      <c r="J62" s="751" t="str">
        <f t="shared" si="136"/>
        <v/>
      </c>
      <c r="K62" s="751" t="str">
        <f t="shared" si="136"/>
        <v/>
      </c>
      <c r="L62" s="751" t="str">
        <f t="shared" si="136"/>
        <v/>
      </c>
      <c r="M62" s="751" t="str">
        <f t="shared" si="136"/>
        <v/>
      </c>
      <c r="N62" s="751" t="str">
        <f t="shared" si="136"/>
        <v/>
      </c>
      <c r="O62" s="751" t="str">
        <f t="shared" si="136"/>
        <v/>
      </c>
      <c r="P62" s="751" t="str">
        <f t="shared" si="136"/>
        <v/>
      </c>
      <c r="Q62" s="751" t="str">
        <f t="shared" si="136"/>
        <v/>
      </c>
      <c r="R62" s="751" t="str">
        <f t="shared" si="136"/>
        <v/>
      </c>
      <c r="S62" s="964"/>
      <c r="T62" s="751" t="str">
        <f t="shared" ref="T62:AJ62" si="137">IF(T56="","",(T56-T58-T61)*T57/T$7/365/$G$1)</f>
        <v/>
      </c>
      <c r="U62" s="751" t="str">
        <f t="shared" si="137"/>
        <v/>
      </c>
      <c r="V62" s="751" t="str">
        <f t="shared" si="137"/>
        <v/>
      </c>
      <c r="W62" s="751" t="str">
        <f t="shared" si="137"/>
        <v/>
      </c>
      <c r="X62" s="751" t="str">
        <f t="shared" si="137"/>
        <v/>
      </c>
      <c r="Y62" s="751" t="str">
        <f t="shared" si="137"/>
        <v/>
      </c>
      <c r="Z62" s="751" t="str">
        <f t="shared" si="137"/>
        <v/>
      </c>
      <c r="AA62" s="751" t="str">
        <f t="shared" si="137"/>
        <v/>
      </c>
      <c r="AB62" s="751" t="str">
        <f t="shared" si="137"/>
        <v/>
      </c>
      <c r="AC62" s="751" t="str">
        <f t="shared" si="137"/>
        <v/>
      </c>
      <c r="AD62" s="751" t="str">
        <f t="shared" si="137"/>
        <v/>
      </c>
      <c r="AE62" s="751" t="str">
        <f t="shared" si="137"/>
        <v/>
      </c>
      <c r="AF62" s="751" t="str">
        <f t="shared" si="137"/>
        <v/>
      </c>
      <c r="AG62" s="751" t="str">
        <f t="shared" si="137"/>
        <v/>
      </c>
      <c r="AH62" s="751" t="str">
        <f t="shared" si="137"/>
        <v/>
      </c>
      <c r="AI62" s="751" t="str">
        <f t="shared" si="137"/>
        <v/>
      </c>
      <c r="AJ62" s="751" t="str">
        <f t="shared" si="137"/>
        <v/>
      </c>
      <c r="AK62" s="964"/>
      <c r="AL62" s="751" t="str">
        <f t="shared" ref="AL62:BB62" si="138">IF(AL56="","",(AL56-AL58-AL61)*AL57/AL$7/365/$G$1)</f>
        <v/>
      </c>
      <c r="AM62" s="751" t="str">
        <f t="shared" si="138"/>
        <v/>
      </c>
      <c r="AN62" s="751" t="str">
        <f t="shared" si="138"/>
        <v/>
      </c>
      <c r="AO62" s="751" t="str">
        <f t="shared" si="138"/>
        <v/>
      </c>
      <c r="AP62" s="751" t="str">
        <f t="shared" si="138"/>
        <v/>
      </c>
      <c r="AQ62" s="751" t="str">
        <f t="shared" si="138"/>
        <v/>
      </c>
      <c r="AR62" s="751" t="str">
        <f t="shared" si="138"/>
        <v/>
      </c>
      <c r="AS62" s="751" t="str">
        <f t="shared" si="138"/>
        <v/>
      </c>
      <c r="AT62" s="751" t="str">
        <f t="shared" si="138"/>
        <v/>
      </c>
      <c r="AU62" s="751" t="str">
        <f t="shared" si="138"/>
        <v/>
      </c>
      <c r="AV62" s="751" t="str">
        <f t="shared" si="138"/>
        <v/>
      </c>
      <c r="AW62" s="751" t="str">
        <f t="shared" si="138"/>
        <v/>
      </c>
      <c r="AX62" s="751" t="str">
        <f t="shared" si="138"/>
        <v/>
      </c>
      <c r="AY62" s="751" t="str">
        <f t="shared" si="138"/>
        <v/>
      </c>
      <c r="AZ62" s="751" t="str">
        <f t="shared" si="138"/>
        <v/>
      </c>
      <c r="BA62" s="751" t="str">
        <f t="shared" si="138"/>
        <v/>
      </c>
      <c r="BB62" s="751" t="str">
        <f t="shared" si="138"/>
        <v/>
      </c>
      <c r="BC62" s="964"/>
      <c r="BD62" s="751" t="str">
        <f t="shared" ref="BD62:BT62" si="139">IF(BD56="","",(BD56-BD58-BD61)*BD57/BD$7/365/$G$1)</f>
        <v/>
      </c>
      <c r="BE62" s="751" t="str">
        <f t="shared" si="139"/>
        <v/>
      </c>
      <c r="BF62" s="751" t="str">
        <f t="shared" si="139"/>
        <v/>
      </c>
      <c r="BG62" s="751" t="str">
        <f t="shared" si="139"/>
        <v/>
      </c>
      <c r="BH62" s="751" t="str">
        <f t="shared" si="139"/>
        <v/>
      </c>
      <c r="BI62" s="751" t="str">
        <f t="shared" si="139"/>
        <v/>
      </c>
      <c r="BJ62" s="751" t="str">
        <f t="shared" si="139"/>
        <v/>
      </c>
      <c r="BK62" s="751" t="str">
        <f t="shared" si="139"/>
        <v/>
      </c>
      <c r="BL62" s="751" t="str">
        <f t="shared" si="139"/>
        <v/>
      </c>
      <c r="BM62" s="751" t="str">
        <f t="shared" si="139"/>
        <v/>
      </c>
      <c r="BN62" s="751" t="str">
        <f t="shared" si="139"/>
        <v/>
      </c>
      <c r="BO62" s="751" t="str">
        <f t="shared" si="139"/>
        <v/>
      </c>
      <c r="BP62" s="751" t="str">
        <f t="shared" si="139"/>
        <v/>
      </c>
      <c r="BQ62" s="751" t="str">
        <f t="shared" si="139"/>
        <v/>
      </c>
      <c r="BR62" s="751" t="str">
        <f t="shared" si="139"/>
        <v/>
      </c>
      <c r="BS62" s="751" t="str">
        <f t="shared" si="139"/>
        <v/>
      </c>
      <c r="BT62" s="751" t="str">
        <f t="shared" si="139"/>
        <v/>
      </c>
      <c r="BU62" s="964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5" t="str">
        <f t="shared" si="89"/>
        <v/>
      </c>
      <c r="CA62" s="965" t="str">
        <f t="shared" si="90"/>
        <v/>
      </c>
      <c r="CB62" s="965" t="str">
        <f t="shared" si="91"/>
        <v/>
      </c>
      <c r="CC62" s="966" t="str">
        <f t="shared" si="92"/>
        <v/>
      </c>
      <c r="CD62" s="609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10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8">
        <f t="shared" si="112"/>
        <v>0</v>
      </c>
      <c r="DM62" s="833">
        <f t="shared" si="113"/>
        <v>0</v>
      </c>
      <c r="DN62" s="833">
        <f t="shared" si="114"/>
        <v>0</v>
      </c>
      <c r="DO62" s="833">
        <f t="shared" si="115"/>
        <v>0</v>
      </c>
      <c r="DP62" s="967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466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>
        <v>70</v>
      </c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9"/>
        <v/>
      </c>
      <c r="CA63" s="876" t="str">
        <f t="shared" si="90"/>
        <v/>
      </c>
      <c r="CB63" s="876" t="str">
        <f t="shared" si="91"/>
        <v/>
      </c>
      <c r="CC63" s="877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8">
        <f t="shared" si="112"/>
        <v>0</v>
      </c>
      <c r="DM63" s="833">
        <f t="shared" si="113"/>
        <v>1</v>
      </c>
      <c r="DN63" s="833">
        <f t="shared" si="114"/>
        <v>0</v>
      </c>
      <c r="DO63" s="833">
        <f t="shared" si="115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9"/>
      <c r="T64" s="943"/>
      <c r="U64" s="943"/>
      <c r="V64" s="943"/>
      <c r="W64" s="943"/>
      <c r="X64" s="943"/>
      <c r="Y64" s="943"/>
      <c r="Z64" s="943"/>
      <c r="AA64" s="943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9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9"/>
      <c r="BV64" s="279"/>
      <c r="BW64" s="279"/>
      <c r="BX64" s="279"/>
      <c r="BY64" s="279"/>
      <c r="BZ64" s="876" t="str">
        <f t="shared" si="89"/>
        <v/>
      </c>
      <c r="CA64" s="876" t="str">
        <f t="shared" si="90"/>
        <v/>
      </c>
      <c r="CB64" s="876" t="str">
        <f t="shared" si="91"/>
        <v/>
      </c>
      <c r="CC64" s="877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8">
        <f t="shared" si="112"/>
        <v>0</v>
      </c>
      <c r="DM64" s="833">
        <f t="shared" si="113"/>
        <v>1</v>
      </c>
      <c r="DN64" s="833">
        <f t="shared" si="114"/>
        <v>0</v>
      </c>
      <c r="DO64" s="833">
        <f t="shared" si="115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9"/>
      <c r="T65" s="943"/>
      <c r="U65" s="943"/>
      <c r="V65" s="943"/>
      <c r="W65" s="943"/>
      <c r="X65" s="943"/>
      <c r="Y65" s="943"/>
      <c r="Z65" s="943"/>
      <c r="AA65" s="943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49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9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9"/>
      <c r="BV65" s="670"/>
      <c r="BW65" s="670"/>
      <c r="BX65" s="670"/>
      <c r="BY65" s="670"/>
      <c r="BZ65" s="876" t="str">
        <f t="shared" si="89"/>
        <v/>
      </c>
      <c r="CA65" s="876" t="str">
        <f t="shared" si="90"/>
        <v/>
      </c>
      <c r="CB65" s="876" t="str">
        <f t="shared" si="91"/>
        <v/>
      </c>
      <c r="CC65" s="877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8">
        <f t="shared" si="112"/>
        <v>0</v>
      </c>
      <c r="DM65" s="833">
        <f t="shared" si="113"/>
        <v>1</v>
      </c>
      <c r="DN65" s="833">
        <f t="shared" si="114"/>
        <v>0</v>
      </c>
      <c r="DO65" s="833">
        <f t="shared" si="115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49"/>
      <c r="T66" s="943"/>
      <c r="U66" s="943"/>
      <c r="V66" s="943"/>
      <c r="W66" s="943"/>
      <c r="X66" s="943"/>
      <c r="Y66" s="943"/>
      <c r="Z66" s="943"/>
      <c r="AA66" s="943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49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49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49"/>
      <c r="BV66" s="694"/>
      <c r="BW66" s="694"/>
      <c r="BX66" s="694"/>
      <c r="BY66" s="694"/>
      <c r="BZ66" s="876" t="str">
        <f t="shared" si="89"/>
        <v/>
      </c>
      <c r="CA66" s="876" t="str">
        <f t="shared" si="90"/>
        <v/>
      </c>
      <c r="CB66" s="876" t="str">
        <f t="shared" si="91"/>
        <v/>
      </c>
      <c r="CC66" s="877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8">
        <f t="shared" si="112"/>
        <v>0</v>
      </c>
      <c r="DM66" s="833">
        <f t="shared" si="113"/>
        <v>1</v>
      </c>
      <c r="DN66" s="833">
        <f t="shared" si="114"/>
        <v>0</v>
      </c>
      <c r="DO66" s="833">
        <f t="shared" si="115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178</v>
      </c>
      <c r="B67" s="746" t="str">
        <f t="shared" ref="B67:R67" si="142">IF(B65="","",B65*B66)</f>
        <v/>
      </c>
      <c r="C67" s="746" t="str">
        <f t="shared" si="142"/>
        <v/>
      </c>
      <c r="D67" s="746" t="str">
        <f t="shared" si="142"/>
        <v/>
      </c>
      <c r="E67" s="746" t="str">
        <f t="shared" si="142"/>
        <v/>
      </c>
      <c r="F67" s="746" t="str">
        <f t="shared" si="142"/>
        <v/>
      </c>
      <c r="G67" s="746" t="str">
        <f t="shared" si="142"/>
        <v/>
      </c>
      <c r="H67" s="746" t="str">
        <f t="shared" si="142"/>
        <v/>
      </c>
      <c r="I67" s="746" t="str">
        <f t="shared" si="142"/>
        <v/>
      </c>
      <c r="J67" s="746" t="str">
        <f t="shared" si="142"/>
        <v/>
      </c>
      <c r="K67" s="746" t="str">
        <f t="shared" si="142"/>
        <v/>
      </c>
      <c r="L67" s="746" t="str">
        <f t="shared" si="142"/>
        <v/>
      </c>
      <c r="M67" s="746" t="str">
        <f t="shared" si="142"/>
        <v/>
      </c>
      <c r="N67" s="746" t="str">
        <f t="shared" si="142"/>
        <v/>
      </c>
      <c r="O67" s="746" t="str">
        <f t="shared" si="142"/>
        <v/>
      </c>
      <c r="P67" s="746" t="str">
        <f t="shared" si="142"/>
        <v/>
      </c>
      <c r="Q67" s="746" t="str">
        <f t="shared" si="142"/>
        <v/>
      </c>
      <c r="R67" s="746" t="str">
        <f t="shared" si="142"/>
        <v/>
      </c>
      <c r="S67" s="752"/>
      <c r="T67" s="746" t="str">
        <f t="shared" ref="T67:AJ67" si="143">IF(T65="","",T65*T66)</f>
        <v/>
      </c>
      <c r="U67" s="746" t="str">
        <f t="shared" si="143"/>
        <v/>
      </c>
      <c r="V67" s="746" t="str">
        <f t="shared" si="143"/>
        <v/>
      </c>
      <c r="W67" s="746" t="str">
        <f t="shared" si="143"/>
        <v/>
      </c>
      <c r="X67" s="746" t="str">
        <f t="shared" si="143"/>
        <v/>
      </c>
      <c r="Y67" s="746" t="str">
        <f t="shared" si="143"/>
        <v/>
      </c>
      <c r="Z67" s="746" t="str">
        <f t="shared" si="143"/>
        <v/>
      </c>
      <c r="AA67" s="746" t="str">
        <f t="shared" si="143"/>
        <v/>
      </c>
      <c r="AB67" s="746">
        <f t="shared" si="143"/>
        <v>0</v>
      </c>
      <c r="AC67" s="746" t="str">
        <f t="shared" si="143"/>
        <v/>
      </c>
      <c r="AD67" s="746" t="str">
        <f t="shared" si="143"/>
        <v/>
      </c>
      <c r="AE67" s="746" t="str">
        <f t="shared" si="143"/>
        <v/>
      </c>
      <c r="AF67" s="746" t="str">
        <f t="shared" si="143"/>
        <v/>
      </c>
      <c r="AG67" s="746" t="str">
        <f t="shared" si="143"/>
        <v/>
      </c>
      <c r="AH67" s="746" t="str">
        <f t="shared" si="143"/>
        <v/>
      </c>
      <c r="AI67" s="746" t="str">
        <f t="shared" si="143"/>
        <v/>
      </c>
      <c r="AJ67" s="746" t="str">
        <f t="shared" si="143"/>
        <v/>
      </c>
      <c r="AK67" s="752"/>
      <c r="AL67" s="746" t="str">
        <f t="shared" ref="AL67:BB67" si="144">IF(AL65="","",AL65*AL66)</f>
        <v/>
      </c>
      <c r="AM67" s="746" t="str">
        <f t="shared" si="144"/>
        <v/>
      </c>
      <c r="AN67" s="746" t="str">
        <f t="shared" si="144"/>
        <v/>
      </c>
      <c r="AO67" s="746" t="str">
        <f t="shared" si="144"/>
        <v/>
      </c>
      <c r="AP67" s="746" t="str">
        <f t="shared" si="144"/>
        <v/>
      </c>
      <c r="AQ67" s="746" t="str">
        <f t="shared" si="144"/>
        <v/>
      </c>
      <c r="AR67" s="746" t="str">
        <f t="shared" si="144"/>
        <v/>
      </c>
      <c r="AS67" s="746" t="str">
        <f t="shared" si="144"/>
        <v/>
      </c>
      <c r="AT67" s="746" t="str">
        <f t="shared" si="144"/>
        <v/>
      </c>
      <c r="AU67" s="746" t="str">
        <f t="shared" si="144"/>
        <v/>
      </c>
      <c r="AV67" s="746" t="str">
        <f t="shared" si="144"/>
        <v/>
      </c>
      <c r="AW67" s="746" t="str">
        <f t="shared" si="144"/>
        <v/>
      </c>
      <c r="AX67" s="746" t="str">
        <f t="shared" si="144"/>
        <v/>
      </c>
      <c r="AY67" s="746" t="str">
        <f t="shared" si="144"/>
        <v/>
      </c>
      <c r="AZ67" s="746" t="str">
        <f t="shared" si="144"/>
        <v/>
      </c>
      <c r="BA67" s="746" t="str">
        <f t="shared" si="144"/>
        <v/>
      </c>
      <c r="BB67" s="746" t="str">
        <f t="shared" si="144"/>
        <v/>
      </c>
      <c r="BC67" s="752"/>
      <c r="BD67" s="746" t="str">
        <f t="shared" ref="BD67:BT67" si="145">IF(BD65="","",BD65*BD66)</f>
        <v/>
      </c>
      <c r="BE67" s="746" t="str">
        <f t="shared" si="145"/>
        <v/>
      </c>
      <c r="BF67" s="746" t="str">
        <f t="shared" si="145"/>
        <v/>
      </c>
      <c r="BG67" s="746" t="str">
        <f t="shared" si="145"/>
        <v/>
      </c>
      <c r="BH67" s="746" t="str">
        <f t="shared" si="145"/>
        <v/>
      </c>
      <c r="BI67" s="746" t="str">
        <f t="shared" si="145"/>
        <v/>
      </c>
      <c r="BJ67" s="746" t="str">
        <f t="shared" si="145"/>
        <v/>
      </c>
      <c r="BK67" s="746" t="str">
        <f t="shared" si="145"/>
        <v/>
      </c>
      <c r="BL67" s="746" t="str">
        <f t="shared" si="145"/>
        <v/>
      </c>
      <c r="BM67" s="746" t="str">
        <f t="shared" si="145"/>
        <v/>
      </c>
      <c r="BN67" s="746" t="str">
        <f t="shared" si="145"/>
        <v/>
      </c>
      <c r="BO67" s="746" t="str">
        <f t="shared" si="145"/>
        <v/>
      </c>
      <c r="BP67" s="746" t="str">
        <f t="shared" si="145"/>
        <v/>
      </c>
      <c r="BQ67" s="746" t="str">
        <f t="shared" si="145"/>
        <v/>
      </c>
      <c r="BR67" s="746" t="str">
        <f t="shared" si="145"/>
        <v/>
      </c>
      <c r="BS67" s="746" t="str">
        <f t="shared" si="145"/>
        <v/>
      </c>
      <c r="BT67" s="746" t="str">
        <f t="shared" si="145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6" t="str">
        <f t="shared" si="89"/>
        <v/>
      </c>
      <c r="CA67" s="876" t="str">
        <f t="shared" si="90"/>
        <v/>
      </c>
      <c r="CB67" s="876" t="str">
        <f t="shared" si="91"/>
        <v/>
      </c>
      <c r="CC67" s="877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8">
        <f t="shared" si="112"/>
        <v>0</v>
      </c>
      <c r="DM67" s="833">
        <f t="shared" si="113"/>
        <v>1</v>
      </c>
      <c r="DN67" s="833">
        <f t="shared" si="114"/>
        <v>0</v>
      </c>
      <c r="DO67" s="833">
        <f t="shared" si="115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4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4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4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4"/>
      <c r="BV68" s="629"/>
      <c r="BW68" s="629"/>
      <c r="BX68" s="629"/>
      <c r="BY68" s="629"/>
      <c r="BZ68" s="876" t="str">
        <f t="shared" si="89"/>
        <v/>
      </c>
      <c r="CA68" s="876" t="str">
        <f t="shared" si="90"/>
        <v/>
      </c>
      <c r="CB68" s="876" t="str">
        <f t="shared" si="91"/>
        <v/>
      </c>
      <c r="CC68" s="877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8">
        <f t="shared" si="112"/>
        <v>0</v>
      </c>
      <c r="DM68" s="833">
        <f t="shared" si="113"/>
        <v>1</v>
      </c>
      <c r="DN68" s="833">
        <f t="shared" si="114"/>
        <v>0</v>
      </c>
      <c r="DO68" s="833">
        <f t="shared" si="115"/>
        <v>0</v>
      </c>
      <c r="DP68" s="962"/>
      <c r="DQ68" s="291"/>
      <c r="DR68" s="291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1" t="str">
        <f t="shared" ref="B69:R69" si="146">IF(B63="","",(B63-B65-B68)*B64/B$7/365/$G$1)</f>
        <v/>
      </c>
      <c r="C69" s="751" t="str">
        <f t="shared" si="146"/>
        <v/>
      </c>
      <c r="D69" s="751" t="str">
        <f t="shared" si="146"/>
        <v/>
      </c>
      <c r="E69" s="751" t="str">
        <f t="shared" si="146"/>
        <v/>
      </c>
      <c r="F69" s="751" t="str">
        <f t="shared" si="146"/>
        <v/>
      </c>
      <c r="G69" s="751" t="str">
        <f t="shared" si="146"/>
        <v/>
      </c>
      <c r="H69" s="751" t="str">
        <f t="shared" si="146"/>
        <v/>
      </c>
      <c r="I69" s="751" t="str">
        <f t="shared" si="146"/>
        <v/>
      </c>
      <c r="J69" s="751" t="str">
        <f t="shared" si="146"/>
        <v/>
      </c>
      <c r="K69" s="751" t="str">
        <f t="shared" si="146"/>
        <v/>
      </c>
      <c r="L69" s="751" t="str">
        <f t="shared" si="146"/>
        <v/>
      </c>
      <c r="M69" s="751" t="str">
        <f t="shared" si="146"/>
        <v/>
      </c>
      <c r="N69" s="751" t="str">
        <f t="shared" si="146"/>
        <v/>
      </c>
      <c r="O69" s="751" t="str">
        <f t="shared" si="146"/>
        <v/>
      </c>
      <c r="P69" s="751" t="str">
        <f t="shared" si="146"/>
        <v/>
      </c>
      <c r="Q69" s="751" t="str">
        <f t="shared" si="146"/>
        <v/>
      </c>
      <c r="R69" s="751" t="str">
        <f t="shared" si="146"/>
        <v/>
      </c>
      <c r="S69" s="964"/>
      <c r="T69" s="751" t="str">
        <f t="shared" ref="T69:AJ69" si="147">IF(T63="","",(T63-T65-T68)*T64/T$7/365/$G$1)</f>
        <v/>
      </c>
      <c r="U69" s="751" t="str">
        <f t="shared" si="147"/>
        <v/>
      </c>
      <c r="V69" s="751" t="str">
        <f t="shared" si="147"/>
        <v/>
      </c>
      <c r="W69" s="751" t="str">
        <f t="shared" si="147"/>
        <v/>
      </c>
      <c r="X69" s="751" t="str">
        <f t="shared" si="147"/>
        <v/>
      </c>
      <c r="Y69" s="751" t="str">
        <f t="shared" si="147"/>
        <v/>
      </c>
      <c r="Z69" s="751" t="str">
        <f t="shared" si="147"/>
        <v/>
      </c>
      <c r="AA69" s="751" t="str">
        <f t="shared" si="147"/>
        <v/>
      </c>
      <c r="AB69" s="751">
        <f t="shared" si="147"/>
        <v>2.0497209538305427E-2</v>
      </c>
      <c r="AC69" s="751" t="str">
        <f t="shared" si="147"/>
        <v/>
      </c>
      <c r="AD69" s="751" t="str">
        <f t="shared" si="147"/>
        <v/>
      </c>
      <c r="AE69" s="751" t="str">
        <f t="shared" si="147"/>
        <v/>
      </c>
      <c r="AF69" s="751" t="str">
        <f t="shared" si="147"/>
        <v/>
      </c>
      <c r="AG69" s="751" t="str">
        <f t="shared" si="147"/>
        <v/>
      </c>
      <c r="AH69" s="751" t="str">
        <f t="shared" si="147"/>
        <v/>
      </c>
      <c r="AI69" s="751" t="str">
        <f t="shared" si="147"/>
        <v/>
      </c>
      <c r="AJ69" s="751" t="str">
        <f t="shared" si="147"/>
        <v/>
      </c>
      <c r="AK69" s="964"/>
      <c r="AL69" s="751" t="str">
        <f t="shared" ref="AL69:BB69" si="148">IF(AL63="","",(AL63-AL65-AL68)*AL64/AL$7/365/$G$1)</f>
        <v/>
      </c>
      <c r="AM69" s="751" t="str">
        <f t="shared" si="148"/>
        <v/>
      </c>
      <c r="AN69" s="751" t="str">
        <f t="shared" si="148"/>
        <v/>
      </c>
      <c r="AO69" s="751" t="str">
        <f t="shared" si="148"/>
        <v/>
      </c>
      <c r="AP69" s="751" t="str">
        <f t="shared" si="148"/>
        <v/>
      </c>
      <c r="AQ69" s="751" t="str">
        <f t="shared" si="148"/>
        <v/>
      </c>
      <c r="AR69" s="751" t="str">
        <f t="shared" si="148"/>
        <v/>
      </c>
      <c r="AS69" s="751" t="str">
        <f t="shared" si="148"/>
        <v/>
      </c>
      <c r="AT69" s="751" t="str">
        <f t="shared" si="148"/>
        <v/>
      </c>
      <c r="AU69" s="751" t="str">
        <f t="shared" si="148"/>
        <v/>
      </c>
      <c r="AV69" s="751" t="str">
        <f t="shared" si="148"/>
        <v/>
      </c>
      <c r="AW69" s="751" t="str">
        <f t="shared" si="148"/>
        <v/>
      </c>
      <c r="AX69" s="751" t="str">
        <f t="shared" si="148"/>
        <v/>
      </c>
      <c r="AY69" s="751" t="str">
        <f t="shared" si="148"/>
        <v/>
      </c>
      <c r="AZ69" s="751" t="str">
        <f t="shared" si="148"/>
        <v/>
      </c>
      <c r="BA69" s="751" t="str">
        <f t="shared" si="148"/>
        <v/>
      </c>
      <c r="BB69" s="751" t="str">
        <f t="shared" si="148"/>
        <v/>
      </c>
      <c r="BC69" s="964"/>
      <c r="BD69" s="751" t="str">
        <f t="shared" ref="BD69:BT69" si="149">IF(BD63="","",(BD63-BD65-BD68)*BD64/BD$7/365/$G$1)</f>
        <v/>
      </c>
      <c r="BE69" s="751" t="str">
        <f t="shared" si="149"/>
        <v/>
      </c>
      <c r="BF69" s="751" t="str">
        <f t="shared" si="149"/>
        <v/>
      </c>
      <c r="BG69" s="751" t="str">
        <f t="shared" si="149"/>
        <v/>
      </c>
      <c r="BH69" s="751" t="str">
        <f t="shared" si="149"/>
        <v/>
      </c>
      <c r="BI69" s="751" t="str">
        <f t="shared" si="149"/>
        <v/>
      </c>
      <c r="BJ69" s="751" t="str">
        <f t="shared" si="149"/>
        <v/>
      </c>
      <c r="BK69" s="751" t="str">
        <f t="shared" si="149"/>
        <v/>
      </c>
      <c r="BL69" s="751" t="str">
        <f t="shared" si="149"/>
        <v/>
      </c>
      <c r="BM69" s="751" t="str">
        <f t="shared" si="149"/>
        <v/>
      </c>
      <c r="BN69" s="751" t="str">
        <f t="shared" si="149"/>
        <v/>
      </c>
      <c r="BO69" s="751" t="str">
        <f t="shared" si="149"/>
        <v/>
      </c>
      <c r="BP69" s="751" t="str">
        <f t="shared" si="149"/>
        <v/>
      </c>
      <c r="BQ69" s="751" t="str">
        <f t="shared" si="149"/>
        <v/>
      </c>
      <c r="BR69" s="751" t="str">
        <f t="shared" si="149"/>
        <v/>
      </c>
      <c r="BS69" s="751" t="str">
        <f t="shared" si="149"/>
        <v/>
      </c>
      <c r="BT69" s="751" t="str">
        <f t="shared" si="149"/>
        <v/>
      </c>
      <c r="BU69" s="964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5" t="str">
        <f t="shared" si="89"/>
        <v/>
      </c>
      <c r="CA69" s="965" t="str">
        <f t="shared" si="90"/>
        <v/>
      </c>
      <c r="CB69" s="965" t="str">
        <f t="shared" si="91"/>
        <v/>
      </c>
      <c r="CC69" s="966" t="str">
        <f t="shared" si="92"/>
        <v/>
      </c>
      <c r="CD69" s="609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10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8">
        <f t="shared" si="112"/>
        <v>0</v>
      </c>
      <c r="DM69" s="833">
        <f t="shared" si="113"/>
        <v>1</v>
      </c>
      <c r="DN69" s="833">
        <f t="shared" si="114"/>
        <v>0</v>
      </c>
      <c r="DO69" s="833">
        <f t="shared" si="115"/>
        <v>0</v>
      </c>
      <c r="DP69" s="967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467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9"/>
        <v/>
      </c>
      <c r="CA70" s="876" t="str">
        <f t="shared" si="90"/>
        <v/>
      </c>
      <c r="CB70" s="876" t="str">
        <f t="shared" si="91"/>
        <v/>
      </c>
      <c r="CC70" s="877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8">
        <f t="shared" si="112"/>
        <v>0</v>
      </c>
      <c r="DM70" s="833">
        <f t="shared" si="113"/>
        <v>0</v>
      </c>
      <c r="DN70" s="833">
        <f t="shared" si="114"/>
        <v>0</v>
      </c>
      <c r="DO70" s="833">
        <f t="shared" si="115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9"/>
      <c r="T71" s="943"/>
      <c r="U71" s="943"/>
      <c r="V71" s="943"/>
      <c r="W71" s="943"/>
      <c r="X71" s="943"/>
      <c r="Y71" s="943"/>
      <c r="Z71" s="943"/>
      <c r="AA71" s="943"/>
      <c r="AB71" s="279"/>
      <c r="AC71" s="279"/>
      <c r="AD71" s="279"/>
      <c r="AE71" s="279"/>
      <c r="AF71" s="279"/>
      <c r="AG71" s="279"/>
      <c r="AH71" s="279"/>
      <c r="AI71" s="279"/>
      <c r="AJ71" s="279"/>
      <c r="AK71" s="94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9"/>
      <c r="BV71" s="279"/>
      <c r="BW71" s="279"/>
      <c r="BX71" s="279"/>
      <c r="BY71" s="279"/>
      <c r="BZ71" s="876" t="str">
        <f t="shared" si="89"/>
        <v/>
      </c>
      <c r="CA71" s="876" t="str">
        <f t="shared" si="90"/>
        <v/>
      </c>
      <c r="CB71" s="876" t="str">
        <f t="shared" si="91"/>
        <v/>
      </c>
      <c r="CC71" s="877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8">
        <f t="shared" si="112"/>
        <v>0</v>
      </c>
      <c r="DM71" s="833">
        <f t="shared" si="113"/>
        <v>0</v>
      </c>
      <c r="DN71" s="833">
        <f t="shared" si="114"/>
        <v>0</v>
      </c>
      <c r="DO71" s="833">
        <f t="shared" si="115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9"/>
      <c r="T72" s="943"/>
      <c r="U72" s="943"/>
      <c r="V72" s="943"/>
      <c r="W72" s="943"/>
      <c r="X72" s="943"/>
      <c r="Y72" s="943"/>
      <c r="Z72" s="943"/>
      <c r="AA72" s="943"/>
      <c r="AB72" s="670"/>
      <c r="AC72" s="670"/>
      <c r="AD72" s="670"/>
      <c r="AE72" s="670"/>
      <c r="AF72" s="670"/>
      <c r="AG72" s="670"/>
      <c r="AH72" s="670"/>
      <c r="AI72" s="670"/>
      <c r="AJ72" s="670"/>
      <c r="AK72" s="949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9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9"/>
      <c r="BV72" s="670"/>
      <c r="BW72" s="670"/>
      <c r="BX72" s="670"/>
      <c r="BY72" s="670"/>
      <c r="BZ72" s="876" t="str">
        <f t="shared" si="89"/>
        <v/>
      </c>
      <c r="CA72" s="876" t="str">
        <f t="shared" si="90"/>
        <v/>
      </c>
      <c r="CB72" s="876" t="str">
        <f t="shared" si="91"/>
        <v/>
      </c>
      <c r="CC72" s="877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8">
        <f t="shared" si="112"/>
        <v>0</v>
      </c>
      <c r="DM72" s="833">
        <f t="shared" si="113"/>
        <v>0</v>
      </c>
      <c r="DN72" s="833">
        <f t="shared" si="114"/>
        <v>0</v>
      </c>
      <c r="DO72" s="833">
        <f t="shared" si="115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49"/>
      <c r="T73" s="943"/>
      <c r="U73" s="943"/>
      <c r="V73" s="943"/>
      <c r="W73" s="943"/>
      <c r="X73" s="943"/>
      <c r="Y73" s="943"/>
      <c r="Z73" s="943"/>
      <c r="AA73" s="943"/>
      <c r="AB73" s="694"/>
      <c r="AC73" s="694"/>
      <c r="AD73" s="694"/>
      <c r="AE73" s="694"/>
      <c r="AF73" s="694"/>
      <c r="AG73" s="694"/>
      <c r="AH73" s="694"/>
      <c r="AI73" s="694"/>
      <c r="AJ73" s="694"/>
      <c r="AK73" s="949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49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49"/>
      <c r="BV73" s="694"/>
      <c r="BW73" s="694"/>
      <c r="BX73" s="694"/>
      <c r="BY73" s="694"/>
      <c r="BZ73" s="876" t="str">
        <f t="shared" si="89"/>
        <v/>
      </c>
      <c r="CA73" s="876" t="str">
        <f t="shared" si="90"/>
        <v/>
      </c>
      <c r="CB73" s="876" t="str">
        <f t="shared" si="91"/>
        <v/>
      </c>
      <c r="CC73" s="877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8">
        <f t="shared" si="112"/>
        <v>0</v>
      </c>
      <c r="DM73" s="833">
        <f t="shared" si="113"/>
        <v>0</v>
      </c>
      <c r="DN73" s="833">
        <f t="shared" si="114"/>
        <v>0</v>
      </c>
      <c r="DO73" s="833">
        <f t="shared" si="115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178</v>
      </c>
      <c r="B74" s="746" t="str">
        <f t="shared" ref="B74:R74" si="150">IF(B72="","",B72*B73)</f>
        <v/>
      </c>
      <c r="C74" s="746" t="str">
        <f t="shared" si="150"/>
        <v/>
      </c>
      <c r="D74" s="746" t="str">
        <f t="shared" si="150"/>
        <v/>
      </c>
      <c r="E74" s="746" t="str">
        <f t="shared" si="150"/>
        <v/>
      </c>
      <c r="F74" s="746" t="str">
        <f t="shared" si="150"/>
        <v/>
      </c>
      <c r="G74" s="746" t="str">
        <f t="shared" si="150"/>
        <v/>
      </c>
      <c r="H74" s="746" t="str">
        <f t="shared" si="150"/>
        <v/>
      </c>
      <c r="I74" s="746" t="str">
        <f t="shared" si="150"/>
        <v/>
      </c>
      <c r="J74" s="746" t="str">
        <f t="shared" si="150"/>
        <v/>
      </c>
      <c r="K74" s="746" t="str">
        <f t="shared" si="150"/>
        <v/>
      </c>
      <c r="L74" s="746" t="str">
        <f t="shared" si="150"/>
        <v/>
      </c>
      <c r="M74" s="746" t="str">
        <f t="shared" si="150"/>
        <v/>
      </c>
      <c r="N74" s="746" t="str">
        <f t="shared" si="150"/>
        <v/>
      </c>
      <c r="O74" s="746" t="str">
        <f t="shared" si="150"/>
        <v/>
      </c>
      <c r="P74" s="746" t="str">
        <f t="shared" si="150"/>
        <v/>
      </c>
      <c r="Q74" s="746" t="str">
        <f t="shared" si="150"/>
        <v/>
      </c>
      <c r="R74" s="746" t="str">
        <f t="shared" si="150"/>
        <v/>
      </c>
      <c r="S74" s="752"/>
      <c r="T74" s="746" t="str">
        <f t="shared" ref="T74:AJ74" si="151">IF(T72="","",T72*T73)</f>
        <v/>
      </c>
      <c r="U74" s="746" t="str">
        <f t="shared" si="151"/>
        <v/>
      </c>
      <c r="V74" s="746" t="str">
        <f t="shared" si="151"/>
        <v/>
      </c>
      <c r="W74" s="746" t="str">
        <f t="shared" si="151"/>
        <v/>
      </c>
      <c r="X74" s="746" t="str">
        <f t="shared" si="151"/>
        <v/>
      </c>
      <c r="Y74" s="746" t="str">
        <f t="shared" si="151"/>
        <v/>
      </c>
      <c r="Z74" s="746" t="str">
        <f t="shared" si="151"/>
        <v/>
      </c>
      <c r="AA74" s="746" t="str">
        <f t="shared" si="151"/>
        <v/>
      </c>
      <c r="AB74" s="746" t="str">
        <f t="shared" si="151"/>
        <v/>
      </c>
      <c r="AC74" s="746" t="str">
        <f t="shared" si="151"/>
        <v/>
      </c>
      <c r="AD74" s="746" t="str">
        <f t="shared" si="151"/>
        <v/>
      </c>
      <c r="AE74" s="746" t="str">
        <f t="shared" si="151"/>
        <v/>
      </c>
      <c r="AF74" s="746" t="str">
        <f t="shared" si="151"/>
        <v/>
      </c>
      <c r="AG74" s="746" t="str">
        <f t="shared" si="151"/>
        <v/>
      </c>
      <c r="AH74" s="746" t="str">
        <f t="shared" si="151"/>
        <v/>
      </c>
      <c r="AI74" s="746" t="str">
        <f t="shared" si="151"/>
        <v/>
      </c>
      <c r="AJ74" s="746" t="str">
        <f t="shared" si="151"/>
        <v/>
      </c>
      <c r="AK74" s="752"/>
      <c r="AL74" s="746" t="str">
        <f t="shared" ref="AL74:BB74" si="152">IF(AL72="","",AL72*AL73)</f>
        <v/>
      </c>
      <c r="AM74" s="746" t="str">
        <f t="shared" si="152"/>
        <v/>
      </c>
      <c r="AN74" s="746" t="str">
        <f t="shared" si="152"/>
        <v/>
      </c>
      <c r="AO74" s="746" t="str">
        <f t="shared" si="152"/>
        <v/>
      </c>
      <c r="AP74" s="746" t="str">
        <f t="shared" si="152"/>
        <v/>
      </c>
      <c r="AQ74" s="746" t="str">
        <f t="shared" si="152"/>
        <v/>
      </c>
      <c r="AR74" s="746" t="str">
        <f t="shared" si="152"/>
        <v/>
      </c>
      <c r="AS74" s="746" t="str">
        <f t="shared" si="152"/>
        <v/>
      </c>
      <c r="AT74" s="746" t="str">
        <f t="shared" si="152"/>
        <v/>
      </c>
      <c r="AU74" s="746" t="str">
        <f t="shared" si="152"/>
        <v/>
      </c>
      <c r="AV74" s="746" t="str">
        <f t="shared" si="152"/>
        <v/>
      </c>
      <c r="AW74" s="746" t="str">
        <f t="shared" si="152"/>
        <v/>
      </c>
      <c r="AX74" s="746" t="str">
        <f t="shared" si="152"/>
        <v/>
      </c>
      <c r="AY74" s="746" t="str">
        <f t="shared" si="152"/>
        <v/>
      </c>
      <c r="AZ74" s="746" t="str">
        <f t="shared" si="152"/>
        <v/>
      </c>
      <c r="BA74" s="746" t="str">
        <f t="shared" si="152"/>
        <v/>
      </c>
      <c r="BB74" s="746" t="str">
        <f t="shared" si="152"/>
        <v/>
      </c>
      <c r="BC74" s="752"/>
      <c r="BD74" s="746" t="str">
        <f t="shared" ref="BD74:BT74" si="153">IF(BD72="","",BD72*BD73)</f>
        <v/>
      </c>
      <c r="BE74" s="746" t="str">
        <f t="shared" si="153"/>
        <v/>
      </c>
      <c r="BF74" s="746" t="str">
        <f t="shared" si="153"/>
        <v/>
      </c>
      <c r="BG74" s="746" t="str">
        <f t="shared" si="153"/>
        <v/>
      </c>
      <c r="BH74" s="746" t="str">
        <f t="shared" si="153"/>
        <v/>
      </c>
      <c r="BI74" s="746" t="str">
        <f t="shared" si="153"/>
        <v/>
      </c>
      <c r="BJ74" s="746" t="str">
        <f t="shared" si="153"/>
        <v/>
      </c>
      <c r="BK74" s="746" t="str">
        <f t="shared" si="153"/>
        <v/>
      </c>
      <c r="BL74" s="746" t="str">
        <f t="shared" si="153"/>
        <v/>
      </c>
      <c r="BM74" s="746" t="str">
        <f t="shared" si="153"/>
        <v/>
      </c>
      <c r="BN74" s="746" t="str">
        <f t="shared" si="153"/>
        <v/>
      </c>
      <c r="BO74" s="746" t="str">
        <f t="shared" si="153"/>
        <v/>
      </c>
      <c r="BP74" s="746" t="str">
        <f t="shared" si="153"/>
        <v/>
      </c>
      <c r="BQ74" s="746" t="str">
        <f t="shared" si="153"/>
        <v/>
      </c>
      <c r="BR74" s="746" t="str">
        <f t="shared" si="153"/>
        <v/>
      </c>
      <c r="BS74" s="746" t="str">
        <f t="shared" si="153"/>
        <v/>
      </c>
      <c r="BT74" s="746" t="str">
        <f t="shared" si="153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6" t="str">
        <f t="shared" si="89"/>
        <v/>
      </c>
      <c r="CA74" s="876" t="str">
        <f t="shared" si="90"/>
        <v/>
      </c>
      <c r="CB74" s="876" t="str">
        <f t="shared" si="91"/>
        <v/>
      </c>
      <c r="CC74" s="877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8">
        <f t="shared" si="112"/>
        <v>0</v>
      </c>
      <c r="DM74" s="833">
        <f t="shared" si="113"/>
        <v>0</v>
      </c>
      <c r="DN74" s="833">
        <f t="shared" si="114"/>
        <v>0</v>
      </c>
      <c r="DO74" s="833">
        <f t="shared" si="115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4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4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4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4"/>
      <c r="BV75" s="629"/>
      <c r="BW75" s="629"/>
      <c r="BX75" s="629"/>
      <c r="BY75" s="629"/>
      <c r="BZ75" s="876" t="str">
        <f t="shared" si="89"/>
        <v/>
      </c>
      <c r="CA75" s="876" t="str">
        <f t="shared" si="90"/>
        <v/>
      </c>
      <c r="CB75" s="876" t="str">
        <f t="shared" si="91"/>
        <v/>
      </c>
      <c r="CC75" s="877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8">
        <f t="shared" si="112"/>
        <v>0</v>
      </c>
      <c r="DM75" s="833">
        <f t="shared" si="113"/>
        <v>0</v>
      </c>
      <c r="DN75" s="833">
        <f t="shared" si="114"/>
        <v>0</v>
      </c>
      <c r="DO75" s="833">
        <f t="shared" si="115"/>
        <v>0</v>
      </c>
      <c r="DP75" s="962"/>
      <c r="DQ75" s="291"/>
      <c r="DR75" s="291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1" t="str">
        <f t="shared" ref="B76:R76" si="154">IF(B70="","",(B70-B72-B75)*B71/B$7/365/$G$1)</f>
        <v/>
      </c>
      <c r="C76" s="751" t="str">
        <f t="shared" si="154"/>
        <v/>
      </c>
      <c r="D76" s="751" t="str">
        <f t="shared" si="154"/>
        <v/>
      </c>
      <c r="E76" s="751" t="str">
        <f t="shared" si="154"/>
        <v/>
      </c>
      <c r="F76" s="751" t="str">
        <f t="shared" si="154"/>
        <v/>
      </c>
      <c r="G76" s="751" t="str">
        <f t="shared" si="154"/>
        <v/>
      </c>
      <c r="H76" s="751" t="str">
        <f t="shared" si="154"/>
        <v/>
      </c>
      <c r="I76" s="751" t="str">
        <f t="shared" si="154"/>
        <v/>
      </c>
      <c r="J76" s="751" t="str">
        <f t="shared" si="154"/>
        <v/>
      </c>
      <c r="K76" s="751" t="str">
        <f t="shared" si="154"/>
        <v/>
      </c>
      <c r="L76" s="751" t="str">
        <f t="shared" si="154"/>
        <v/>
      </c>
      <c r="M76" s="751" t="str">
        <f t="shared" si="154"/>
        <v/>
      </c>
      <c r="N76" s="751" t="str">
        <f t="shared" si="154"/>
        <v/>
      </c>
      <c r="O76" s="751" t="str">
        <f t="shared" si="154"/>
        <v/>
      </c>
      <c r="P76" s="751" t="str">
        <f t="shared" si="154"/>
        <v/>
      </c>
      <c r="Q76" s="751" t="str">
        <f t="shared" si="154"/>
        <v/>
      </c>
      <c r="R76" s="751" t="str">
        <f t="shared" si="154"/>
        <v/>
      </c>
      <c r="S76" s="964"/>
      <c r="T76" s="751" t="str">
        <f t="shared" ref="T76:AJ76" si="155">IF(T70="","",(T70-T72-T75)*T71/T$7/365/$G$1)</f>
        <v/>
      </c>
      <c r="U76" s="751" t="str">
        <f t="shared" si="155"/>
        <v/>
      </c>
      <c r="V76" s="751" t="str">
        <f t="shared" si="155"/>
        <v/>
      </c>
      <c r="W76" s="751" t="str">
        <f t="shared" si="155"/>
        <v/>
      </c>
      <c r="X76" s="751" t="str">
        <f t="shared" si="155"/>
        <v/>
      </c>
      <c r="Y76" s="751" t="str">
        <f t="shared" si="155"/>
        <v/>
      </c>
      <c r="Z76" s="751" t="str">
        <f t="shared" si="155"/>
        <v/>
      </c>
      <c r="AA76" s="751" t="str">
        <f t="shared" si="155"/>
        <v/>
      </c>
      <c r="AB76" s="751" t="str">
        <f t="shared" si="155"/>
        <v/>
      </c>
      <c r="AC76" s="751" t="str">
        <f t="shared" si="155"/>
        <v/>
      </c>
      <c r="AD76" s="751" t="str">
        <f t="shared" si="155"/>
        <v/>
      </c>
      <c r="AE76" s="751" t="str">
        <f t="shared" si="155"/>
        <v/>
      </c>
      <c r="AF76" s="751" t="str">
        <f t="shared" si="155"/>
        <v/>
      </c>
      <c r="AG76" s="751" t="str">
        <f t="shared" si="155"/>
        <v/>
      </c>
      <c r="AH76" s="751" t="str">
        <f t="shared" si="155"/>
        <v/>
      </c>
      <c r="AI76" s="751" t="str">
        <f t="shared" si="155"/>
        <v/>
      </c>
      <c r="AJ76" s="751" t="str">
        <f t="shared" si="155"/>
        <v/>
      </c>
      <c r="AK76" s="964"/>
      <c r="AL76" s="751" t="str">
        <f t="shared" ref="AL76:BB76" si="156">IF(AL70="","",(AL70-AL72-AL75)*AL71/AL$7/365/$G$1)</f>
        <v/>
      </c>
      <c r="AM76" s="751" t="str">
        <f t="shared" si="156"/>
        <v/>
      </c>
      <c r="AN76" s="751" t="str">
        <f t="shared" si="156"/>
        <v/>
      </c>
      <c r="AO76" s="751" t="str">
        <f t="shared" si="156"/>
        <v/>
      </c>
      <c r="AP76" s="751" t="str">
        <f t="shared" si="156"/>
        <v/>
      </c>
      <c r="AQ76" s="751" t="str">
        <f t="shared" si="156"/>
        <v/>
      </c>
      <c r="AR76" s="751" t="str">
        <f t="shared" si="156"/>
        <v/>
      </c>
      <c r="AS76" s="751" t="str">
        <f t="shared" si="156"/>
        <v/>
      </c>
      <c r="AT76" s="751" t="str">
        <f t="shared" si="156"/>
        <v/>
      </c>
      <c r="AU76" s="751" t="str">
        <f t="shared" si="156"/>
        <v/>
      </c>
      <c r="AV76" s="751" t="str">
        <f t="shared" si="156"/>
        <v/>
      </c>
      <c r="AW76" s="751" t="str">
        <f t="shared" si="156"/>
        <v/>
      </c>
      <c r="AX76" s="751" t="str">
        <f t="shared" si="156"/>
        <v/>
      </c>
      <c r="AY76" s="751" t="str">
        <f t="shared" si="156"/>
        <v/>
      </c>
      <c r="AZ76" s="751" t="str">
        <f t="shared" si="156"/>
        <v/>
      </c>
      <c r="BA76" s="751" t="str">
        <f t="shared" si="156"/>
        <v/>
      </c>
      <c r="BB76" s="751" t="str">
        <f t="shared" si="156"/>
        <v/>
      </c>
      <c r="BC76" s="964"/>
      <c r="BD76" s="751" t="str">
        <f t="shared" ref="BD76:BT76" si="157">IF(BD70="","",(BD70-BD72-BD75)*BD71/BD$7/365/$G$1)</f>
        <v/>
      </c>
      <c r="BE76" s="751" t="str">
        <f t="shared" si="157"/>
        <v/>
      </c>
      <c r="BF76" s="751" t="str">
        <f t="shared" si="157"/>
        <v/>
      </c>
      <c r="BG76" s="751" t="str">
        <f t="shared" si="157"/>
        <v/>
      </c>
      <c r="BH76" s="751" t="str">
        <f t="shared" si="157"/>
        <v/>
      </c>
      <c r="BI76" s="751" t="str">
        <f t="shared" si="157"/>
        <v/>
      </c>
      <c r="BJ76" s="751" t="str">
        <f t="shared" si="157"/>
        <v/>
      </c>
      <c r="BK76" s="751" t="str">
        <f t="shared" si="157"/>
        <v/>
      </c>
      <c r="BL76" s="751" t="str">
        <f t="shared" si="157"/>
        <v/>
      </c>
      <c r="BM76" s="751" t="str">
        <f t="shared" si="157"/>
        <v/>
      </c>
      <c r="BN76" s="751" t="str">
        <f t="shared" si="157"/>
        <v/>
      </c>
      <c r="BO76" s="751" t="str">
        <f t="shared" si="157"/>
        <v/>
      </c>
      <c r="BP76" s="751" t="str">
        <f t="shared" si="157"/>
        <v/>
      </c>
      <c r="BQ76" s="751" t="str">
        <f t="shared" si="157"/>
        <v/>
      </c>
      <c r="BR76" s="751" t="str">
        <f t="shared" si="157"/>
        <v/>
      </c>
      <c r="BS76" s="751" t="str">
        <f t="shared" si="157"/>
        <v/>
      </c>
      <c r="BT76" s="751" t="str">
        <f t="shared" si="157"/>
        <v/>
      </c>
      <c r="BU76" s="964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5" t="str">
        <f t="shared" si="89"/>
        <v/>
      </c>
      <c r="CA76" s="965" t="str">
        <f t="shared" si="90"/>
        <v/>
      </c>
      <c r="CB76" s="965" t="str">
        <f t="shared" si="91"/>
        <v/>
      </c>
      <c r="CC76" s="966" t="str">
        <f t="shared" si="92"/>
        <v/>
      </c>
      <c r="CD76" s="609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10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8">
        <f t="shared" si="112"/>
        <v>0</v>
      </c>
      <c r="DM76" s="833">
        <f t="shared" si="113"/>
        <v>0</v>
      </c>
      <c r="DN76" s="833">
        <f t="shared" si="114"/>
        <v>0</v>
      </c>
      <c r="DO76" s="833">
        <f t="shared" si="115"/>
        <v>0</v>
      </c>
      <c r="DP76" s="967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468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9"/>
        <v/>
      </c>
      <c r="CA77" s="876" t="str">
        <f t="shared" si="90"/>
        <v/>
      </c>
      <c r="CB77" s="876" t="str">
        <f t="shared" si="91"/>
        <v/>
      </c>
      <c r="CC77" s="877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8">
        <f t="shared" si="112"/>
        <v>0</v>
      </c>
      <c r="DM77" s="833">
        <f t="shared" si="113"/>
        <v>0</v>
      </c>
      <c r="DN77" s="833">
        <f t="shared" si="114"/>
        <v>0</v>
      </c>
      <c r="DO77" s="833">
        <f t="shared" si="115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9"/>
      <c r="T78" s="943"/>
      <c r="U78" s="943"/>
      <c r="V78" s="943"/>
      <c r="W78" s="943"/>
      <c r="X78" s="943"/>
      <c r="Y78" s="943"/>
      <c r="Z78" s="943"/>
      <c r="AA78" s="943"/>
      <c r="AB78" s="279"/>
      <c r="AC78" s="279"/>
      <c r="AD78" s="279"/>
      <c r="AE78" s="279"/>
      <c r="AF78" s="279"/>
      <c r="AG78" s="279"/>
      <c r="AH78" s="279"/>
      <c r="AI78" s="279"/>
      <c r="AJ78" s="279"/>
      <c r="AK78" s="94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9"/>
      <c r="BV78" s="279"/>
      <c r="BW78" s="279"/>
      <c r="BX78" s="279"/>
      <c r="BY78" s="279"/>
      <c r="BZ78" s="876" t="str">
        <f t="shared" si="89"/>
        <v/>
      </c>
      <c r="CA78" s="876" t="str">
        <f t="shared" si="90"/>
        <v/>
      </c>
      <c r="CB78" s="876" t="str">
        <f t="shared" si="91"/>
        <v/>
      </c>
      <c r="CC78" s="877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8">
        <f t="shared" si="112"/>
        <v>0</v>
      </c>
      <c r="DM78" s="833">
        <f t="shared" si="113"/>
        <v>0</v>
      </c>
      <c r="DN78" s="833">
        <f t="shared" si="114"/>
        <v>0</v>
      </c>
      <c r="DO78" s="833">
        <f t="shared" si="115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9"/>
      <c r="T79" s="943"/>
      <c r="U79" s="943"/>
      <c r="V79" s="943"/>
      <c r="W79" s="943"/>
      <c r="X79" s="943"/>
      <c r="Y79" s="943"/>
      <c r="Z79" s="943"/>
      <c r="AA79" s="943"/>
      <c r="AB79" s="670"/>
      <c r="AC79" s="670"/>
      <c r="AD79" s="670"/>
      <c r="AE79" s="670"/>
      <c r="AF79" s="670"/>
      <c r="AG79" s="670"/>
      <c r="AH79" s="670"/>
      <c r="AI79" s="670"/>
      <c r="AJ79" s="670"/>
      <c r="AK79" s="949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9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9"/>
      <c r="BV79" s="670"/>
      <c r="BW79" s="670"/>
      <c r="BX79" s="670"/>
      <c r="BY79" s="670"/>
      <c r="BZ79" s="876" t="str">
        <f t="shared" si="89"/>
        <v/>
      </c>
      <c r="CA79" s="876" t="str">
        <f t="shared" si="90"/>
        <v/>
      </c>
      <c r="CB79" s="876" t="str">
        <f t="shared" si="91"/>
        <v/>
      </c>
      <c r="CC79" s="877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8">
        <f t="shared" si="112"/>
        <v>0</v>
      </c>
      <c r="DM79" s="833">
        <f t="shared" si="113"/>
        <v>0</v>
      </c>
      <c r="DN79" s="833">
        <f t="shared" si="114"/>
        <v>0</v>
      </c>
      <c r="DO79" s="833">
        <f t="shared" si="115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49"/>
      <c r="T80" s="943"/>
      <c r="U80" s="943"/>
      <c r="V80" s="943"/>
      <c r="W80" s="943"/>
      <c r="X80" s="943"/>
      <c r="Y80" s="943"/>
      <c r="Z80" s="943"/>
      <c r="AA80" s="943"/>
      <c r="AB80" s="694"/>
      <c r="AC80" s="694"/>
      <c r="AD80" s="694"/>
      <c r="AE80" s="694"/>
      <c r="AF80" s="694"/>
      <c r="AG80" s="694"/>
      <c r="AH80" s="694"/>
      <c r="AI80" s="694"/>
      <c r="AJ80" s="694"/>
      <c r="AK80" s="949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49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49"/>
      <c r="BV80" s="694"/>
      <c r="BW80" s="694"/>
      <c r="BX80" s="694"/>
      <c r="BY80" s="694"/>
      <c r="BZ80" s="876" t="str">
        <f t="shared" si="89"/>
        <v/>
      </c>
      <c r="CA80" s="876" t="str">
        <f t="shared" si="90"/>
        <v/>
      </c>
      <c r="CB80" s="876" t="str">
        <f t="shared" si="91"/>
        <v/>
      </c>
      <c r="CC80" s="877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8">
        <f t="shared" si="112"/>
        <v>0</v>
      </c>
      <c r="DM80" s="833">
        <f t="shared" si="113"/>
        <v>0</v>
      </c>
      <c r="DN80" s="833">
        <f t="shared" si="114"/>
        <v>0</v>
      </c>
      <c r="DO80" s="833">
        <f t="shared" si="115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178</v>
      </c>
      <c r="B81" s="746" t="str">
        <f t="shared" ref="B81:R81" si="159">IF(B79="","",B79*B80)</f>
        <v/>
      </c>
      <c r="C81" s="746" t="str">
        <f t="shared" si="159"/>
        <v/>
      </c>
      <c r="D81" s="746" t="str">
        <f t="shared" si="159"/>
        <v/>
      </c>
      <c r="E81" s="746" t="str">
        <f t="shared" si="159"/>
        <v/>
      </c>
      <c r="F81" s="746" t="str">
        <f t="shared" si="159"/>
        <v/>
      </c>
      <c r="G81" s="746" t="str">
        <f t="shared" si="159"/>
        <v/>
      </c>
      <c r="H81" s="746" t="str">
        <f t="shared" si="159"/>
        <v/>
      </c>
      <c r="I81" s="746" t="str">
        <f t="shared" si="159"/>
        <v/>
      </c>
      <c r="J81" s="746" t="str">
        <f t="shared" si="159"/>
        <v/>
      </c>
      <c r="K81" s="746" t="str">
        <f t="shared" si="159"/>
        <v/>
      </c>
      <c r="L81" s="746" t="str">
        <f t="shared" si="159"/>
        <v/>
      </c>
      <c r="M81" s="746" t="str">
        <f t="shared" si="159"/>
        <v/>
      </c>
      <c r="N81" s="746" t="str">
        <f t="shared" si="159"/>
        <v/>
      </c>
      <c r="O81" s="746" t="str">
        <f t="shared" si="159"/>
        <v/>
      </c>
      <c r="P81" s="746" t="str">
        <f t="shared" si="159"/>
        <v/>
      </c>
      <c r="Q81" s="746" t="str">
        <f t="shared" si="159"/>
        <v/>
      </c>
      <c r="R81" s="746" t="str">
        <f t="shared" si="159"/>
        <v/>
      </c>
      <c r="S81" s="752"/>
      <c r="T81" s="746" t="str">
        <f t="shared" ref="T81:AJ81" si="160">IF(T79="","",T79*T80)</f>
        <v/>
      </c>
      <c r="U81" s="746" t="str">
        <f t="shared" si="160"/>
        <v/>
      </c>
      <c r="V81" s="746" t="str">
        <f t="shared" si="160"/>
        <v/>
      </c>
      <c r="W81" s="746" t="str">
        <f t="shared" si="160"/>
        <v/>
      </c>
      <c r="X81" s="746" t="str">
        <f t="shared" si="160"/>
        <v/>
      </c>
      <c r="Y81" s="746" t="str">
        <f t="shared" si="160"/>
        <v/>
      </c>
      <c r="Z81" s="746" t="str">
        <f t="shared" si="160"/>
        <v/>
      </c>
      <c r="AA81" s="746" t="str">
        <f t="shared" si="160"/>
        <v/>
      </c>
      <c r="AB81" s="746" t="str">
        <f t="shared" si="160"/>
        <v/>
      </c>
      <c r="AC81" s="746" t="str">
        <f t="shared" si="160"/>
        <v/>
      </c>
      <c r="AD81" s="746" t="str">
        <f t="shared" si="160"/>
        <v/>
      </c>
      <c r="AE81" s="746" t="str">
        <f t="shared" si="160"/>
        <v/>
      </c>
      <c r="AF81" s="746" t="str">
        <f t="shared" si="160"/>
        <v/>
      </c>
      <c r="AG81" s="746" t="str">
        <f t="shared" si="160"/>
        <v/>
      </c>
      <c r="AH81" s="746" t="str">
        <f t="shared" si="160"/>
        <v/>
      </c>
      <c r="AI81" s="746" t="str">
        <f t="shared" si="160"/>
        <v/>
      </c>
      <c r="AJ81" s="746" t="str">
        <f t="shared" si="160"/>
        <v/>
      </c>
      <c r="AK81" s="752"/>
      <c r="AL81" s="746" t="str">
        <f t="shared" ref="AL81:BB81" si="161">IF(AL79="","",AL79*AL80)</f>
        <v/>
      </c>
      <c r="AM81" s="746" t="str">
        <f t="shared" si="161"/>
        <v/>
      </c>
      <c r="AN81" s="746" t="str">
        <f t="shared" si="161"/>
        <v/>
      </c>
      <c r="AO81" s="746" t="str">
        <f t="shared" si="161"/>
        <v/>
      </c>
      <c r="AP81" s="746" t="str">
        <f t="shared" si="161"/>
        <v/>
      </c>
      <c r="AQ81" s="746" t="str">
        <f t="shared" si="161"/>
        <v/>
      </c>
      <c r="AR81" s="746" t="str">
        <f t="shared" si="161"/>
        <v/>
      </c>
      <c r="AS81" s="746" t="str">
        <f t="shared" si="161"/>
        <v/>
      </c>
      <c r="AT81" s="746" t="str">
        <f t="shared" si="161"/>
        <v/>
      </c>
      <c r="AU81" s="746" t="str">
        <f t="shared" si="161"/>
        <v/>
      </c>
      <c r="AV81" s="746" t="str">
        <f t="shared" si="161"/>
        <v/>
      </c>
      <c r="AW81" s="746" t="str">
        <f t="shared" si="161"/>
        <v/>
      </c>
      <c r="AX81" s="746" t="str">
        <f t="shared" si="161"/>
        <v/>
      </c>
      <c r="AY81" s="746" t="str">
        <f t="shared" si="161"/>
        <v/>
      </c>
      <c r="AZ81" s="746" t="str">
        <f t="shared" si="161"/>
        <v/>
      </c>
      <c r="BA81" s="746" t="str">
        <f t="shared" si="161"/>
        <v/>
      </c>
      <c r="BB81" s="746" t="str">
        <f t="shared" si="161"/>
        <v/>
      </c>
      <c r="BC81" s="752"/>
      <c r="BD81" s="746" t="str">
        <f t="shared" ref="BD81:BT81" si="162">IF(BD79="","",BD79*BD80)</f>
        <v/>
      </c>
      <c r="BE81" s="746" t="str">
        <f t="shared" si="162"/>
        <v/>
      </c>
      <c r="BF81" s="746" t="str">
        <f t="shared" si="162"/>
        <v/>
      </c>
      <c r="BG81" s="746" t="str">
        <f t="shared" si="162"/>
        <v/>
      </c>
      <c r="BH81" s="746" t="str">
        <f t="shared" si="162"/>
        <v/>
      </c>
      <c r="BI81" s="746" t="str">
        <f t="shared" si="162"/>
        <v/>
      </c>
      <c r="BJ81" s="746" t="str">
        <f t="shared" si="162"/>
        <v/>
      </c>
      <c r="BK81" s="746" t="str">
        <f t="shared" si="162"/>
        <v/>
      </c>
      <c r="BL81" s="746" t="str">
        <f t="shared" si="162"/>
        <v/>
      </c>
      <c r="BM81" s="746" t="str">
        <f t="shared" si="162"/>
        <v/>
      </c>
      <c r="BN81" s="746" t="str">
        <f t="shared" si="162"/>
        <v/>
      </c>
      <c r="BO81" s="746" t="str">
        <f t="shared" si="162"/>
        <v/>
      </c>
      <c r="BP81" s="746" t="str">
        <f t="shared" si="162"/>
        <v/>
      </c>
      <c r="BQ81" s="746" t="str">
        <f t="shared" si="162"/>
        <v/>
      </c>
      <c r="BR81" s="746" t="str">
        <f t="shared" si="162"/>
        <v/>
      </c>
      <c r="BS81" s="746" t="str">
        <f t="shared" si="162"/>
        <v/>
      </c>
      <c r="BT81" s="746" t="str">
        <f t="shared" si="162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6" t="str">
        <f t="shared" si="89"/>
        <v/>
      </c>
      <c r="CA81" s="876" t="str">
        <f t="shared" si="90"/>
        <v/>
      </c>
      <c r="CB81" s="876" t="str">
        <f t="shared" si="91"/>
        <v/>
      </c>
      <c r="CC81" s="877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8">
        <f t="shared" si="112"/>
        <v>0</v>
      </c>
      <c r="DM81" s="833">
        <f t="shared" si="113"/>
        <v>0</v>
      </c>
      <c r="DN81" s="833">
        <f t="shared" si="114"/>
        <v>0</v>
      </c>
      <c r="DO81" s="833">
        <f t="shared" si="115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4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4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4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4"/>
      <c r="BV82" s="629"/>
      <c r="BW82" s="629"/>
      <c r="BX82" s="629"/>
      <c r="BY82" s="629"/>
      <c r="BZ82" s="876" t="str">
        <f t="shared" si="89"/>
        <v/>
      </c>
      <c r="CA82" s="876" t="str">
        <f t="shared" si="90"/>
        <v/>
      </c>
      <c r="CB82" s="876" t="str">
        <f t="shared" si="91"/>
        <v/>
      </c>
      <c r="CC82" s="877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8">
        <f t="shared" si="112"/>
        <v>0</v>
      </c>
      <c r="DM82" s="833">
        <f t="shared" si="113"/>
        <v>0</v>
      </c>
      <c r="DN82" s="833">
        <f t="shared" si="114"/>
        <v>0</v>
      </c>
      <c r="DO82" s="833">
        <f t="shared" si="115"/>
        <v>0</v>
      </c>
      <c r="DP82" s="962"/>
      <c r="DQ82" s="291"/>
      <c r="DR82" s="291"/>
      <c r="DS82" s="963"/>
      <c r="DT82" s="953"/>
      <c r="DU82" s="61"/>
    </row>
    <row r="83" spans="1:125" ht="14" customHeight="1">
      <c r="A83" s="875" t="str">
        <f>$H$1 &amp; " (%)"</f>
        <v>kcal (%)</v>
      </c>
      <c r="B83" s="751" t="str">
        <f t="shared" ref="B83:R83" si="163">IF(B77="","",(B77-B79-B82)*B78/B$7/365/$G$1)</f>
        <v/>
      </c>
      <c r="C83" s="751" t="str">
        <f t="shared" si="163"/>
        <v/>
      </c>
      <c r="D83" s="751" t="str">
        <f t="shared" si="163"/>
        <v/>
      </c>
      <c r="E83" s="751" t="str">
        <f t="shared" si="163"/>
        <v/>
      </c>
      <c r="F83" s="751" t="str">
        <f t="shared" si="163"/>
        <v/>
      </c>
      <c r="G83" s="751" t="str">
        <f t="shared" si="163"/>
        <v/>
      </c>
      <c r="H83" s="751" t="str">
        <f t="shared" si="163"/>
        <v/>
      </c>
      <c r="I83" s="751" t="str">
        <f t="shared" si="163"/>
        <v/>
      </c>
      <c r="J83" s="751" t="str">
        <f t="shared" si="163"/>
        <v/>
      </c>
      <c r="K83" s="751" t="str">
        <f t="shared" si="163"/>
        <v/>
      </c>
      <c r="L83" s="751" t="str">
        <f t="shared" si="163"/>
        <v/>
      </c>
      <c r="M83" s="751" t="str">
        <f t="shared" si="163"/>
        <v/>
      </c>
      <c r="N83" s="751" t="str">
        <f t="shared" si="163"/>
        <v/>
      </c>
      <c r="O83" s="751" t="str">
        <f t="shared" si="163"/>
        <v/>
      </c>
      <c r="P83" s="751" t="str">
        <f t="shared" si="163"/>
        <v/>
      </c>
      <c r="Q83" s="751" t="str">
        <f t="shared" si="163"/>
        <v/>
      </c>
      <c r="R83" s="751" t="str">
        <f t="shared" si="163"/>
        <v/>
      </c>
      <c r="S83" s="964"/>
      <c r="T83" s="751" t="str">
        <f t="shared" ref="T83:AJ83" si="164">IF(T77="","",(T77-T79-T82)*T78/T$7/365/$G$1)</f>
        <v/>
      </c>
      <c r="U83" s="751" t="str">
        <f t="shared" si="164"/>
        <v/>
      </c>
      <c r="V83" s="751" t="str">
        <f t="shared" si="164"/>
        <v/>
      </c>
      <c r="W83" s="751" t="str">
        <f t="shared" si="164"/>
        <v/>
      </c>
      <c r="X83" s="751" t="str">
        <f t="shared" si="164"/>
        <v/>
      </c>
      <c r="Y83" s="751" t="str">
        <f t="shared" si="164"/>
        <v/>
      </c>
      <c r="Z83" s="751" t="str">
        <f t="shared" si="164"/>
        <v/>
      </c>
      <c r="AA83" s="751" t="str">
        <f t="shared" si="164"/>
        <v/>
      </c>
      <c r="AB83" s="751" t="str">
        <f t="shared" si="164"/>
        <v/>
      </c>
      <c r="AC83" s="751" t="str">
        <f t="shared" si="164"/>
        <v/>
      </c>
      <c r="AD83" s="751" t="str">
        <f t="shared" si="164"/>
        <v/>
      </c>
      <c r="AE83" s="751" t="str">
        <f t="shared" si="164"/>
        <v/>
      </c>
      <c r="AF83" s="751" t="str">
        <f t="shared" si="164"/>
        <v/>
      </c>
      <c r="AG83" s="751" t="str">
        <f t="shared" si="164"/>
        <v/>
      </c>
      <c r="AH83" s="751" t="str">
        <f t="shared" si="164"/>
        <v/>
      </c>
      <c r="AI83" s="751" t="str">
        <f t="shared" si="164"/>
        <v/>
      </c>
      <c r="AJ83" s="751" t="str">
        <f t="shared" si="164"/>
        <v/>
      </c>
      <c r="AK83" s="964"/>
      <c r="AL83" s="751" t="str">
        <f t="shared" ref="AL83:BB83" si="165">IF(AL77="","",(AL77-AL79-AL82)*AL78/AL$7/365/$G$1)</f>
        <v/>
      </c>
      <c r="AM83" s="751" t="str">
        <f t="shared" si="165"/>
        <v/>
      </c>
      <c r="AN83" s="751" t="str">
        <f t="shared" si="165"/>
        <v/>
      </c>
      <c r="AO83" s="751" t="str">
        <f t="shared" si="165"/>
        <v/>
      </c>
      <c r="AP83" s="751" t="str">
        <f t="shared" si="165"/>
        <v/>
      </c>
      <c r="AQ83" s="751" t="str">
        <f t="shared" si="165"/>
        <v/>
      </c>
      <c r="AR83" s="751" t="str">
        <f t="shared" si="165"/>
        <v/>
      </c>
      <c r="AS83" s="751" t="str">
        <f t="shared" si="165"/>
        <v/>
      </c>
      <c r="AT83" s="751" t="str">
        <f t="shared" si="165"/>
        <v/>
      </c>
      <c r="AU83" s="751" t="str">
        <f t="shared" si="165"/>
        <v/>
      </c>
      <c r="AV83" s="751" t="str">
        <f t="shared" si="165"/>
        <v/>
      </c>
      <c r="AW83" s="751" t="str">
        <f t="shared" si="165"/>
        <v/>
      </c>
      <c r="AX83" s="751" t="str">
        <f t="shared" si="165"/>
        <v/>
      </c>
      <c r="AY83" s="751" t="str">
        <f t="shared" si="165"/>
        <v/>
      </c>
      <c r="AZ83" s="751" t="str">
        <f t="shared" si="165"/>
        <v/>
      </c>
      <c r="BA83" s="751" t="str">
        <f t="shared" si="165"/>
        <v/>
      </c>
      <c r="BB83" s="751" t="str">
        <f t="shared" si="165"/>
        <v/>
      </c>
      <c r="BC83" s="964"/>
      <c r="BD83" s="751" t="str">
        <f t="shared" ref="BD83:BT83" si="166">IF(BD77="","",(BD77-BD79-BD82)*BD78/BD$7/365/$G$1)</f>
        <v/>
      </c>
      <c r="BE83" s="751" t="str">
        <f t="shared" si="166"/>
        <v/>
      </c>
      <c r="BF83" s="751" t="str">
        <f t="shared" si="166"/>
        <v/>
      </c>
      <c r="BG83" s="751" t="str">
        <f t="shared" si="166"/>
        <v/>
      </c>
      <c r="BH83" s="751" t="str">
        <f t="shared" si="166"/>
        <v/>
      </c>
      <c r="BI83" s="751" t="str">
        <f t="shared" si="166"/>
        <v/>
      </c>
      <c r="BJ83" s="751" t="str">
        <f t="shared" si="166"/>
        <v/>
      </c>
      <c r="BK83" s="751" t="str">
        <f t="shared" si="166"/>
        <v/>
      </c>
      <c r="BL83" s="751" t="str">
        <f t="shared" si="166"/>
        <v/>
      </c>
      <c r="BM83" s="751" t="str">
        <f t="shared" si="166"/>
        <v/>
      </c>
      <c r="BN83" s="751" t="str">
        <f t="shared" si="166"/>
        <v/>
      </c>
      <c r="BO83" s="751" t="str">
        <f t="shared" si="166"/>
        <v/>
      </c>
      <c r="BP83" s="751" t="str">
        <f t="shared" si="166"/>
        <v/>
      </c>
      <c r="BQ83" s="751" t="str">
        <f t="shared" si="166"/>
        <v/>
      </c>
      <c r="BR83" s="751" t="str">
        <f t="shared" si="166"/>
        <v/>
      </c>
      <c r="BS83" s="751" t="str">
        <f t="shared" si="166"/>
        <v/>
      </c>
      <c r="BT83" s="751" t="str">
        <f t="shared" si="166"/>
        <v/>
      </c>
      <c r="BU83" s="964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5" t="str">
        <f t="shared" si="89"/>
        <v/>
      </c>
      <c r="CA83" s="965" t="str">
        <f t="shared" si="90"/>
        <v/>
      </c>
      <c r="CB83" s="965" t="str">
        <f t="shared" si="91"/>
        <v/>
      </c>
      <c r="CC83" s="966" t="str">
        <f t="shared" si="92"/>
        <v/>
      </c>
      <c r="CD83" s="609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10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8">
        <f t="shared" si="112"/>
        <v>0</v>
      </c>
      <c r="DM83" s="833">
        <f t="shared" si="113"/>
        <v>0</v>
      </c>
      <c r="DN83" s="833">
        <f t="shared" si="114"/>
        <v>0</v>
      </c>
      <c r="DO83" s="833">
        <f t="shared" si="115"/>
        <v>0</v>
      </c>
      <c r="DP83" s="967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469</v>
      </c>
      <c r="B84" s="889">
        <f t="shared" ref="B84:R84" si="167">SUM(B53,B60,B67,B74,B81)</f>
        <v>0</v>
      </c>
      <c r="C84" s="889">
        <f t="shared" si="167"/>
        <v>0</v>
      </c>
      <c r="D84" s="889">
        <f t="shared" si="167"/>
        <v>0</v>
      </c>
      <c r="E84" s="889">
        <f t="shared" si="167"/>
        <v>0</v>
      </c>
      <c r="F84" s="889">
        <f t="shared" si="167"/>
        <v>0</v>
      </c>
      <c r="G84" s="889">
        <f t="shared" si="167"/>
        <v>0</v>
      </c>
      <c r="H84" s="889">
        <f t="shared" si="167"/>
        <v>0</v>
      </c>
      <c r="I84" s="889">
        <f t="shared" si="167"/>
        <v>0</v>
      </c>
      <c r="J84" s="889">
        <f t="shared" si="167"/>
        <v>0</v>
      </c>
      <c r="K84" s="889">
        <f t="shared" si="167"/>
        <v>0</v>
      </c>
      <c r="L84" s="889">
        <f t="shared" si="167"/>
        <v>0</v>
      </c>
      <c r="M84" s="889">
        <f t="shared" si="167"/>
        <v>0</v>
      </c>
      <c r="N84" s="889">
        <f t="shared" si="167"/>
        <v>0</v>
      </c>
      <c r="O84" s="889">
        <f t="shared" si="167"/>
        <v>0</v>
      </c>
      <c r="P84" s="889">
        <f t="shared" si="167"/>
        <v>0</v>
      </c>
      <c r="Q84" s="889">
        <f t="shared" si="167"/>
        <v>0</v>
      </c>
      <c r="R84" s="889">
        <f t="shared" si="167"/>
        <v>0</v>
      </c>
      <c r="S84" s="972"/>
      <c r="T84" s="889">
        <f t="shared" ref="T84:AJ84" si="168">SUM(T53,T60,T67,T74,T81)</f>
        <v>0</v>
      </c>
      <c r="U84" s="889">
        <f t="shared" si="168"/>
        <v>0</v>
      </c>
      <c r="V84" s="889">
        <f t="shared" si="168"/>
        <v>0</v>
      </c>
      <c r="W84" s="889">
        <f t="shared" si="168"/>
        <v>0</v>
      </c>
      <c r="X84" s="889">
        <f t="shared" si="168"/>
        <v>0</v>
      </c>
      <c r="Y84" s="889">
        <f t="shared" si="168"/>
        <v>0</v>
      </c>
      <c r="Z84" s="889">
        <f t="shared" si="168"/>
        <v>0</v>
      </c>
      <c r="AA84" s="889">
        <f t="shared" si="168"/>
        <v>0</v>
      </c>
      <c r="AB84" s="889">
        <f t="shared" si="168"/>
        <v>0</v>
      </c>
      <c r="AC84" s="889">
        <f t="shared" si="168"/>
        <v>0</v>
      </c>
      <c r="AD84" s="889">
        <f t="shared" si="168"/>
        <v>0</v>
      </c>
      <c r="AE84" s="889">
        <f t="shared" si="168"/>
        <v>0</v>
      </c>
      <c r="AF84" s="889">
        <f t="shared" si="168"/>
        <v>0</v>
      </c>
      <c r="AG84" s="889">
        <f t="shared" si="168"/>
        <v>0</v>
      </c>
      <c r="AH84" s="889">
        <f t="shared" si="168"/>
        <v>0</v>
      </c>
      <c r="AI84" s="889">
        <f t="shared" si="168"/>
        <v>0</v>
      </c>
      <c r="AJ84" s="889">
        <f t="shared" si="168"/>
        <v>0</v>
      </c>
      <c r="AK84" s="972"/>
      <c r="AL84" s="889">
        <f t="shared" ref="AL84:BB84" si="169">SUM(AL53,AL60,AL67,AL74,AL81)</f>
        <v>0</v>
      </c>
      <c r="AM84" s="889">
        <f t="shared" si="169"/>
        <v>0</v>
      </c>
      <c r="AN84" s="889">
        <f t="shared" si="169"/>
        <v>0</v>
      </c>
      <c r="AO84" s="889">
        <f t="shared" si="169"/>
        <v>0</v>
      </c>
      <c r="AP84" s="889">
        <f t="shared" si="169"/>
        <v>0</v>
      </c>
      <c r="AQ84" s="889">
        <f t="shared" si="169"/>
        <v>0</v>
      </c>
      <c r="AR84" s="889">
        <f t="shared" si="169"/>
        <v>0</v>
      </c>
      <c r="AS84" s="889">
        <f t="shared" si="169"/>
        <v>0</v>
      </c>
      <c r="AT84" s="889">
        <f t="shared" si="169"/>
        <v>0</v>
      </c>
      <c r="AU84" s="889">
        <f t="shared" si="169"/>
        <v>0</v>
      </c>
      <c r="AV84" s="889">
        <f t="shared" si="169"/>
        <v>0</v>
      </c>
      <c r="AW84" s="889">
        <f t="shared" si="169"/>
        <v>0</v>
      </c>
      <c r="AX84" s="889">
        <f t="shared" si="169"/>
        <v>0</v>
      </c>
      <c r="AY84" s="889">
        <f t="shared" si="169"/>
        <v>0</v>
      </c>
      <c r="AZ84" s="889">
        <f t="shared" si="169"/>
        <v>0</v>
      </c>
      <c r="BA84" s="889">
        <f t="shared" si="169"/>
        <v>0</v>
      </c>
      <c r="BB84" s="889">
        <f t="shared" si="169"/>
        <v>0</v>
      </c>
      <c r="BC84" s="972"/>
      <c r="BD84" s="889">
        <f t="shared" ref="BD84:BT84" si="170">SUM(BD53,BD60,BD67,BD74,BD81)</f>
        <v>0</v>
      </c>
      <c r="BE84" s="889">
        <f t="shared" si="170"/>
        <v>0</v>
      </c>
      <c r="BF84" s="889">
        <f t="shared" si="170"/>
        <v>0</v>
      </c>
      <c r="BG84" s="889">
        <f t="shared" si="170"/>
        <v>0</v>
      </c>
      <c r="BH84" s="889">
        <f t="shared" si="170"/>
        <v>0</v>
      </c>
      <c r="BI84" s="889">
        <f t="shared" si="170"/>
        <v>0</v>
      </c>
      <c r="BJ84" s="889">
        <f t="shared" si="170"/>
        <v>0</v>
      </c>
      <c r="BK84" s="889">
        <f t="shared" si="170"/>
        <v>0</v>
      </c>
      <c r="BL84" s="889">
        <f t="shared" si="170"/>
        <v>0</v>
      </c>
      <c r="BM84" s="889">
        <f t="shared" si="170"/>
        <v>0</v>
      </c>
      <c r="BN84" s="889">
        <f t="shared" si="170"/>
        <v>0</v>
      </c>
      <c r="BO84" s="889">
        <f t="shared" si="170"/>
        <v>0</v>
      </c>
      <c r="BP84" s="889">
        <f t="shared" si="170"/>
        <v>0</v>
      </c>
      <c r="BQ84" s="889">
        <f t="shared" si="170"/>
        <v>0</v>
      </c>
      <c r="BR84" s="889">
        <f t="shared" si="170"/>
        <v>0</v>
      </c>
      <c r="BS84" s="889">
        <f t="shared" si="170"/>
        <v>0</v>
      </c>
      <c r="BT84" s="889">
        <f t="shared" si="170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9"/>
        <v>0</v>
      </c>
      <c r="CA84" s="876">
        <f t="shared" si="90"/>
        <v>0</v>
      </c>
      <c r="CB84" s="876">
        <f t="shared" si="91"/>
        <v>0</v>
      </c>
      <c r="CC84" s="877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8">
        <f t="shared" si="112"/>
        <v>17</v>
      </c>
      <c r="DM84" s="833">
        <f t="shared" si="113"/>
        <v>17</v>
      </c>
      <c r="DN84" s="833">
        <f t="shared" si="114"/>
        <v>17</v>
      </c>
      <c r="DO84" s="833">
        <f t="shared" si="115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71">SUM(B55,B62,B69,B76,B83)</f>
        <v>0</v>
      </c>
      <c r="C85" s="975">
        <f t="shared" si="171"/>
        <v>0</v>
      </c>
      <c r="D85" s="975">
        <f t="shared" si="171"/>
        <v>0</v>
      </c>
      <c r="E85" s="975">
        <f t="shared" si="171"/>
        <v>0</v>
      </c>
      <c r="F85" s="975">
        <f t="shared" si="171"/>
        <v>0</v>
      </c>
      <c r="G85" s="975">
        <f t="shared" si="171"/>
        <v>0</v>
      </c>
      <c r="H85" s="975">
        <f t="shared" si="171"/>
        <v>0</v>
      </c>
      <c r="I85" s="975">
        <f t="shared" si="171"/>
        <v>0</v>
      </c>
      <c r="J85" s="975">
        <f t="shared" si="171"/>
        <v>0</v>
      </c>
      <c r="K85" s="975">
        <f t="shared" si="171"/>
        <v>0</v>
      </c>
      <c r="L85" s="975">
        <f t="shared" si="171"/>
        <v>0</v>
      </c>
      <c r="M85" s="975">
        <f t="shared" si="171"/>
        <v>0</v>
      </c>
      <c r="N85" s="975">
        <f t="shared" si="171"/>
        <v>0</v>
      </c>
      <c r="O85" s="975">
        <f t="shared" si="171"/>
        <v>0</v>
      </c>
      <c r="P85" s="975">
        <f t="shared" si="171"/>
        <v>0</v>
      </c>
      <c r="Q85" s="975">
        <f t="shared" si="171"/>
        <v>0</v>
      </c>
      <c r="R85" s="975">
        <f t="shared" si="171"/>
        <v>0</v>
      </c>
      <c r="S85" s="976"/>
      <c r="T85" s="975">
        <f t="shared" ref="T85:AJ85" si="172">SUM(T55,T62,T69,T76,T83)</f>
        <v>0</v>
      </c>
      <c r="U85" s="975">
        <f t="shared" si="172"/>
        <v>0</v>
      </c>
      <c r="V85" s="975">
        <f t="shared" si="172"/>
        <v>0</v>
      </c>
      <c r="W85" s="975">
        <f t="shared" si="172"/>
        <v>0</v>
      </c>
      <c r="X85" s="975">
        <f t="shared" si="172"/>
        <v>0</v>
      </c>
      <c r="Y85" s="975">
        <f t="shared" si="172"/>
        <v>0</v>
      </c>
      <c r="Z85" s="975">
        <f t="shared" si="172"/>
        <v>0</v>
      </c>
      <c r="AA85" s="975">
        <f t="shared" si="172"/>
        <v>0</v>
      </c>
      <c r="AB85" s="975">
        <f t="shared" si="172"/>
        <v>2.0497209538305427E-2</v>
      </c>
      <c r="AC85" s="975">
        <f t="shared" si="172"/>
        <v>0</v>
      </c>
      <c r="AD85" s="975">
        <f t="shared" si="172"/>
        <v>0</v>
      </c>
      <c r="AE85" s="975">
        <f t="shared" si="172"/>
        <v>0</v>
      </c>
      <c r="AF85" s="975">
        <f t="shared" si="172"/>
        <v>0</v>
      </c>
      <c r="AG85" s="975">
        <f t="shared" si="172"/>
        <v>0</v>
      </c>
      <c r="AH85" s="975">
        <f t="shared" si="172"/>
        <v>0</v>
      </c>
      <c r="AI85" s="975">
        <f t="shared" si="172"/>
        <v>0</v>
      </c>
      <c r="AJ85" s="975">
        <f t="shared" si="172"/>
        <v>0</v>
      </c>
      <c r="AK85" s="976"/>
      <c r="AL85" s="975">
        <f t="shared" ref="AL85:BB85" si="173">SUM(AL55,AL62,AL69,AL76,AL83)</f>
        <v>0</v>
      </c>
      <c r="AM85" s="975">
        <f t="shared" si="173"/>
        <v>0</v>
      </c>
      <c r="AN85" s="975">
        <f t="shared" si="173"/>
        <v>0</v>
      </c>
      <c r="AO85" s="975">
        <f t="shared" si="173"/>
        <v>0</v>
      </c>
      <c r="AP85" s="975">
        <f t="shared" si="173"/>
        <v>0</v>
      </c>
      <c r="AQ85" s="975">
        <f t="shared" si="173"/>
        <v>0</v>
      </c>
      <c r="AR85" s="975">
        <f t="shared" si="173"/>
        <v>0</v>
      </c>
      <c r="AS85" s="975">
        <f t="shared" si="173"/>
        <v>0</v>
      </c>
      <c r="AT85" s="975">
        <f t="shared" si="173"/>
        <v>0</v>
      </c>
      <c r="AU85" s="975">
        <f t="shared" si="173"/>
        <v>0</v>
      </c>
      <c r="AV85" s="975">
        <f t="shared" si="173"/>
        <v>0</v>
      </c>
      <c r="AW85" s="975">
        <f t="shared" si="173"/>
        <v>0</v>
      </c>
      <c r="AX85" s="975">
        <f t="shared" si="173"/>
        <v>0</v>
      </c>
      <c r="AY85" s="975">
        <f t="shared" si="173"/>
        <v>0</v>
      </c>
      <c r="AZ85" s="975">
        <f t="shared" si="173"/>
        <v>0</v>
      </c>
      <c r="BA85" s="975">
        <f t="shared" si="173"/>
        <v>0</v>
      </c>
      <c r="BB85" s="975">
        <f t="shared" si="173"/>
        <v>0</v>
      </c>
      <c r="BC85" s="976"/>
      <c r="BD85" s="975">
        <f t="shared" ref="BD85:BT85" si="174">SUM(BD55,BD62,BD69,BD76,BD83)</f>
        <v>0</v>
      </c>
      <c r="BE85" s="975">
        <f t="shared" si="174"/>
        <v>0</v>
      </c>
      <c r="BF85" s="975">
        <f t="shared" si="174"/>
        <v>0</v>
      </c>
      <c r="BG85" s="975">
        <f t="shared" si="174"/>
        <v>0</v>
      </c>
      <c r="BH85" s="975">
        <f t="shared" si="174"/>
        <v>0</v>
      </c>
      <c r="BI85" s="975">
        <f t="shared" si="174"/>
        <v>0</v>
      </c>
      <c r="BJ85" s="975">
        <f t="shared" si="174"/>
        <v>0</v>
      </c>
      <c r="BK85" s="975">
        <f t="shared" si="174"/>
        <v>0</v>
      </c>
      <c r="BL85" s="975">
        <f t="shared" si="174"/>
        <v>0</v>
      </c>
      <c r="BM85" s="975">
        <f t="shared" si="174"/>
        <v>0</v>
      </c>
      <c r="BN85" s="975">
        <f t="shared" si="174"/>
        <v>0</v>
      </c>
      <c r="BO85" s="975">
        <f t="shared" si="174"/>
        <v>0</v>
      </c>
      <c r="BP85" s="975">
        <f t="shared" si="174"/>
        <v>0</v>
      </c>
      <c r="BQ85" s="975">
        <f t="shared" si="174"/>
        <v>0</v>
      </c>
      <c r="BR85" s="975">
        <f t="shared" si="174"/>
        <v>0</v>
      </c>
      <c r="BS85" s="975">
        <f t="shared" si="174"/>
        <v>0</v>
      </c>
      <c r="BT85" s="975">
        <f t="shared" si="174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9"/>
        <v>0</v>
      </c>
      <c r="CA85" s="965">
        <f t="shared" si="90"/>
        <v>0</v>
      </c>
      <c r="CB85" s="965">
        <f t="shared" si="91"/>
        <v>0</v>
      </c>
      <c r="CC85" s="966">
        <f t="shared" si="92"/>
        <v>0</v>
      </c>
      <c r="CD85" s="609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10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8">
        <f t="shared" si="112"/>
        <v>17</v>
      </c>
      <c r="DM85" s="833">
        <f t="shared" si="113"/>
        <v>17</v>
      </c>
      <c r="DN85" s="833">
        <f t="shared" si="114"/>
        <v>17</v>
      </c>
      <c r="DO85" s="833">
        <f t="shared" si="115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470</v>
      </c>
      <c r="B1" s="61"/>
      <c r="C1" s="61"/>
      <c r="D1" s="1417" t="s">
        <v>706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41" t="s">
        <v>710</v>
      </c>
      <c r="K1" s="144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4"/>
      <c r="DR1" s="444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459</v>
      </c>
      <c r="DQ2" s="455"/>
      <c r="DR2" s="455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108</v>
      </c>
      <c r="BW3" s="840"/>
      <c r="BX3" s="840"/>
      <c r="BY3" s="841"/>
      <c r="BZ3" s="842" t="s">
        <v>109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460</v>
      </c>
      <c r="DQ3" s="913"/>
      <c r="DR3" s="466"/>
      <c r="DS3" s="914"/>
      <c r="DT3" s="46"/>
      <c r="DU3" s="46"/>
      <c r="DV3" s="47"/>
      <c r="DW3" s="47"/>
    </row>
    <row r="4" spans="1:127" s="855" customFormat="1" ht="39" customHeight="1">
      <c r="A4" s="986" t="s">
        <v>110</v>
      </c>
      <c r="B4" s="987" t="str">
        <f>IF(WB!T4="","",WB!T4)</f>
        <v>Chisamba</v>
      </c>
      <c r="C4" s="858" t="str">
        <f>IF(WB!U4="","",WB!U4)</f>
        <v>Chisamba</v>
      </c>
      <c r="D4" s="858" t="str">
        <f>IF(WB!V4="","",WB!V4)</f>
        <v>Chisamba</v>
      </c>
      <c r="E4" s="858" t="str">
        <f>IF(WB!W4="","",WB!W4)</f>
        <v>Chisamba</v>
      </c>
      <c r="F4" s="858" t="str">
        <f>IF(WB!X4="","",WB!X4)</f>
        <v>Chisamba</v>
      </c>
      <c r="G4" s="858" t="str">
        <f>IF(WB!Y4="","",WB!Y4)</f>
        <v>Chisamba</v>
      </c>
      <c r="H4" s="858" t="str">
        <f>IF(WB!Z4="","",WB!Z4)</f>
        <v>Mkushi</v>
      </c>
      <c r="I4" s="858" t="str">
        <f>IF(WB!AA4="","",WB!AA4)</f>
        <v>Mkushi</v>
      </c>
      <c r="J4" s="858" t="str">
        <f>IF(WB!AB4="","",WB!AB4)</f>
        <v>Mkushi</v>
      </c>
      <c r="K4" s="858" t="str">
        <f>IF(WB!AC4="","",WB!AC4)</f>
        <v>District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Chisamba</v>
      </c>
      <c r="U4" s="858" t="str">
        <f>IF(WB!AL4="","",WB!AL4)</f>
        <v>Chisamba</v>
      </c>
      <c r="V4" s="858" t="str">
        <f>IF(WB!AM4="","",WB!AM4)</f>
        <v>Chisamba</v>
      </c>
      <c r="W4" s="858" t="str">
        <f>IF(WB!AN4="","",WB!AN4)</f>
        <v>Chisamba</v>
      </c>
      <c r="X4" s="858" t="str">
        <f>IF(WB!AO4="","",WB!AO4)</f>
        <v>Chisamba</v>
      </c>
      <c r="Y4" s="858" t="str">
        <f>IF(WB!AP4="","",WB!AP4)</f>
        <v>Chisamba</v>
      </c>
      <c r="Z4" s="858" t="str">
        <f>IF(WB!AQ4="","",WB!AQ4)</f>
        <v>Mkushi</v>
      </c>
      <c r="AA4" s="858" t="str">
        <f>IF(WB!AR4="","",WB!AR4)</f>
        <v>Mkushi</v>
      </c>
      <c r="AB4" s="858" t="str">
        <f>IF(WB!AS4="","",WB!AS4)</f>
        <v>Mkushi</v>
      </c>
      <c r="AC4" s="858" t="str">
        <f>IF(WB!AT4="","",WB!AT4)</f>
        <v>District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Chisamba</v>
      </c>
      <c r="AM4" s="858" t="str">
        <f>IF(WB!BC4="","",WB!BC4)</f>
        <v>Chisamba</v>
      </c>
      <c r="AN4" s="858" t="str">
        <f>IF(WB!BD4="","",WB!BD4)</f>
        <v>Chisamba</v>
      </c>
      <c r="AO4" s="858" t="str">
        <f>IF(WB!BE4="","",WB!BE4)</f>
        <v>Chisamba</v>
      </c>
      <c r="AP4" s="858" t="str">
        <f>IF(WB!BF4="","",WB!BF4)</f>
        <v>Chisamba</v>
      </c>
      <c r="AQ4" s="858" t="str">
        <f>IF(WB!BG4="","",WB!BG4)</f>
        <v>Chisamba</v>
      </c>
      <c r="AR4" s="858" t="str">
        <f>IF(WB!BH4="","",WB!BH4)</f>
        <v>Mkushi</v>
      </c>
      <c r="AS4" s="858" t="str">
        <f>IF(WB!BI4="","",WB!BI4)</f>
        <v>Mkushi</v>
      </c>
      <c r="AT4" s="858" t="str">
        <f>IF(WB!BJ4="","",WB!BJ4)</f>
        <v>Mkushi</v>
      </c>
      <c r="AU4" s="858" t="str">
        <f>IF(WB!BK4="","",WB!BK4)</f>
        <v>District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Chisamba</v>
      </c>
      <c r="BE4" s="858" t="str">
        <f>IF(WB!BT4="","",WB!BT4)</f>
        <v>Chisamba</v>
      </c>
      <c r="BF4" s="858" t="str">
        <f>IF(WB!BU4="","",WB!BU4)</f>
        <v>Chisamba</v>
      </c>
      <c r="BG4" s="858" t="str">
        <f>IF(WB!BV4="","",WB!BV4)</f>
        <v>Chisamba</v>
      </c>
      <c r="BH4" s="858" t="str">
        <f>IF(WB!BW4="","",WB!BW4)</f>
        <v>Chisamba</v>
      </c>
      <c r="BI4" s="858" t="str">
        <f>IF(WB!BX4="","",WB!BX4)</f>
        <v>Chisamba</v>
      </c>
      <c r="BJ4" s="858" t="str">
        <f>IF(WB!BY4="","",WB!BY4)</f>
        <v>Mkushi</v>
      </c>
      <c r="BK4" s="858" t="str">
        <f>IF(WB!BZ4="","",WB!BZ4)</f>
        <v>Mkushi</v>
      </c>
      <c r="BL4" s="858" t="str">
        <f>IF(WB!CA4="","",WB!CA4)</f>
        <v>Mkushi</v>
      </c>
      <c r="BM4" s="858" t="str">
        <f>IF(WB!CB4="","",WB!CB4)</f>
        <v>District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5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115</v>
      </c>
      <c r="B5" s="989" t="str">
        <f>IF(WB!T5="","",WB!T5)</f>
        <v>ZRC</v>
      </c>
      <c r="C5" s="857" t="str">
        <f>IF(WB!U5="","",WB!U5)</f>
        <v>Macadamia</v>
      </c>
      <c r="D5" s="857" t="str">
        <f>IF(WB!V5="","",WB!V5)</f>
        <v>Bootie</v>
      </c>
      <c r="E5" s="857" t="str">
        <f>IF(WB!W5="","",WB!W5)</f>
        <v>Fringilla</v>
      </c>
      <c r="F5" s="857" t="str">
        <f>IF(WB!X5="","",WB!X5)</f>
        <v>Bushcut</v>
      </c>
      <c r="G5" s="857" t="str">
        <f>IF(WB!Y5="","",WB!Y5)</f>
        <v>Harambee</v>
      </c>
      <c r="H5" s="857" t="str">
        <f>IF(WB!Z5="","",WB!Z5)</f>
        <v>Farm Centre</v>
      </c>
      <c r="I5" s="857" t="str">
        <f>IF(WB!AA5="","",WB!AA5)</f>
        <v>B. Skinner</v>
      </c>
      <c r="J5" s="857" t="str">
        <f>IF(WB!AB5="","",WB!AB5)</f>
        <v>A. Moffat</v>
      </c>
      <c r="K5" s="858" t="str">
        <f>IF(WB!AC5="","",WB!AC5)</f>
        <v>Village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88"/>
      <c r="T5" s="857" t="str">
        <f>IF(WB!AK5="","",WB!AK5)</f>
        <v>ZRC</v>
      </c>
      <c r="U5" s="857" t="str">
        <f>IF(WB!AL5="","",WB!AL5)</f>
        <v>Macadamia</v>
      </c>
      <c r="V5" s="857" t="str">
        <f>IF(WB!AM5="","",WB!AM5)</f>
        <v>Bootie</v>
      </c>
      <c r="W5" s="857" t="str">
        <f>IF(WB!AN5="","",WB!AN5)</f>
        <v>Fringilla</v>
      </c>
      <c r="X5" s="857" t="str">
        <f>IF(WB!AO5="","",WB!AO5)</f>
        <v>Bushcut</v>
      </c>
      <c r="Y5" s="857" t="str">
        <f>IF(WB!AP5="","",WB!AP5)</f>
        <v>Harambee</v>
      </c>
      <c r="Z5" s="857" t="str">
        <f>IF(WB!AQ5="","",WB!AQ5)</f>
        <v>Farm Centre</v>
      </c>
      <c r="AA5" s="857" t="str">
        <f>IF(WB!AR5="","",WB!AR5)</f>
        <v>B. Skinner</v>
      </c>
      <c r="AB5" s="857" t="str">
        <f>IF(WB!AS5="","",WB!AS5)</f>
        <v>A. Moffat</v>
      </c>
      <c r="AC5" s="857" t="str">
        <f>IF(WB!AT5="","",WB!AT5)</f>
        <v>Village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88"/>
      <c r="AL5" s="857" t="str">
        <f>IF(WB!BB5="","",WB!BB5)</f>
        <v>ZRC</v>
      </c>
      <c r="AM5" s="857" t="str">
        <f>IF(WB!BC5="","",WB!BC5)</f>
        <v>Macadamia</v>
      </c>
      <c r="AN5" s="857" t="str">
        <f>IF(WB!BD5="","",WB!BD5)</f>
        <v>Bootie</v>
      </c>
      <c r="AO5" s="857" t="str">
        <f>IF(WB!BE5="","",WB!BE5)</f>
        <v>Fringilla</v>
      </c>
      <c r="AP5" s="857" t="str">
        <f>IF(WB!BF5="","",WB!BF5)</f>
        <v>Bushcut</v>
      </c>
      <c r="AQ5" s="857" t="str">
        <f>IF(WB!BG5="","",WB!BG5)</f>
        <v>Harambee</v>
      </c>
      <c r="AR5" s="857" t="str">
        <f>IF(WB!BH5="","",WB!BH5)</f>
        <v>Farm Centre</v>
      </c>
      <c r="AS5" s="857" t="str">
        <f>IF(WB!BI5="","",WB!BI5)</f>
        <v>B. Skinner</v>
      </c>
      <c r="AT5" s="857" t="str">
        <f>IF(WB!BJ5="","",WB!BJ5)</f>
        <v>A. Moffat</v>
      </c>
      <c r="AU5" s="857" t="str">
        <f>IF(WB!BK5="","",WB!BK5)</f>
        <v>Village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88"/>
      <c r="BD5" s="857" t="str">
        <f>IF(WB!BS5="","",WB!BS5)</f>
        <v>ZRC</v>
      </c>
      <c r="BE5" s="857" t="str">
        <f>IF(WB!BT5="","",WB!BT5)</f>
        <v>Macadamia</v>
      </c>
      <c r="BF5" s="857" t="str">
        <f>IF(WB!BU5="","",WB!BU5)</f>
        <v>Bootie</v>
      </c>
      <c r="BG5" s="857" t="str">
        <f>IF(WB!BV5="","",WB!BV5)</f>
        <v>Fringilla</v>
      </c>
      <c r="BH5" s="857" t="str">
        <f>IF(WB!BW5="","",WB!BW5)</f>
        <v>Bushcut</v>
      </c>
      <c r="BI5" s="857" t="str">
        <f>IF(WB!BX5="","",WB!BX5)</f>
        <v>Harambee</v>
      </c>
      <c r="BJ5" s="857" t="str">
        <f>IF(WB!BY5="","",WB!BY5)</f>
        <v>Farm Centre</v>
      </c>
      <c r="BK5" s="857" t="str">
        <f>IF(WB!BZ5="","",WB!BZ5)</f>
        <v>B. Skinner</v>
      </c>
      <c r="BL5" s="857" t="str">
        <f>IF(WB!CA5="","",WB!CA5)</f>
        <v>A. Moffat</v>
      </c>
      <c r="BM5" s="857" t="str">
        <f>IF(WB!CB5="","",WB!CB5)</f>
        <v>Village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88"/>
      <c r="BV5" s="79"/>
      <c r="BW5" s="860"/>
      <c r="BX5" s="860"/>
      <c r="BY5" s="860"/>
      <c r="BZ5" s="861"/>
      <c r="CA5" s="861"/>
      <c r="CB5" s="861"/>
      <c r="CC5" s="862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116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4" t="s">
        <v>47</v>
      </c>
      <c r="CE6" s="155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5" t="s">
        <v>48</v>
      </c>
      <c r="CT6" s="1555"/>
      <c r="CU6" s="1551" t="s">
        <v>47</v>
      </c>
      <c r="CV6" s="155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2" t="s">
        <v>48</v>
      </c>
      <c r="DK6" s="15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9</v>
      </c>
      <c r="U7" s="863">
        <f>IF(WB!AL15="","",WB!AL15)</f>
        <v>10</v>
      </c>
      <c r="V7" s="863">
        <f>IF(WB!AM15="","",WB!AM15)</f>
        <v>10</v>
      </c>
      <c r="W7" s="863">
        <f>IF(WB!AN15="","",WB!AN15)</f>
        <v>12</v>
      </c>
      <c r="X7" s="863">
        <f>IF(WB!AO15="","",WB!AO15)</f>
        <v>8</v>
      </c>
      <c r="Y7" s="863">
        <f>IF(WB!AP15="","",WB!AP15)</f>
        <v>12</v>
      </c>
      <c r="Z7" s="863">
        <f>IF(WB!AQ15="","",WB!AQ15)</f>
        <v>7</v>
      </c>
      <c r="AA7" s="863">
        <f>IF(WB!AR15="","",WB!AR15)</f>
        <v>7</v>
      </c>
      <c r="AB7" s="863">
        <f>IF(WB!AS15="","",WB!AS15)</f>
        <v>9</v>
      </c>
      <c r="AC7" s="863" t="str">
        <f>IF(WB!AT15="","",WB!AT15)</f>
        <v/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 t="str">
        <f>IF(WB!BB16="","",WB!BB16)</f>
        <v/>
      </c>
      <c r="AM7" s="863" t="str">
        <f>IF(WB!BC16="","",WB!BC16)</f>
        <v/>
      </c>
      <c r="AN7" s="863" t="str">
        <f>IF(WB!BD16="","",WB!BD16)</f>
        <v/>
      </c>
      <c r="AO7" s="863" t="str">
        <f>IF(WB!BE16="","",WB!BE16)</f>
        <v/>
      </c>
      <c r="AP7" s="863" t="str">
        <f>IF(WB!BF16="","",WB!BF16)</f>
        <v/>
      </c>
      <c r="AQ7" s="863" t="str">
        <f>IF(WB!BG16="","",WB!BG16)</f>
        <v/>
      </c>
      <c r="AR7" s="863" t="str">
        <f>IF(WB!BH16="","",WB!BH16)</f>
        <v/>
      </c>
      <c r="AS7" s="863" t="str">
        <f>IF(WB!BI16="","",WB!BI16)</f>
        <v/>
      </c>
      <c r="AT7" s="863" t="str">
        <f>IF(WB!BJ16="","",WB!BJ16)</f>
        <v/>
      </c>
      <c r="AU7" s="863" t="str">
        <f>IF(WB!BK16="","",WB!BK16)</f>
        <v/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4</v>
      </c>
      <c r="BE7" s="863">
        <f>IF(WB!BT17="","",WB!BT17)</f>
        <v>4</v>
      </c>
      <c r="BF7" s="863">
        <f>IF(WB!BU17="","",WB!BU17)</f>
        <v>7</v>
      </c>
      <c r="BG7" s="863">
        <f>IF(WB!BV17="","",WB!BV17)</f>
        <v>4</v>
      </c>
      <c r="BH7" s="863">
        <f>IF(WB!BW17="","",WB!BW17)</f>
        <v>4</v>
      </c>
      <c r="BI7" s="863">
        <f>IF(WB!BX17="","",WB!BX17)</f>
        <v>5</v>
      </c>
      <c r="BJ7" s="863">
        <f>IF(WB!BY17="","",WB!BY17)</f>
        <v>4</v>
      </c>
      <c r="BK7" s="863">
        <f>IF(WB!BZ17="","",WB!BZ17)</f>
        <v>5</v>
      </c>
      <c r="BL7" s="863">
        <f>IF(WB!CA17="","",WB!CA17)</f>
        <v>4</v>
      </c>
      <c r="BM7" s="863" t="str">
        <f>IF(WB!CB17="","",WB!CB17)</f>
        <v/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 t="str">
        <f>IF(WB!CK14="","",WB!CK14)</f>
        <v/>
      </c>
      <c r="BW7" s="863">
        <f>IF(WB!CK15="","",WB!CK15)</f>
        <v>9</v>
      </c>
      <c r="BX7" s="863" t="str">
        <f>IF(WB!CK16="","",WB!CK16)</f>
        <v/>
      </c>
      <c r="BY7" s="863" t="str">
        <f>IF(WB!CK17="","",WB!CK17)</f>
        <v/>
      </c>
      <c r="BZ7" s="866"/>
      <c r="CA7" s="866"/>
      <c r="CB7" s="866"/>
      <c r="CC7" s="867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9</v>
      </c>
      <c r="DR7" s="863" t="str">
        <f>IF(WB!CK16="","",WB!CK16)</f>
        <v/>
      </c>
      <c r="DS7" s="863" t="str">
        <f>IF(WB!CK17="","",WB!CK17)</f>
        <v/>
      </c>
      <c r="DT7" s="833"/>
      <c r="DU7" s="833"/>
      <c r="DV7" s="869"/>
      <c r="DW7" s="869"/>
    </row>
    <row r="8" spans="1:127" ht="12.75" customHeight="1">
      <c r="A8" s="991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2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2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2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2"/>
      <c r="BV8" s="433"/>
      <c r="BW8" s="433"/>
      <c r="BX8" s="433"/>
      <c r="BY8" s="433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471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4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5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5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5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5"/>
      <c r="BV10" s="664" t="s">
        <v>737</v>
      </c>
      <c r="BW10" s="664" t="s">
        <v>737</v>
      </c>
      <c r="BX10" s="664" t="s">
        <v>737</v>
      </c>
      <c r="BY10" s="664" t="s">
        <v>737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5"/>
      <c r="BV11" s="291"/>
      <c r="BW11" s="291"/>
      <c r="BX11" s="291"/>
      <c r="BY11" s="291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8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998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8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8"/>
      <c r="BV12" s="670"/>
      <c r="BW12" s="655"/>
      <c r="BX12" s="670"/>
      <c r="BY12" s="655"/>
      <c r="BZ12" s="876"/>
      <c r="CA12" s="876"/>
      <c r="CB12" s="876"/>
      <c r="CC12" s="877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5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5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5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5"/>
      <c r="BV13" s="670"/>
      <c r="BW13" s="291"/>
      <c r="BX13" s="670"/>
      <c r="BY13" s="291"/>
      <c r="BZ13" s="876"/>
      <c r="CA13" s="876"/>
      <c r="CB13" s="876"/>
      <c r="CC13" s="877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250</v>
      </c>
      <c r="B14" s="1000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4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4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4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4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6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3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3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3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3"/>
      <c r="BV17" s="629"/>
      <c r="BW17" s="664"/>
      <c r="BX17" s="629"/>
      <c r="BY17" s="664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91"/>
      <c r="DR17" s="291"/>
      <c r="DS17" s="963"/>
      <c r="DU17" s="61"/>
    </row>
    <row r="18" spans="1:125" ht="12.75" customHeight="1">
      <c r="A18" s="875" t="s">
        <v>269</v>
      </c>
      <c r="B18" s="1000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3" t="s">
        <v>814</v>
      </c>
      <c r="B19" s="269" t="s">
        <v>736</v>
      </c>
      <c r="C19" s="269" t="s">
        <v>736</v>
      </c>
      <c r="D19" s="269" t="s">
        <v>736</v>
      </c>
      <c r="E19" s="269" t="s">
        <v>736</v>
      </c>
      <c r="F19" s="269" t="s">
        <v>736</v>
      </c>
      <c r="G19" s="269" t="s">
        <v>736</v>
      </c>
      <c r="H19" s="269" t="s">
        <v>736</v>
      </c>
      <c r="I19" s="269" t="s">
        <v>736</v>
      </c>
      <c r="J19" s="269" t="s">
        <v>736</v>
      </c>
      <c r="K19" s="269" t="s">
        <v>736</v>
      </c>
      <c r="L19" s="269" t="s">
        <v>736</v>
      </c>
      <c r="M19" s="269" t="s">
        <v>736</v>
      </c>
      <c r="N19" s="269" t="s">
        <v>736</v>
      </c>
      <c r="O19" s="269" t="s">
        <v>736</v>
      </c>
      <c r="P19" s="269" t="s">
        <v>736</v>
      </c>
      <c r="Q19" s="269" t="s">
        <v>736</v>
      </c>
      <c r="R19" s="269" t="s">
        <v>736</v>
      </c>
      <c r="S19" s="588"/>
      <c r="T19" s="269" t="s">
        <v>815</v>
      </c>
      <c r="U19" s="269" t="s">
        <v>815</v>
      </c>
      <c r="V19" s="269" t="s">
        <v>815</v>
      </c>
      <c r="W19" s="269" t="s">
        <v>815</v>
      </c>
      <c r="X19" s="269" t="s">
        <v>815</v>
      </c>
      <c r="Y19" s="269" t="s">
        <v>815</v>
      </c>
      <c r="Z19" s="269" t="s">
        <v>815</v>
      </c>
      <c r="AA19" s="269" t="s">
        <v>815</v>
      </c>
      <c r="AB19" s="269" t="s">
        <v>815</v>
      </c>
      <c r="AC19" s="269" t="s">
        <v>815</v>
      </c>
      <c r="AD19" s="269" t="s">
        <v>815</v>
      </c>
      <c r="AE19" s="269" t="s">
        <v>815</v>
      </c>
      <c r="AF19" s="269" t="s">
        <v>815</v>
      </c>
      <c r="AG19" s="269" t="s">
        <v>815</v>
      </c>
      <c r="AH19" s="269" t="s">
        <v>815</v>
      </c>
      <c r="AI19" s="269" t="s">
        <v>815</v>
      </c>
      <c r="AJ19" s="269" t="s">
        <v>815</v>
      </c>
      <c r="AK19" s="588"/>
      <c r="AL19" s="269" t="s">
        <v>736</v>
      </c>
      <c r="AM19" s="269" t="s">
        <v>736</v>
      </c>
      <c r="AN19" s="269" t="s">
        <v>736</v>
      </c>
      <c r="AO19" s="269" t="s">
        <v>736</v>
      </c>
      <c r="AP19" s="269" t="s">
        <v>736</v>
      </c>
      <c r="AQ19" s="269" t="s">
        <v>736</v>
      </c>
      <c r="AR19" s="269" t="s">
        <v>736</v>
      </c>
      <c r="AS19" s="269" t="s">
        <v>736</v>
      </c>
      <c r="AT19" s="269" t="s">
        <v>736</v>
      </c>
      <c r="AU19" s="269" t="s">
        <v>736</v>
      </c>
      <c r="AV19" s="269" t="s">
        <v>736</v>
      </c>
      <c r="AW19" s="269" t="s">
        <v>736</v>
      </c>
      <c r="AX19" s="269" t="s">
        <v>736</v>
      </c>
      <c r="AY19" s="269" t="s">
        <v>736</v>
      </c>
      <c r="AZ19" s="269" t="s">
        <v>736</v>
      </c>
      <c r="BA19" s="269" t="s">
        <v>736</v>
      </c>
      <c r="BB19" s="269" t="s">
        <v>736</v>
      </c>
      <c r="BC19" s="588"/>
      <c r="BD19" s="269" t="s">
        <v>815</v>
      </c>
      <c r="BE19" s="269" t="s">
        <v>815</v>
      </c>
      <c r="BF19" s="269" t="s">
        <v>815</v>
      </c>
      <c r="BG19" s="269" t="s">
        <v>815</v>
      </c>
      <c r="BH19" s="269" t="s">
        <v>815</v>
      </c>
      <c r="BI19" s="269" t="s">
        <v>815</v>
      </c>
      <c r="BJ19" s="269" t="s">
        <v>815</v>
      </c>
      <c r="BK19" s="269" t="s">
        <v>815</v>
      </c>
      <c r="BL19" s="269" t="s">
        <v>815</v>
      </c>
      <c r="BM19" s="269" t="s">
        <v>815</v>
      </c>
      <c r="BN19" s="269" t="s">
        <v>815</v>
      </c>
      <c r="BO19" s="269" t="s">
        <v>815</v>
      </c>
      <c r="BP19" s="269" t="s">
        <v>815</v>
      </c>
      <c r="BQ19" s="269" t="s">
        <v>815</v>
      </c>
      <c r="BR19" s="269" t="s">
        <v>815</v>
      </c>
      <c r="BS19" s="269" t="s">
        <v>815</v>
      </c>
      <c r="BT19" s="269" t="s">
        <v>815</v>
      </c>
      <c r="BU19" s="588"/>
      <c r="BV19" s="269" t="s">
        <v>736</v>
      </c>
      <c r="BW19" s="269" t="s">
        <v>736</v>
      </c>
      <c r="BX19" s="269" t="s">
        <v>736</v>
      </c>
      <c r="BY19" s="269" t="s">
        <v>736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1</v>
      </c>
      <c r="DP20" s="950"/>
      <c r="DQ20" s="951"/>
      <c r="DR20" s="951"/>
      <c r="DS20" s="952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6"/>
      <c r="CA21" s="876"/>
      <c r="CB21" s="876"/>
      <c r="CC21" s="877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1</v>
      </c>
      <c r="DP21" s="950"/>
      <c r="DQ21" s="951"/>
      <c r="DR21" s="951"/>
      <c r="DS21" s="952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6"/>
      <c r="CA22" s="876"/>
      <c r="CB22" s="876"/>
      <c r="CC22" s="877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1</v>
      </c>
      <c r="DP22" s="950"/>
      <c r="DQ22" s="951"/>
      <c r="DR22" s="951"/>
      <c r="DS22" s="952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1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f t="shared" si="70"/>
        <v>354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v>750</v>
      </c>
      <c r="BE24" s="747">
        <v>750</v>
      </c>
      <c r="BF24" s="747">
        <v>750</v>
      </c>
      <c r="BG24" s="747">
        <v>750</v>
      </c>
      <c r="BH24" s="747">
        <v>750</v>
      </c>
      <c r="BI24" s="747">
        <v>750</v>
      </c>
      <c r="BJ24" s="747">
        <v>750</v>
      </c>
      <c r="BK24" s="747">
        <v>750</v>
      </c>
      <c r="BL24" s="747">
        <v>750</v>
      </c>
      <c r="BM24" s="747">
        <v>750</v>
      </c>
      <c r="BN24" s="747">
        <v>750</v>
      </c>
      <c r="BO24" s="747">
        <v>750</v>
      </c>
      <c r="BP24" s="747">
        <v>750</v>
      </c>
      <c r="BQ24" s="747">
        <v>750</v>
      </c>
      <c r="BR24" s="747">
        <v>750</v>
      </c>
      <c r="BS24" s="747">
        <v>750</v>
      </c>
      <c r="BT24" s="747">
        <v>750</v>
      </c>
      <c r="BU24" s="741"/>
      <c r="BV24" s="747">
        <f>354*$K$1</f>
        <v>354</v>
      </c>
      <c r="BW24" s="747">
        <f>354*$K$1</f>
        <v>354</v>
      </c>
      <c r="BX24" s="747">
        <f>354*$K$1</f>
        <v>354</v>
      </c>
      <c r="BY24" s="747">
        <f>354*$K$1</f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6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1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48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1</v>
      </c>
      <c r="DP26" s="962"/>
      <c r="DQ26" s="291"/>
      <c r="DR26" s="291"/>
      <c r="DS26" s="963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1</v>
      </c>
      <c r="DP27" s="967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3" t="s">
        <v>816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7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8">COUNT(B29:R29)</f>
        <v>0</v>
      </c>
      <c r="DM29" s="833">
        <f t="shared" ref="DM29:DM36" si="99">COUNT(T29:AJ29)</f>
        <v>1</v>
      </c>
      <c r="DN29" s="833">
        <f t="shared" ref="DN29:DN36" si="100">COUNT(AL29:BB29)</f>
        <v>0</v>
      </c>
      <c r="DO29" s="833">
        <f t="shared" ref="DO29:DO36" si="101">COUNT(BD29:BT29)</f>
        <v>1</v>
      </c>
      <c r="DP29" s="950"/>
      <c r="DQ29" s="951"/>
      <c r="DR29" s="951"/>
      <c r="DS29" s="952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6"/>
      <c r="CA30" s="876"/>
      <c r="CB30" s="876"/>
      <c r="CC30" s="877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8">
        <f t="shared" si="98"/>
        <v>0</v>
      </c>
      <c r="DM30" s="833">
        <f t="shared" si="99"/>
        <v>1</v>
      </c>
      <c r="DN30" s="833">
        <f t="shared" si="100"/>
        <v>0</v>
      </c>
      <c r="DO30" s="833">
        <f t="shared" si="101"/>
        <v>1</v>
      </c>
      <c r="DP30" s="950"/>
      <c r="DQ30" s="951"/>
      <c r="DR30" s="951"/>
      <c r="DS30" s="952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6"/>
      <c r="CA31" s="876"/>
      <c r="CB31" s="876"/>
      <c r="CC31" s="877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8">
        <f t="shared" si="98"/>
        <v>0</v>
      </c>
      <c r="DM31" s="833">
        <f t="shared" si="99"/>
        <v>1</v>
      </c>
      <c r="DN31" s="833">
        <f t="shared" si="100"/>
        <v>0</v>
      </c>
      <c r="DO31" s="833">
        <f t="shared" si="101"/>
        <v>1</v>
      </c>
      <c r="DP31" s="950"/>
      <c r="DQ31" s="951"/>
      <c r="DR31" s="951"/>
      <c r="DS31" s="952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8">
        <f t="shared" si="98"/>
        <v>0</v>
      </c>
      <c r="DM32" s="833">
        <f t="shared" si="99"/>
        <v>1</v>
      </c>
      <c r="DN32" s="833">
        <f t="shared" si="100"/>
        <v>0</v>
      </c>
      <c r="DO32" s="833">
        <f t="shared" si="101"/>
        <v>1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7">
        <f>390*$K$1</f>
        <v>390</v>
      </c>
      <c r="C33" s="747">
        <f t="shared" ref="C33:R33" si="107">390*$K$1</f>
        <v>390</v>
      </c>
      <c r="D33" s="747">
        <f t="shared" si="107"/>
        <v>390</v>
      </c>
      <c r="E33" s="747">
        <f t="shared" si="107"/>
        <v>390</v>
      </c>
      <c r="F33" s="747">
        <f t="shared" si="107"/>
        <v>390</v>
      </c>
      <c r="G33" s="747">
        <f t="shared" si="107"/>
        <v>390</v>
      </c>
      <c r="H33" s="747">
        <f t="shared" si="107"/>
        <v>390</v>
      </c>
      <c r="I33" s="747">
        <f t="shared" si="107"/>
        <v>390</v>
      </c>
      <c r="J33" s="747">
        <f t="shared" si="107"/>
        <v>390</v>
      </c>
      <c r="K33" s="747">
        <f t="shared" si="107"/>
        <v>390</v>
      </c>
      <c r="L33" s="747">
        <f t="shared" si="107"/>
        <v>390</v>
      </c>
      <c r="M33" s="747">
        <f t="shared" si="107"/>
        <v>390</v>
      </c>
      <c r="N33" s="747">
        <f t="shared" si="107"/>
        <v>390</v>
      </c>
      <c r="O33" s="747">
        <f t="shared" si="107"/>
        <v>390</v>
      </c>
      <c r="P33" s="747">
        <f t="shared" si="107"/>
        <v>390</v>
      </c>
      <c r="Q33" s="747">
        <f t="shared" si="107"/>
        <v>390</v>
      </c>
      <c r="R33" s="747">
        <f t="shared" si="107"/>
        <v>390</v>
      </c>
      <c r="S33" s="741"/>
      <c r="T33" s="747">
        <f>390*$K$1</f>
        <v>390</v>
      </c>
      <c r="U33" s="747">
        <f t="shared" ref="U33:AJ33" si="108">390*$K$1</f>
        <v>390</v>
      </c>
      <c r="V33" s="747">
        <f t="shared" si="108"/>
        <v>390</v>
      </c>
      <c r="W33" s="747">
        <f t="shared" si="108"/>
        <v>390</v>
      </c>
      <c r="X33" s="747">
        <f t="shared" si="108"/>
        <v>390</v>
      </c>
      <c r="Y33" s="747">
        <f t="shared" si="108"/>
        <v>390</v>
      </c>
      <c r="Z33" s="747">
        <f t="shared" si="108"/>
        <v>390</v>
      </c>
      <c r="AA33" s="747">
        <f t="shared" si="108"/>
        <v>390</v>
      </c>
      <c r="AB33" s="747">
        <f t="shared" si="108"/>
        <v>390</v>
      </c>
      <c r="AC33" s="747">
        <f t="shared" si="108"/>
        <v>390</v>
      </c>
      <c r="AD33" s="747">
        <f t="shared" si="108"/>
        <v>390</v>
      </c>
      <c r="AE33" s="747">
        <f t="shared" si="108"/>
        <v>390</v>
      </c>
      <c r="AF33" s="747">
        <f t="shared" si="108"/>
        <v>390</v>
      </c>
      <c r="AG33" s="747">
        <f t="shared" si="108"/>
        <v>390</v>
      </c>
      <c r="AH33" s="747">
        <f t="shared" si="108"/>
        <v>390</v>
      </c>
      <c r="AI33" s="747">
        <f t="shared" si="108"/>
        <v>390</v>
      </c>
      <c r="AJ33" s="747">
        <f t="shared" si="108"/>
        <v>390</v>
      </c>
      <c r="AK33" s="741"/>
      <c r="AL33" s="747">
        <f>390*$K$1</f>
        <v>390</v>
      </c>
      <c r="AM33" s="747">
        <f t="shared" ref="AM33:BB33" si="109">390*$K$1</f>
        <v>390</v>
      </c>
      <c r="AN33" s="747">
        <f t="shared" si="109"/>
        <v>390</v>
      </c>
      <c r="AO33" s="747">
        <f t="shared" si="109"/>
        <v>390</v>
      </c>
      <c r="AP33" s="747">
        <f t="shared" si="109"/>
        <v>390</v>
      </c>
      <c r="AQ33" s="747">
        <f t="shared" si="109"/>
        <v>390</v>
      </c>
      <c r="AR33" s="747">
        <f t="shared" si="109"/>
        <v>390</v>
      </c>
      <c r="AS33" s="747">
        <f t="shared" si="109"/>
        <v>390</v>
      </c>
      <c r="AT33" s="747">
        <f t="shared" si="109"/>
        <v>390</v>
      </c>
      <c r="AU33" s="747">
        <f t="shared" si="109"/>
        <v>390</v>
      </c>
      <c r="AV33" s="747">
        <f t="shared" si="109"/>
        <v>390</v>
      </c>
      <c r="AW33" s="747">
        <f t="shared" si="109"/>
        <v>390</v>
      </c>
      <c r="AX33" s="747">
        <f t="shared" si="109"/>
        <v>390</v>
      </c>
      <c r="AY33" s="747">
        <f t="shared" si="109"/>
        <v>390</v>
      </c>
      <c r="AZ33" s="747">
        <f t="shared" si="109"/>
        <v>390</v>
      </c>
      <c r="BA33" s="747">
        <f t="shared" si="109"/>
        <v>390</v>
      </c>
      <c r="BB33" s="747">
        <f t="shared" si="109"/>
        <v>390</v>
      </c>
      <c r="BC33" s="741"/>
      <c r="BD33" s="747">
        <v>3480</v>
      </c>
      <c r="BE33" s="747">
        <v>3480</v>
      </c>
      <c r="BF33" s="747">
        <v>3480</v>
      </c>
      <c r="BG33" s="747">
        <v>3480</v>
      </c>
      <c r="BH33" s="747">
        <v>3480</v>
      </c>
      <c r="BI33" s="747">
        <v>3480</v>
      </c>
      <c r="BJ33" s="747">
        <v>3480</v>
      </c>
      <c r="BK33" s="747">
        <v>3480</v>
      </c>
      <c r="BL33" s="747">
        <v>3480</v>
      </c>
      <c r="BM33" s="747">
        <v>3480</v>
      </c>
      <c r="BN33" s="747">
        <v>3480</v>
      </c>
      <c r="BO33" s="747">
        <v>3480</v>
      </c>
      <c r="BP33" s="747">
        <v>3480</v>
      </c>
      <c r="BQ33" s="747">
        <v>3480</v>
      </c>
      <c r="BR33" s="747">
        <v>3480</v>
      </c>
      <c r="BS33" s="747">
        <v>3480</v>
      </c>
      <c r="BT33" s="747">
        <v>3480</v>
      </c>
      <c r="BU33" s="741"/>
      <c r="BV33" s="747">
        <f>390*$K$1</f>
        <v>390</v>
      </c>
      <c r="BW33" s="747">
        <f>390*$K$1</f>
        <v>390</v>
      </c>
      <c r="BX33" s="747">
        <f>390*$K$1</f>
        <v>390</v>
      </c>
      <c r="BY33" s="747">
        <f>390*$K$1</f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8">
        <f t="shared" si="98"/>
        <v>17</v>
      </c>
      <c r="DM33" s="833">
        <f t="shared" si="99"/>
        <v>17</v>
      </c>
      <c r="DN33" s="833">
        <f t="shared" si="100"/>
        <v>17</v>
      </c>
      <c r="DO33" s="833">
        <f t="shared" si="101"/>
        <v>17</v>
      </c>
      <c r="DP33" s="950"/>
      <c r="DQ33" s="951"/>
      <c r="DR33" s="951"/>
      <c r="DS33" s="952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6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8">
        <f t="shared" si="98"/>
        <v>0</v>
      </c>
      <c r="DM34" s="833">
        <f t="shared" si="99"/>
        <v>1</v>
      </c>
      <c r="DN34" s="833">
        <f t="shared" si="100"/>
        <v>0</v>
      </c>
      <c r="DO34" s="833">
        <f t="shared" si="101"/>
        <v>1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48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8">
        <f t="shared" si="98"/>
        <v>0</v>
      </c>
      <c r="DM35" s="833">
        <f t="shared" si="99"/>
        <v>1</v>
      </c>
      <c r="DN35" s="833">
        <f t="shared" si="100"/>
        <v>0</v>
      </c>
      <c r="DO35" s="833">
        <f t="shared" si="101"/>
        <v>1</v>
      </c>
      <c r="DP35" s="962"/>
      <c r="DQ35" s="291"/>
      <c r="DR35" s="291"/>
      <c r="DS35" s="963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8">
        <f t="shared" si="98"/>
        <v>0</v>
      </c>
      <c r="DM36" s="833">
        <f t="shared" si="99"/>
        <v>1</v>
      </c>
      <c r="DN36" s="833">
        <f t="shared" si="100"/>
        <v>0</v>
      </c>
      <c r="DO36" s="833">
        <f t="shared" si="101"/>
        <v>1</v>
      </c>
      <c r="DP36" s="967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3" t="s">
        <v>817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7">COUNT(B38:R38)</f>
        <v>0</v>
      </c>
      <c r="DM38" s="833">
        <f t="shared" ref="DM38:DM45" si="138">COUNT(T38:AJ38)</f>
        <v>0</v>
      </c>
      <c r="DN38" s="833">
        <f t="shared" ref="DN38:DN45" si="139">COUNT(AL38:BB38)</f>
        <v>0</v>
      </c>
      <c r="DO38" s="833">
        <f t="shared" ref="DO38:DO45" si="140">COUNT(BD38:BT38)</f>
        <v>1</v>
      </c>
      <c r="DP38" s="950"/>
      <c r="DQ38" s="951"/>
      <c r="DR38" s="951"/>
      <c r="DS38" s="952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6"/>
      <c r="CA39" s="876"/>
      <c r="CB39" s="876"/>
      <c r="CC39" s="877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8">
        <f t="shared" si="137"/>
        <v>0</v>
      </c>
      <c r="DM39" s="833">
        <f t="shared" si="138"/>
        <v>0</v>
      </c>
      <c r="DN39" s="833">
        <f t="shared" si="139"/>
        <v>0</v>
      </c>
      <c r="DO39" s="833">
        <f t="shared" si="140"/>
        <v>1</v>
      </c>
      <c r="DP39" s="950"/>
      <c r="DQ39" s="951"/>
      <c r="DR39" s="951"/>
      <c r="DS39" s="952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6"/>
      <c r="CA40" s="876"/>
      <c r="CB40" s="876"/>
      <c r="CC40" s="877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8">
        <f t="shared" si="137"/>
        <v>0</v>
      </c>
      <c r="DM40" s="833">
        <f t="shared" si="138"/>
        <v>0</v>
      </c>
      <c r="DN40" s="833">
        <f t="shared" si="139"/>
        <v>0</v>
      </c>
      <c r="DO40" s="833">
        <f t="shared" si="140"/>
        <v>1</v>
      </c>
      <c r="DP40" s="950"/>
      <c r="DQ40" s="951"/>
      <c r="DR40" s="951"/>
      <c r="DS40" s="952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8">
        <f t="shared" si="137"/>
        <v>0</v>
      </c>
      <c r="DM41" s="833">
        <f t="shared" si="138"/>
        <v>0</v>
      </c>
      <c r="DN41" s="833">
        <f t="shared" si="139"/>
        <v>0</v>
      </c>
      <c r="DO41" s="833">
        <f t="shared" si="140"/>
        <v>1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7">
        <f>3720*$K$1</f>
        <v>3720</v>
      </c>
      <c r="C42" s="747">
        <f t="shared" ref="C42:R42" si="146">3720*$K$1</f>
        <v>3720</v>
      </c>
      <c r="D42" s="747">
        <f t="shared" si="146"/>
        <v>3720</v>
      </c>
      <c r="E42" s="747">
        <f t="shared" si="146"/>
        <v>3720</v>
      </c>
      <c r="F42" s="747">
        <f t="shared" si="146"/>
        <v>3720</v>
      </c>
      <c r="G42" s="747">
        <f t="shared" si="146"/>
        <v>3720</v>
      </c>
      <c r="H42" s="747">
        <f t="shared" si="146"/>
        <v>3720</v>
      </c>
      <c r="I42" s="747">
        <f t="shared" si="146"/>
        <v>3720</v>
      </c>
      <c r="J42" s="747">
        <f t="shared" si="146"/>
        <v>3720</v>
      </c>
      <c r="K42" s="747">
        <f t="shared" si="146"/>
        <v>3720</v>
      </c>
      <c r="L42" s="747">
        <f t="shared" si="146"/>
        <v>3720</v>
      </c>
      <c r="M42" s="747">
        <f t="shared" si="146"/>
        <v>3720</v>
      </c>
      <c r="N42" s="747">
        <f t="shared" si="146"/>
        <v>3720</v>
      </c>
      <c r="O42" s="747">
        <f t="shared" si="146"/>
        <v>3720</v>
      </c>
      <c r="P42" s="747">
        <f t="shared" si="146"/>
        <v>3720</v>
      </c>
      <c r="Q42" s="747">
        <f t="shared" si="146"/>
        <v>3720</v>
      </c>
      <c r="R42" s="747">
        <f t="shared" si="146"/>
        <v>3720</v>
      </c>
      <c r="S42" s="741"/>
      <c r="T42" s="747">
        <f>3720*$K$1</f>
        <v>3720</v>
      </c>
      <c r="U42" s="747">
        <f t="shared" ref="U42:AJ42" si="147">3720*$K$1</f>
        <v>3720</v>
      </c>
      <c r="V42" s="747">
        <f t="shared" si="147"/>
        <v>3720</v>
      </c>
      <c r="W42" s="747">
        <f t="shared" si="147"/>
        <v>3720</v>
      </c>
      <c r="X42" s="747">
        <f t="shared" si="147"/>
        <v>3720</v>
      </c>
      <c r="Y42" s="747">
        <f t="shared" si="147"/>
        <v>3720</v>
      </c>
      <c r="Z42" s="747">
        <f t="shared" si="147"/>
        <v>3720</v>
      </c>
      <c r="AA42" s="747">
        <f t="shared" si="147"/>
        <v>3720</v>
      </c>
      <c r="AB42" s="747">
        <f t="shared" si="147"/>
        <v>3720</v>
      </c>
      <c r="AC42" s="747">
        <f t="shared" si="147"/>
        <v>3720</v>
      </c>
      <c r="AD42" s="747">
        <f t="shared" si="147"/>
        <v>3720</v>
      </c>
      <c r="AE42" s="747">
        <f t="shared" si="147"/>
        <v>3720</v>
      </c>
      <c r="AF42" s="747">
        <f t="shared" si="147"/>
        <v>3720</v>
      </c>
      <c r="AG42" s="747">
        <f t="shared" si="147"/>
        <v>3720</v>
      </c>
      <c r="AH42" s="747">
        <f t="shared" si="147"/>
        <v>3720</v>
      </c>
      <c r="AI42" s="747">
        <f t="shared" si="147"/>
        <v>3720</v>
      </c>
      <c r="AJ42" s="747">
        <f t="shared" si="147"/>
        <v>3720</v>
      </c>
      <c r="AK42" s="741"/>
      <c r="AL42" s="747">
        <f>3720*$K$1</f>
        <v>3720</v>
      </c>
      <c r="AM42" s="747">
        <f t="shared" ref="AM42:BB42" si="148">3720*$K$1</f>
        <v>3720</v>
      </c>
      <c r="AN42" s="747">
        <f t="shared" si="148"/>
        <v>3720</v>
      </c>
      <c r="AO42" s="747">
        <f t="shared" si="148"/>
        <v>3720</v>
      </c>
      <c r="AP42" s="747">
        <f t="shared" si="148"/>
        <v>3720</v>
      </c>
      <c r="AQ42" s="747">
        <f t="shared" si="148"/>
        <v>3720</v>
      </c>
      <c r="AR42" s="747">
        <f t="shared" si="148"/>
        <v>3720</v>
      </c>
      <c r="AS42" s="747">
        <f t="shared" si="148"/>
        <v>3720</v>
      </c>
      <c r="AT42" s="747">
        <f t="shared" si="148"/>
        <v>3720</v>
      </c>
      <c r="AU42" s="747">
        <f t="shared" si="148"/>
        <v>3720</v>
      </c>
      <c r="AV42" s="747">
        <f t="shared" si="148"/>
        <v>3720</v>
      </c>
      <c r="AW42" s="747">
        <f t="shared" si="148"/>
        <v>3720</v>
      </c>
      <c r="AX42" s="747">
        <f t="shared" si="148"/>
        <v>3720</v>
      </c>
      <c r="AY42" s="747">
        <f t="shared" si="148"/>
        <v>3720</v>
      </c>
      <c r="AZ42" s="747">
        <f t="shared" si="148"/>
        <v>3720</v>
      </c>
      <c r="BA42" s="747">
        <f t="shared" si="148"/>
        <v>3720</v>
      </c>
      <c r="BB42" s="747">
        <f t="shared" si="148"/>
        <v>3720</v>
      </c>
      <c r="BC42" s="741"/>
      <c r="BD42" s="747">
        <v>3480</v>
      </c>
      <c r="BE42" s="747">
        <v>3480</v>
      </c>
      <c r="BF42" s="747">
        <v>3480</v>
      </c>
      <c r="BG42" s="747">
        <v>3480</v>
      </c>
      <c r="BH42" s="747">
        <v>3480</v>
      </c>
      <c r="BI42" s="747">
        <v>3480</v>
      </c>
      <c r="BJ42" s="747">
        <v>3480</v>
      </c>
      <c r="BK42" s="747">
        <v>3480</v>
      </c>
      <c r="BL42" s="747">
        <v>3480</v>
      </c>
      <c r="BM42" s="747">
        <v>3480</v>
      </c>
      <c r="BN42" s="747">
        <v>3480</v>
      </c>
      <c r="BO42" s="747">
        <v>3480</v>
      </c>
      <c r="BP42" s="747">
        <v>3480</v>
      </c>
      <c r="BQ42" s="747">
        <v>3480</v>
      </c>
      <c r="BR42" s="747">
        <v>3480</v>
      </c>
      <c r="BS42" s="747">
        <v>3480</v>
      </c>
      <c r="BT42" s="747">
        <v>3480</v>
      </c>
      <c r="BU42" s="741"/>
      <c r="BV42" s="747">
        <f>3720*$K$1</f>
        <v>3720</v>
      </c>
      <c r="BW42" s="747">
        <f>3720*$K$1</f>
        <v>3720</v>
      </c>
      <c r="BX42" s="747">
        <f>3720*$K$1</f>
        <v>3720</v>
      </c>
      <c r="BY42" s="747">
        <f>3720*$K$1</f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8">
        <f t="shared" si="137"/>
        <v>17</v>
      </c>
      <c r="DM42" s="833">
        <f t="shared" si="138"/>
        <v>17</v>
      </c>
      <c r="DN42" s="833">
        <f t="shared" si="139"/>
        <v>17</v>
      </c>
      <c r="DO42" s="833">
        <f t="shared" si="140"/>
        <v>17</v>
      </c>
      <c r="DP42" s="950"/>
      <c r="DQ42" s="951"/>
      <c r="DR42" s="951"/>
      <c r="DS42" s="952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6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8">
        <f t="shared" si="137"/>
        <v>0</v>
      </c>
      <c r="DM43" s="833">
        <f t="shared" si="138"/>
        <v>0</v>
      </c>
      <c r="DN43" s="833">
        <f t="shared" si="139"/>
        <v>0</v>
      </c>
      <c r="DO43" s="833">
        <f t="shared" si="140"/>
        <v>1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5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8">
        <f t="shared" si="137"/>
        <v>0</v>
      </c>
      <c r="DM44" s="833">
        <f t="shared" si="138"/>
        <v>0</v>
      </c>
      <c r="DN44" s="833">
        <f t="shared" si="139"/>
        <v>0</v>
      </c>
      <c r="DO44" s="833">
        <f t="shared" si="140"/>
        <v>1</v>
      </c>
      <c r="DP44" s="962"/>
      <c r="DQ44" s="291"/>
      <c r="DR44" s="291"/>
      <c r="DS44" s="963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8">
        <f t="shared" si="137"/>
        <v>0</v>
      </c>
      <c r="DM45" s="833">
        <f t="shared" si="138"/>
        <v>0</v>
      </c>
      <c r="DN45" s="833">
        <f t="shared" si="139"/>
        <v>0</v>
      </c>
      <c r="DO45" s="833">
        <f t="shared" si="140"/>
        <v>1</v>
      </c>
      <c r="DP45" s="967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818</v>
      </c>
      <c r="B46" s="291"/>
      <c r="C46" s="943"/>
      <c r="D46" s="291"/>
      <c r="E46" s="943"/>
      <c r="F46" s="291"/>
      <c r="G46" s="943"/>
      <c r="H46" s="291"/>
      <c r="I46" s="943"/>
      <c r="J46" s="291"/>
      <c r="K46" s="943"/>
      <c r="L46" s="291"/>
      <c r="M46" s="943"/>
      <c r="N46" s="291"/>
      <c r="O46" s="943"/>
      <c r="P46" s="291"/>
      <c r="Q46" s="943"/>
      <c r="R46" s="291"/>
      <c r="S46" s="995"/>
      <c r="T46" s="943"/>
      <c r="U46" s="943"/>
      <c r="V46" s="943"/>
      <c r="W46" s="943"/>
      <c r="X46" s="943"/>
      <c r="Y46" s="943"/>
      <c r="Z46" s="943"/>
      <c r="AA46" s="291"/>
      <c r="AB46" s="943"/>
      <c r="AC46" s="291"/>
      <c r="AD46" s="943"/>
      <c r="AE46" s="291"/>
      <c r="AF46" s="943"/>
      <c r="AG46" s="291"/>
      <c r="AH46" s="943"/>
      <c r="AI46" s="291"/>
      <c r="AJ46" s="943"/>
      <c r="AK46" s="995"/>
      <c r="AL46" s="943"/>
      <c r="AM46" s="291"/>
      <c r="AN46" s="943"/>
      <c r="AO46" s="291"/>
      <c r="AP46" s="943"/>
      <c r="AQ46" s="291"/>
      <c r="AR46" s="943"/>
      <c r="AS46" s="291"/>
      <c r="AT46" s="943"/>
      <c r="AU46" s="291"/>
      <c r="AV46" s="943"/>
      <c r="AW46" s="291"/>
      <c r="AX46" s="943"/>
      <c r="AY46" s="291"/>
      <c r="AZ46" s="943"/>
      <c r="BA46" s="291"/>
      <c r="BB46" s="943"/>
      <c r="BC46" s="995"/>
      <c r="BD46" s="943">
        <v>1</v>
      </c>
      <c r="BE46" s="943"/>
      <c r="BF46" s="291"/>
      <c r="BG46" s="943"/>
      <c r="BH46" s="291"/>
      <c r="BI46" s="943"/>
      <c r="BJ46" s="291"/>
      <c r="BK46" s="943"/>
      <c r="BL46" s="291"/>
      <c r="BM46" s="943"/>
      <c r="BN46" s="291"/>
      <c r="BO46" s="943"/>
      <c r="BP46" s="291"/>
      <c r="BQ46" s="943"/>
      <c r="BR46" s="291"/>
      <c r="BS46" s="943"/>
      <c r="BT46" s="291"/>
      <c r="BU46" s="995"/>
      <c r="BV46" s="943"/>
      <c r="BW46" s="291"/>
      <c r="BX46" s="943"/>
      <c r="BY46" s="291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5"/>
      <c r="T47" s="943"/>
      <c r="U47" s="943"/>
      <c r="V47" s="943"/>
      <c r="W47" s="943"/>
      <c r="X47" s="943"/>
      <c r="Y47" s="943"/>
      <c r="Z47" s="943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5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5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5"/>
      <c r="BV47" s="279"/>
      <c r="BW47" s="291"/>
      <c r="BX47" s="279"/>
      <c r="BY47" s="291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6">COUNT(B47:R47)</f>
        <v>0</v>
      </c>
      <c r="DM47" s="833">
        <f t="shared" ref="DM47:DM54" si="177">COUNT(T47:AJ47)</f>
        <v>0</v>
      </c>
      <c r="DN47" s="833">
        <f t="shared" ref="DN47:DN54" si="178">COUNT(AL47:BB47)</f>
        <v>0</v>
      </c>
      <c r="DO47" s="833">
        <f t="shared" ref="DO47:DO54" si="179">COUNT(BD47:BT47)</f>
        <v>1</v>
      </c>
      <c r="DP47" s="950"/>
      <c r="DQ47" s="951"/>
      <c r="DR47" s="951"/>
      <c r="DS47" s="952"/>
      <c r="DU47" s="61"/>
    </row>
    <row r="48" spans="1:125" ht="12.75" customHeight="1">
      <c r="A48" s="948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5"/>
      <c r="T48" s="943"/>
      <c r="U48" s="943"/>
      <c r="V48" s="943"/>
      <c r="W48" s="943"/>
      <c r="X48" s="943"/>
      <c r="Y48" s="943"/>
      <c r="Z48" s="943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5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5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5"/>
      <c r="BV48" s="670"/>
      <c r="BW48" s="291"/>
      <c r="BX48" s="670"/>
      <c r="BY48" s="291"/>
      <c r="BZ48" s="876"/>
      <c r="CA48" s="876"/>
      <c r="CB48" s="876"/>
      <c r="CC48" s="877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8">
        <f t="shared" si="176"/>
        <v>0</v>
      </c>
      <c r="DM48" s="833">
        <f t="shared" si="177"/>
        <v>0</v>
      </c>
      <c r="DN48" s="833">
        <f t="shared" si="178"/>
        <v>0</v>
      </c>
      <c r="DO48" s="833">
        <f t="shared" si="179"/>
        <v>1</v>
      </c>
      <c r="DP48" s="950"/>
      <c r="DQ48" s="951"/>
      <c r="DR48" s="951"/>
      <c r="DS48" s="952"/>
      <c r="DU48" s="61"/>
    </row>
    <row r="49" spans="1:125" ht="12.75" customHeight="1">
      <c r="A49" s="875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5"/>
      <c r="T49" s="943"/>
      <c r="U49" s="943"/>
      <c r="V49" s="943"/>
      <c r="W49" s="943"/>
      <c r="X49" s="943"/>
      <c r="Y49" s="943"/>
      <c r="Z49" s="943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5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5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5"/>
      <c r="BV49" s="670"/>
      <c r="BW49" s="291"/>
      <c r="BX49" s="670"/>
      <c r="BY49" s="291"/>
      <c r="BZ49" s="876"/>
      <c r="CA49" s="876"/>
      <c r="CB49" s="876"/>
      <c r="CC49" s="877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8">
        <f t="shared" si="176"/>
        <v>0</v>
      </c>
      <c r="DM49" s="833">
        <f t="shared" si="177"/>
        <v>0</v>
      </c>
      <c r="DN49" s="833">
        <f t="shared" si="178"/>
        <v>0</v>
      </c>
      <c r="DO49" s="833">
        <f t="shared" si="179"/>
        <v>1</v>
      </c>
      <c r="DP49" s="950"/>
      <c r="DQ49" s="951"/>
      <c r="DR49" s="951"/>
      <c r="DS49" s="952"/>
      <c r="DU49" s="61"/>
    </row>
    <row r="50" spans="1:125" ht="12.75" customHeight="1">
      <c r="A50" s="999" t="s">
        <v>250</v>
      </c>
      <c r="B50" s="746" t="str">
        <f t="shared" ref="B50:R50" si="181">IF(B48="","",B47*B48*B49)</f>
        <v/>
      </c>
      <c r="C50" s="746" t="str">
        <f t="shared" si="181"/>
        <v/>
      </c>
      <c r="D50" s="746" t="str">
        <f t="shared" si="181"/>
        <v/>
      </c>
      <c r="E50" s="746" t="str">
        <f t="shared" si="181"/>
        <v/>
      </c>
      <c r="F50" s="746" t="str">
        <f t="shared" si="181"/>
        <v/>
      </c>
      <c r="G50" s="746" t="str">
        <f t="shared" si="181"/>
        <v/>
      </c>
      <c r="H50" s="746" t="str">
        <f t="shared" si="181"/>
        <v/>
      </c>
      <c r="I50" s="746" t="str">
        <f t="shared" si="181"/>
        <v/>
      </c>
      <c r="J50" s="746" t="str">
        <f t="shared" si="181"/>
        <v/>
      </c>
      <c r="K50" s="746" t="str">
        <f t="shared" si="181"/>
        <v/>
      </c>
      <c r="L50" s="746" t="str">
        <f t="shared" si="181"/>
        <v/>
      </c>
      <c r="M50" s="746" t="str">
        <f t="shared" si="181"/>
        <v/>
      </c>
      <c r="N50" s="746" t="str">
        <f t="shared" si="181"/>
        <v/>
      </c>
      <c r="O50" s="746" t="str">
        <f t="shared" si="181"/>
        <v/>
      </c>
      <c r="P50" s="746" t="str">
        <f t="shared" si="181"/>
        <v/>
      </c>
      <c r="Q50" s="746" t="str">
        <f t="shared" si="181"/>
        <v/>
      </c>
      <c r="R50" s="746" t="str">
        <f t="shared" si="181"/>
        <v/>
      </c>
      <c r="S50" s="752"/>
      <c r="T50" s="746" t="str">
        <f t="shared" ref="T50:AJ50" si="182">IF(T48="","",T47*T48*T49)</f>
        <v/>
      </c>
      <c r="U50" s="746" t="str">
        <f t="shared" si="182"/>
        <v/>
      </c>
      <c r="V50" s="746" t="str">
        <f t="shared" si="182"/>
        <v/>
      </c>
      <c r="W50" s="746" t="str">
        <f t="shared" si="182"/>
        <v/>
      </c>
      <c r="X50" s="746" t="str">
        <f t="shared" si="182"/>
        <v/>
      </c>
      <c r="Y50" s="746" t="str">
        <f t="shared" si="182"/>
        <v/>
      </c>
      <c r="Z50" s="746" t="str">
        <f t="shared" si="182"/>
        <v/>
      </c>
      <c r="AA50" s="746" t="str">
        <f t="shared" si="182"/>
        <v/>
      </c>
      <c r="AB50" s="746" t="str">
        <f t="shared" si="182"/>
        <v/>
      </c>
      <c r="AC50" s="746" t="str">
        <f t="shared" si="182"/>
        <v/>
      </c>
      <c r="AD50" s="746" t="str">
        <f t="shared" si="182"/>
        <v/>
      </c>
      <c r="AE50" s="746" t="str">
        <f t="shared" si="182"/>
        <v/>
      </c>
      <c r="AF50" s="746" t="str">
        <f t="shared" si="182"/>
        <v/>
      </c>
      <c r="AG50" s="746" t="str">
        <f t="shared" si="182"/>
        <v/>
      </c>
      <c r="AH50" s="746" t="str">
        <f t="shared" si="182"/>
        <v/>
      </c>
      <c r="AI50" s="746" t="str">
        <f t="shared" si="182"/>
        <v/>
      </c>
      <c r="AJ50" s="746" t="str">
        <f t="shared" si="182"/>
        <v/>
      </c>
      <c r="AK50" s="752"/>
      <c r="AL50" s="746" t="str">
        <f t="shared" ref="AL50:BB50" si="183">IF(AL48="","",AL47*AL48*AL49)</f>
        <v/>
      </c>
      <c r="AM50" s="746" t="str">
        <f t="shared" si="183"/>
        <v/>
      </c>
      <c r="AN50" s="746" t="str">
        <f t="shared" si="183"/>
        <v/>
      </c>
      <c r="AO50" s="746" t="str">
        <f t="shared" si="183"/>
        <v/>
      </c>
      <c r="AP50" s="746" t="str">
        <f t="shared" si="183"/>
        <v/>
      </c>
      <c r="AQ50" s="746" t="str">
        <f t="shared" si="183"/>
        <v/>
      </c>
      <c r="AR50" s="746" t="str">
        <f t="shared" si="183"/>
        <v/>
      </c>
      <c r="AS50" s="746" t="str">
        <f t="shared" si="183"/>
        <v/>
      </c>
      <c r="AT50" s="746" t="str">
        <f t="shared" si="183"/>
        <v/>
      </c>
      <c r="AU50" s="746" t="str">
        <f t="shared" si="183"/>
        <v/>
      </c>
      <c r="AV50" s="746" t="str">
        <f t="shared" si="183"/>
        <v/>
      </c>
      <c r="AW50" s="746" t="str">
        <f t="shared" si="183"/>
        <v/>
      </c>
      <c r="AX50" s="746" t="str">
        <f t="shared" si="183"/>
        <v/>
      </c>
      <c r="AY50" s="746" t="str">
        <f t="shared" si="183"/>
        <v/>
      </c>
      <c r="AZ50" s="746" t="str">
        <f t="shared" si="183"/>
        <v/>
      </c>
      <c r="BA50" s="746" t="str">
        <f t="shared" si="183"/>
        <v/>
      </c>
      <c r="BB50" s="746" t="str">
        <f t="shared" si="183"/>
        <v/>
      </c>
      <c r="BC50" s="752"/>
      <c r="BD50" s="746">
        <f t="shared" ref="BD50:BT50" si="184">IF(BD48="","",BD47*BD48*BD49)</f>
        <v>156</v>
      </c>
      <c r="BE50" s="746" t="str">
        <f t="shared" si="184"/>
        <v/>
      </c>
      <c r="BF50" s="746" t="str">
        <f t="shared" si="184"/>
        <v/>
      </c>
      <c r="BG50" s="746" t="str">
        <f t="shared" si="184"/>
        <v/>
      </c>
      <c r="BH50" s="746" t="str">
        <f t="shared" si="184"/>
        <v/>
      </c>
      <c r="BI50" s="746" t="str">
        <f t="shared" si="184"/>
        <v/>
      </c>
      <c r="BJ50" s="746" t="str">
        <f t="shared" si="184"/>
        <v/>
      </c>
      <c r="BK50" s="746" t="str">
        <f t="shared" si="184"/>
        <v/>
      </c>
      <c r="BL50" s="746" t="str">
        <f t="shared" si="184"/>
        <v/>
      </c>
      <c r="BM50" s="746" t="str">
        <f t="shared" si="184"/>
        <v/>
      </c>
      <c r="BN50" s="746" t="str">
        <f t="shared" si="184"/>
        <v/>
      </c>
      <c r="BO50" s="746" t="str">
        <f t="shared" si="184"/>
        <v/>
      </c>
      <c r="BP50" s="746" t="str">
        <f t="shared" si="184"/>
        <v/>
      </c>
      <c r="BQ50" s="746" t="str">
        <f t="shared" si="184"/>
        <v/>
      </c>
      <c r="BR50" s="746" t="str">
        <f t="shared" si="184"/>
        <v/>
      </c>
      <c r="BS50" s="746" t="str">
        <f t="shared" si="184"/>
        <v/>
      </c>
      <c r="BT50" s="746" t="str">
        <f t="shared" si="184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8">
        <f t="shared" si="176"/>
        <v>0</v>
      </c>
      <c r="DM50" s="833">
        <f t="shared" si="177"/>
        <v>0</v>
      </c>
      <c r="DN50" s="833">
        <f t="shared" si="178"/>
        <v>0</v>
      </c>
      <c r="DO50" s="833">
        <f t="shared" si="179"/>
        <v>1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998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998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998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998"/>
      <c r="BV51" s="694"/>
      <c r="BW51" s="655"/>
      <c r="BX51" s="694"/>
      <c r="BY51" s="655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8">
        <f t="shared" si="176"/>
        <v>0</v>
      </c>
      <c r="DM51" s="833">
        <f t="shared" si="177"/>
        <v>0</v>
      </c>
      <c r="DN51" s="833">
        <f t="shared" si="178"/>
        <v>0</v>
      </c>
      <c r="DO51" s="833">
        <f t="shared" si="179"/>
        <v>17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1" t="str">
        <f t="shared" ref="B52:R52" si="185">IF(B50="","",B50*B51/B$7/365/$G$1)</f>
        <v/>
      </c>
      <c r="C52" s="751" t="str">
        <f t="shared" si="185"/>
        <v/>
      </c>
      <c r="D52" s="751" t="str">
        <f t="shared" si="185"/>
        <v/>
      </c>
      <c r="E52" s="751" t="str">
        <f t="shared" si="185"/>
        <v/>
      </c>
      <c r="F52" s="751" t="str">
        <f t="shared" si="185"/>
        <v/>
      </c>
      <c r="G52" s="751" t="str">
        <f t="shared" si="185"/>
        <v/>
      </c>
      <c r="H52" s="751" t="str">
        <f t="shared" si="185"/>
        <v/>
      </c>
      <c r="I52" s="751" t="str">
        <f t="shared" si="185"/>
        <v/>
      </c>
      <c r="J52" s="751" t="str">
        <f t="shared" si="185"/>
        <v/>
      </c>
      <c r="K52" s="751" t="str">
        <f t="shared" si="185"/>
        <v/>
      </c>
      <c r="L52" s="751" t="str">
        <f t="shared" si="185"/>
        <v/>
      </c>
      <c r="M52" s="751" t="str">
        <f t="shared" si="185"/>
        <v/>
      </c>
      <c r="N52" s="751" t="str">
        <f t="shared" si="185"/>
        <v/>
      </c>
      <c r="O52" s="751" t="str">
        <f t="shared" si="185"/>
        <v/>
      </c>
      <c r="P52" s="751" t="str">
        <f t="shared" si="185"/>
        <v/>
      </c>
      <c r="Q52" s="751" t="str">
        <f t="shared" si="185"/>
        <v/>
      </c>
      <c r="R52" s="751" t="str">
        <f t="shared" si="185"/>
        <v/>
      </c>
      <c r="S52" s="964"/>
      <c r="T52" s="751" t="str">
        <f t="shared" ref="T52:AJ52" si="186">IF(T50="","",T50*T51/T$7/365/$G$1)</f>
        <v/>
      </c>
      <c r="U52" s="751" t="str">
        <f t="shared" si="186"/>
        <v/>
      </c>
      <c r="V52" s="751" t="str">
        <f t="shared" si="186"/>
        <v/>
      </c>
      <c r="W52" s="751" t="str">
        <f t="shared" si="186"/>
        <v/>
      </c>
      <c r="X52" s="751" t="str">
        <f t="shared" si="186"/>
        <v/>
      </c>
      <c r="Y52" s="751" t="str">
        <f t="shared" si="186"/>
        <v/>
      </c>
      <c r="Z52" s="751" t="str">
        <f t="shared" si="186"/>
        <v/>
      </c>
      <c r="AA52" s="751" t="str">
        <f t="shared" si="186"/>
        <v/>
      </c>
      <c r="AB52" s="751" t="str">
        <f t="shared" si="186"/>
        <v/>
      </c>
      <c r="AC52" s="751" t="str">
        <f t="shared" si="186"/>
        <v/>
      </c>
      <c r="AD52" s="751" t="str">
        <f t="shared" si="186"/>
        <v/>
      </c>
      <c r="AE52" s="751" t="str">
        <f t="shared" si="186"/>
        <v/>
      </c>
      <c r="AF52" s="751" t="str">
        <f t="shared" si="186"/>
        <v/>
      </c>
      <c r="AG52" s="751" t="str">
        <f t="shared" si="186"/>
        <v/>
      </c>
      <c r="AH52" s="751" t="str">
        <f t="shared" si="186"/>
        <v/>
      </c>
      <c r="AI52" s="751" t="str">
        <f t="shared" si="186"/>
        <v/>
      </c>
      <c r="AJ52" s="751" t="str">
        <f t="shared" si="186"/>
        <v/>
      </c>
      <c r="AK52" s="964"/>
      <c r="AL52" s="751" t="str">
        <f t="shared" ref="AL52:BB52" si="187">IF(AL50="","",AL50*AL51/AL$7/365/$G$1)</f>
        <v/>
      </c>
      <c r="AM52" s="751" t="str">
        <f t="shared" si="187"/>
        <v/>
      </c>
      <c r="AN52" s="751" t="str">
        <f t="shared" si="187"/>
        <v/>
      </c>
      <c r="AO52" s="751" t="str">
        <f t="shared" si="187"/>
        <v/>
      </c>
      <c r="AP52" s="751" t="str">
        <f t="shared" si="187"/>
        <v/>
      </c>
      <c r="AQ52" s="751" t="str">
        <f t="shared" si="187"/>
        <v/>
      </c>
      <c r="AR52" s="751" t="str">
        <f t="shared" si="187"/>
        <v/>
      </c>
      <c r="AS52" s="751" t="str">
        <f t="shared" si="187"/>
        <v/>
      </c>
      <c r="AT52" s="751" t="str">
        <f t="shared" si="187"/>
        <v/>
      </c>
      <c r="AU52" s="751" t="str">
        <f t="shared" si="187"/>
        <v/>
      </c>
      <c r="AV52" s="751" t="str">
        <f t="shared" si="187"/>
        <v/>
      </c>
      <c r="AW52" s="751" t="str">
        <f t="shared" si="187"/>
        <v/>
      </c>
      <c r="AX52" s="751" t="str">
        <f t="shared" si="187"/>
        <v/>
      </c>
      <c r="AY52" s="751" t="str">
        <f t="shared" si="187"/>
        <v/>
      </c>
      <c r="AZ52" s="751" t="str">
        <f t="shared" si="187"/>
        <v/>
      </c>
      <c r="BA52" s="751" t="str">
        <f t="shared" si="187"/>
        <v/>
      </c>
      <c r="BB52" s="751" t="str">
        <f t="shared" si="187"/>
        <v/>
      </c>
      <c r="BC52" s="964"/>
      <c r="BD52" s="751">
        <f t="shared" ref="BD52:BT52" si="188">IF(BD50="","",BD50*BD51/BD$7/365/$G$1)</f>
        <v>3.1037181996086103E-2</v>
      </c>
      <c r="BE52" s="751" t="str">
        <f t="shared" si="188"/>
        <v/>
      </c>
      <c r="BF52" s="751" t="str">
        <f t="shared" si="188"/>
        <v/>
      </c>
      <c r="BG52" s="751" t="str">
        <f t="shared" si="188"/>
        <v/>
      </c>
      <c r="BH52" s="751" t="str">
        <f t="shared" si="188"/>
        <v/>
      </c>
      <c r="BI52" s="751" t="str">
        <f t="shared" si="188"/>
        <v/>
      </c>
      <c r="BJ52" s="751" t="str">
        <f t="shared" si="188"/>
        <v/>
      </c>
      <c r="BK52" s="751" t="str">
        <f t="shared" si="188"/>
        <v/>
      </c>
      <c r="BL52" s="751" t="str">
        <f t="shared" si="188"/>
        <v/>
      </c>
      <c r="BM52" s="751" t="str">
        <f t="shared" si="188"/>
        <v/>
      </c>
      <c r="BN52" s="751" t="str">
        <f t="shared" si="188"/>
        <v/>
      </c>
      <c r="BO52" s="751" t="str">
        <f t="shared" si="188"/>
        <v/>
      </c>
      <c r="BP52" s="751" t="str">
        <f t="shared" si="188"/>
        <v/>
      </c>
      <c r="BQ52" s="751" t="str">
        <f t="shared" si="188"/>
        <v/>
      </c>
      <c r="BR52" s="751" t="str">
        <f t="shared" si="188"/>
        <v/>
      </c>
      <c r="BS52" s="751" t="str">
        <f t="shared" si="188"/>
        <v/>
      </c>
      <c r="BT52" s="751" t="str">
        <f t="shared" si="188"/>
        <v/>
      </c>
      <c r="BU52" s="964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6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8">
        <f t="shared" si="176"/>
        <v>0</v>
      </c>
      <c r="DM52" s="833">
        <f t="shared" si="177"/>
        <v>0</v>
      </c>
      <c r="DN52" s="833">
        <f t="shared" si="178"/>
        <v>0</v>
      </c>
      <c r="DO52" s="833">
        <f t="shared" si="179"/>
        <v>1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3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3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3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3"/>
      <c r="BV53" s="629"/>
      <c r="BW53" s="664"/>
      <c r="BX53" s="629"/>
      <c r="BY53" s="66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8">
        <f t="shared" si="176"/>
        <v>0</v>
      </c>
      <c r="DM53" s="833">
        <f t="shared" si="177"/>
        <v>0</v>
      </c>
      <c r="DN53" s="833">
        <f t="shared" si="178"/>
        <v>0</v>
      </c>
      <c r="DO53" s="833">
        <f t="shared" si="179"/>
        <v>1</v>
      </c>
      <c r="DP53" s="962"/>
      <c r="DQ53" s="291"/>
      <c r="DR53" s="291"/>
      <c r="DS53" s="963"/>
      <c r="DU53" s="61"/>
    </row>
    <row r="54" spans="1:125" ht="12.75" customHeight="1">
      <c r="A54" s="875" t="s">
        <v>269</v>
      </c>
      <c r="B54" s="746" t="str">
        <f t="shared" ref="B54:R54" si="189">IF(B53="","",B50*B53)</f>
        <v/>
      </c>
      <c r="C54" s="746" t="str">
        <f t="shared" si="189"/>
        <v/>
      </c>
      <c r="D54" s="746" t="str">
        <f t="shared" si="189"/>
        <v/>
      </c>
      <c r="E54" s="746" t="str">
        <f t="shared" si="189"/>
        <v/>
      </c>
      <c r="F54" s="746" t="str">
        <f t="shared" si="189"/>
        <v/>
      </c>
      <c r="G54" s="746" t="str">
        <f t="shared" si="189"/>
        <v/>
      </c>
      <c r="H54" s="746" t="str">
        <f t="shared" si="189"/>
        <v/>
      </c>
      <c r="I54" s="746" t="str">
        <f t="shared" si="189"/>
        <v/>
      </c>
      <c r="J54" s="746" t="str">
        <f t="shared" si="189"/>
        <v/>
      </c>
      <c r="K54" s="746" t="str">
        <f t="shared" si="189"/>
        <v/>
      </c>
      <c r="L54" s="746" t="str">
        <f t="shared" si="189"/>
        <v/>
      </c>
      <c r="M54" s="746" t="str">
        <f t="shared" si="189"/>
        <v/>
      </c>
      <c r="N54" s="746" t="str">
        <f t="shared" si="189"/>
        <v/>
      </c>
      <c r="O54" s="746" t="str">
        <f t="shared" si="189"/>
        <v/>
      </c>
      <c r="P54" s="746" t="str">
        <f t="shared" si="189"/>
        <v/>
      </c>
      <c r="Q54" s="746" t="str">
        <f t="shared" si="189"/>
        <v/>
      </c>
      <c r="R54" s="746" t="str">
        <f t="shared" si="189"/>
        <v/>
      </c>
      <c r="S54" s="752"/>
      <c r="T54" s="746" t="str">
        <f t="shared" ref="T54:AJ54" si="190">IF(T53="","",T50*T53)</f>
        <v/>
      </c>
      <c r="U54" s="746" t="str">
        <f t="shared" si="190"/>
        <v/>
      </c>
      <c r="V54" s="746" t="str">
        <f t="shared" si="190"/>
        <v/>
      </c>
      <c r="W54" s="746" t="str">
        <f t="shared" si="190"/>
        <v/>
      </c>
      <c r="X54" s="746" t="str">
        <f t="shared" si="190"/>
        <v/>
      </c>
      <c r="Y54" s="746" t="str">
        <f t="shared" si="190"/>
        <v/>
      </c>
      <c r="Z54" s="746" t="str">
        <f t="shared" si="190"/>
        <v/>
      </c>
      <c r="AA54" s="746" t="str">
        <f t="shared" si="190"/>
        <v/>
      </c>
      <c r="AB54" s="746" t="str">
        <f t="shared" si="190"/>
        <v/>
      </c>
      <c r="AC54" s="746" t="str">
        <f t="shared" si="190"/>
        <v/>
      </c>
      <c r="AD54" s="746" t="str">
        <f t="shared" si="190"/>
        <v/>
      </c>
      <c r="AE54" s="746" t="str">
        <f t="shared" si="190"/>
        <v/>
      </c>
      <c r="AF54" s="746" t="str">
        <f t="shared" si="190"/>
        <v/>
      </c>
      <c r="AG54" s="746" t="str">
        <f t="shared" si="190"/>
        <v/>
      </c>
      <c r="AH54" s="746" t="str">
        <f t="shared" si="190"/>
        <v/>
      </c>
      <c r="AI54" s="746" t="str">
        <f t="shared" si="190"/>
        <v/>
      </c>
      <c r="AJ54" s="746" t="str">
        <f t="shared" si="190"/>
        <v/>
      </c>
      <c r="AK54" s="752"/>
      <c r="AL54" s="746" t="str">
        <f t="shared" ref="AL54:BB54" si="191">IF(AL53="","",AL50*AL53)</f>
        <v/>
      </c>
      <c r="AM54" s="746" t="str">
        <f t="shared" si="191"/>
        <v/>
      </c>
      <c r="AN54" s="746" t="str">
        <f t="shared" si="191"/>
        <v/>
      </c>
      <c r="AO54" s="746" t="str">
        <f t="shared" si="191"/>
        <v/>
      </c>
      <c r="AP54" s="746" t="str">
        <f t="shared" si="191"/>
        <v/>
      </c>
      <c r="AQ54" s="746" t="str">
        <f t="shared" si="191"/>
        <v/>
      </c>
      <c r="AR54" s="746" t="str">
        <f t="shared" si="191"/>
        <v/>
      </c>
      <c r="AS54" s="746" t="str">
        <f t="shared" si="191"/>
        <v/>
      </c>
      <c r="AT54" s="746" t="str">
        <f t="shared" si="191"/>
        <v/>
      </c>
      <c r="AU54" s="746" t="str">
        <f t="shared" si="191"/>
        <v/>
      </c>
      <c r="AV54" s="746" t="str">
        <f t="shared" si="191"/>
        <v/>
      </c>
      <c r="AW54" s="746" t="str">
        <f t="shared" si="191"/>
        <v/>
      </c>
      <c r="AX54" s="746" t="str">
        <f t="shared" si="191"/>
        <v/>
      </c>
      <c r="AY54" s="746" t="str">
        <f t="shared" si="191"/>
        <v/>
      </c>
      <c r="AZ54" s="746" t="str">
        <f t="shared" si="191"/>
        <v/>
      </c>
      <c r="BA54" s="746" t="str">
        <f t="shared" si="191"/>
        <v/>
      </c>
      <c r="BB54" s="746" t="str">
        <f t="shared" si="191"/>
        <v/>
      </c>
      <c r="BC54" s="752"/>
      <c r="BD54" s="746">
        <f t="shared" ref="BD54:BT54" si="192">IF(BD53="","",BD50*BD53)</f>
        <v>2999.88</v>
      </c>
      <c r="BE54" s="746" t="str">
        <f t="shared" si="192"/>
        <v/>
      </c>
      <c r="BF54" s="746" t="str">
        <f t="shared" si="192"/>
        <v/>
      </c>
      <c r="BG54" s="746" t="str">
        <f t="shared" si="192"/>
        <v/>
      </c>
      <c r="BH54" s="746" t="str">
        <f t="shared" si="192"/>
        <v/>
      </c>
      <c r="BI54" s="746" t="str">
        <f t="shared" si="192"/>
        <v/>
      </c>
      <c r="BJ54" s="746" t="str">
        <f t="shared" si="192"/>
        <v/>
      </c>
      <c r="BK54" s="746" t="str">
        <f t="shared" si="192"/>
        <v/>
      </c>
      <c r="BL54" s="746" t="str">
        <f t="shared" si="192"/>
        <v/>
      </c>
      <c r="BM54" s="746" t="str">
        <f t="shared" si="192"/>
        <v/>
      </c>
      <c r="BN54" s="746" t="str">
        <f t="shared" si="192"/>
        <v/>
      </c>
      <c r="BO54" s="746" t="str">
        <f t="shared" si="192"/>
        <v/>
      </c>
      <c r="BP54" s="746" t="str">
        <f t="shared" si="192"/>
        <v/>
      </c>
      <c r="BQ54" s="746" t="str">
        <f t="shared" si="192"/>
        <v/>
      </c>
      <c r="BR54" s="746" t="str">
        <f t="shared" si="192"/>
        <v/>
      </c>
      <c r="BS54" s="746" t="str">
        <f t="shared" si="192"/>
        <v/>
      </c>
      <c r="BT54" s="746" t="str">
        <f t="shared" si="192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8">
        <f t="shared" si="176"/>
        <v>0</v>
      </c>
      <c r="DM54" s="833">
        <f t="shared" si="177"/>
        <v>0</v>
      </c>
      <c r="DN54" s="833">
        <f t="shared" si="178"/>
        <v>0</v>
      </c>
      <c r="DO54" s="833">
        <f t="shared" si="179"/>
        <v>1</v>
      </c>
      <c r="DP54" s="967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819</v>
      </c>
      <c r="B55" s="291"/>
      <c r="C55" s="943"/>
      <c r="D55" s="291"/>
      <c r="E55" s="943"/>
      <c r="F55" s="291"/>
      <c r="G55" s="943"/>
      <c r="H55" s="291"/>
      <c r="I55" s="943"/>
      <c r="J55" s="291"/>
      <c r="K55" s="943"/>
      <c r="L55" s="291"/>
      <c r="M55" s="943"/>
      <c r="N55" s="291"/>
      <c r="O55" s="943"/>
      <c r="P55" s="291"/>
      <c r="Q55" s="943"/>
      <c r="R55" s="291"/>
      <c r="S55" s="995"/>
      <c r="T55" s="943"/>
      <c r="U55" s="943"/>
      <c r="V55" s="943"/>
      <c r="W55" s="943"/>
      <c r="X55" s="943"/>
      <c r="Y55" s="943"/>
      <c r="Z55" s="943"/>
      <c r="AA55" s="291"/>
      <c r="AB55" s="943"/>
      <c r="AC55" s="291"/>
      <c r="AD55" s="943"/>
      <c r="AE55" s="291"/>
      <c r="AF55" s="943"/>
      <c r="AG55" s="291"/>
      <c r="AH55" s="943"/>
      <c r="AI55" s="291"/>
      <c r="AJ55" s="943"/>
      <c r="AK55" s="995"/>
      <c r="AL55" s="943"/>
      <c r="AM55" s="291"/>
      <c r="AN55" s="943"/>
      <c r="AO55" s="291"/>
      <c r="AP55" s="943"/>
      <c r="AQ55" s="291"/>
      <c r="AR55" s="943"/>
      <c r="AS55" s="291"/>
      <c r="AT55" s="943"/>
      <c r="AU55" s="291"/>
      <c r="AV55" s="943"/>
      <c r="AW55" s="291"/>
      <c r="AX55" s="943"/>
      <c r="AY55" s="291"/>
      <c r="AZ55" s="943"/>
      <c r="BA55" s="291"/>
      <c r="BB55" s="943"/>
      <c r="BC55" s="995"/>
      <c r="BD55" s="943">
        <v>1</v>
      </c>
      <c r="BE55" s="943"/>
      <c r="BF55" s="291"/>
      <c r="BG55" s="943"/>
      <c r="BH55" s="291"/>
      <c r="BI55" s="943"/>
      <c r="BJ55" s="291"/>
      <c r="BK55" s="943"/>
      <c r="BL55" s="291"/>
      <c r="BM55" s="943"/>
      <c r="BN55" s="291"/>
      <c r="BO55" s="943"/>
      <c r="BP55" s="291"/>
      <c r="BQ55" s="943"/>
      <c r="BR55" s="291"/>
      <c r="BS55" s="943"/>
      <c r="BT55" s="291"/>
      <c r="BU55" s="995"/>
      <c r="BV55" s="943"/>
      <c r="BW55" s="291"/>
      <c r="BX55" s="943"/>
      <c r="BY55" s="291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5"/>
      <c r="T56" s="943"/>
      <c r="U56" s="943"/>
      <c r="V56" s="943"/>
      <c r="W56" s="943"/>
      <c r="X56" s="943"/>
      <c r="Y56" s="943"/>
      <c r="Z56" s="943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5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5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5"/>
      <c r="BV56" s="279"/>
      <c r="BW56" s="291"/>
      <c r="BX56" s="279"/>
      <c r="BY56" s="291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2">COUNT(B56:R56)</f>
        <v>0</v>
      </c>
      <c r="DM56" s="833">
        <f t="shared" ref="DM56:DM63" si="213">COUNT(T56:AJ56)</f>
        <v>0</v>
      </c>
      <c r="DN56" s="833">
        <f t="shared" ref="DN56:DN63" si="214">COUNT(AL56:BB56)</f>
        <v>0</v>
      </c>
      <c r="DO56" s="833">
        <f t="shared" ref="DO56:DO63" si="215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5"/>
      <c r="T57" s="943"/>
      <c r="U57" s="943"/>
      <c r="V57" s="943"/>
      <c r="W57" s="943"/>
      <c r="X57" s="943"/>
      <c r="Y57" s="943"/>
      <c r="Z57" s="943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5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5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5"/>
      <c r="BV57" s="670"/>
      <c r="BW57" s="291"/>
      <c r="BX57" s="670"/>
      <c r="BY57" s="291"/>
      <c r="BZ57" s="876"/>
      <c r="CA57" s="876"/>
      <c r="CB57" s="876"/>
      <c r="CC57" s="877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8">
        <f t="shared" si="212"/>
        <v>0</v>
      </c>
      <c r="DM57" s="833">
        <f t="shared" si="213"/>
        <v>0</v>
      </c>
      <c r="DN57" s="833">
        <f t="shared" si="214"/>
        <v>0</v>
      </c>
      <c r="DO57" s="833">
        <f t="shared" si="215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5"/>
      <c r="T58" s="943"/>
      <c r="U58" s="943"/>
      <c r="V58" s="943"/>
      <c r="W58" s="943"/>
      <c r="X58" s="943"/>
      <c r="Y58" s="943"/>
      <c r="Z58" s="943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5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5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5"/>
      <c r="BV58" s="670"/>
      <c r="BW58" s="291"/>
      <c r="BX58" s="670"/>
      <c r="BY58" s="291"/>
      <c r="BZ58" s="876"/>
      <c r="CA58" s="876"/>
      <c r="CB58" s="876"/>
      <c r="CC58" s="877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8">
        <f t="shared" si="212"/>
        <v>0</v>
      </c>
      <c r="DM58" s="833">
        <f t="shared" si="213"/>
        <v>0</v>
      </c>
      <c r="DN58" s="833">
        <f t="shared" si="214"/>
        <v>0</v>
      </c>
      <c r="DO58" s="833">
        <f t="shared" si="215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250</v>
      </c>
      <c r="B59" s="746" t="str">
        <f t="shared" ref="B59:R59" si="217">IF(B57="","",B56*B57*B58)</f>
        <v/>
      </c>
      <c r="C59" s="746" t="str">
        <f t="shared" si="217"/>
        <v/>
      </c>
      <c r="D59" s="746" t="str">
        <f t="shared" si="217"/>
        <v/>
      </c>
      <c r="E59" s="746" t="str">
        <f t="shared" si="217"/>
        <v/>
      </c>
      <c r="F59" s="746" t="str">
        <f t="shared" si="217"/>
        <v/>
      </c>
      <c r="G59" s="746" t="str">
        <f t="shared" si="217"/>
        <v/>
      </c>
      <c r="H59" s="746" t="str">
        <f t="shared" si="217"/>
        <v/>
      </c>
      <c r="I59" s="746" t="str">
        <f t="shared" si="217"/>
        <v/>
      </c>
      <c r="J59" s="746" t="str">
        <f t="shared" si="217"/>
        <v/>
      </c>
      <c r="K59" s="746" t="str">
        <f t="shared" si="217"/>
        <v/>
      </c>
      <c r="L59" s="746" t="str">
        <f t="shared" si="217"/>
        <v/>
      </c>
      <c r="M59" s="746" t="str">
        <f t="shared" si="217"/>
        <v/>
      </c>
      <c r="N59" s="746" t="str">
        <f t="shared" si="217"/>
        <v/>
      </c>
      <c r="O59" s="746" t="str">
        <f t="shared" si="217"/>
        <v/>
      </c>
      <c r="P59" s="746" t="str">
        <f t="shared" si="217"/>
        <v/>
      </c>
      <c r="Q59" s="746" t="str">
        <f t="shared" si="217"/>
        <v/>
      </c>
      <c r="R59" s="746" t="str">
        <f t="shared" si="217"/>
        <v/>
      </c>
      <c r="S59" s="752"/>
      <c r="T59" s="746" t="str">
        <f t="shared" ref="T59:AJ59" si="218">IF(T57="","",T56*T57*T58)</f>
        <v/>
      </c>
      <c r="U59" s="746" t="str">
        <f t="shared" si="218"/>
        <v/>
      </c>
      <c r="V59" s="746" t="str">
        <f t="shared" si="218"/>
        <v/>
      </c>
      <c r="W59" s="746" t="str">
        <f t="shared" si="218"/>
        <v/>
      </c>
      <c r="X59" s="746" t="str">
        <f t="shared" si="218"/>
        <v/>
      </c>
      <c r="Y59" s="746" t="str">
        <f t="shared" si="218"/>
        <v/>
      </c>
      <c r="Z59" s="746" t="str">
        <f t="shared" si="218"/>
        <v/>
      </c>
      <c r="AA59" s="746" t="str">
        <f t="shared" si="218"/>
        <v/>
      </c>
      <c r="AB59" s="746" t="str">
        <f t="shared" si="218"/>
        <v/>
      </c>
      <c r="AC59" s="746" t="str">
        <f t="shared" si="218"/>
        <v/>
      </c>
      <c r="AD59" s="746" t="str">
        <f t="shared" si="218"/>
        <v/>
      </c>
      <c r="AE59" s="746" t="str">
        <f t="shared" si="218"/>
        <v/>
      </c>
      <c r="AF59" s="746" t="str">
        <f t="shared" si="218"/>
        <v/>
      </c>
      <c r="AG59" s="746" t="str">
        <f t="shared" si="218"/>
        <v/>
      </c>
      <c r="AH59" s="746" t="str">
        <f t="shared" si="218"/>
        <v/>
      </c>
      <c r="AI59" s="746" t="str">
        <f t="shared" si="218"/>
        <v/>
      </c>
      <c r="AJ59" s="746" t="str">
        <f t="shared" si="218"/>
        <v/>
      </c>
      <c r="AK59" s="752"/>
      <c r="AL59" s="746" t="str">
        <f t="shared" ref="AL59:BB59" si="219">IF(AL57="","",AL56*AL57*AL58)</f>
        <v/>
      </c>
      <c r="AM59" s="746" t="str">
        <f t="shared" si="219"/>
        <v/>
      </c>
      <c r="AN59" s="746" t="str">
        <f t="shared" si="219"/>
        <v/>
      </c>
      <c r="AO59" s="746" t="str">
        <f t="shared" si="219"/>
        <v/>
      </c>
      <c r="AP59" s="746" t="str">
        <f t="shared" si="219"/>
        <v/>
      </c>
      <c r="AQ59" s="746" t="str">
        <f t="shared" si="219"/>
        <v/>
      </c>
      <c r="AR59" s="746" t="str">
        <f t="shared" si="219"/>
        <v/>
      </c>
      <c r="AS59" s="746" t="str">
        <f t="shared" si="219"/>
        <v/>
      </c>
      <c r="AT59" s="746" t="str">
        <f t="shared" si="219"/>
        <v/>
      </c>
      <c r="AU59" s="746" t="str">
        <f t="shared" si="219"/>
        <v/>
      </c>
      <c r="AV59" s="746" t="str">
        <f t="shared" si="219"/>
        <v/>
      </c>
      <c r="AW59" s="746" t="str">
        <f t="shared" si="219"/>
        <v/>
      </c>
      <c r="AX59" s="746" t="str">
        <f t="shared" si="219"/>
        <v/>
      </c>
      <c r="AY59" s="746" t="str">
        <f t="shared" si="219"/>
        <v/>
      </c>
      <c r="AZ59" s="746" t="str">
        <f t="shared" si="219"/>
        <v/>
      </c>
      <c r="BA59" s="746" t="str">
        <f t="shared" si="219"/>
        <v/>
      </c>
      <c r="BB59" s="746" t="str">
        <f t="shared" si="219"/>
        <v/>
      </c>
      <c r="BC59" s="752"/>
      <c r="BD59" s="746">
        <f t="shared" ref="BD59:BT59" si="220">IF(BD57="","",BD56*BD57*BD58)</f>
        <v>54</v>
      </c>
      <c r="BE59" s="746" t="str">
        <f t="shared" si="220"/>
        <v/>
      </c>
      <c r="BF59" s="746" t="str">
        <f t="shared" si="220"/>
        <v/>
      </c>
      <c r="BG59" s="746" t="str">
        <f t="shared" si="220"/>
        <v/>
      </c>
      <c r="BH59" s="746" t="str">
        <f t="shared" si="220"/>
        <v/>
      </c>
      <c r="BI59" s="746" t="str">
        <f t="shared" si="220"/>
        <v/>
      </c>
      <c r="BJ59" s="746" t="str">
        <f t="shared" si="220"/>
        <v/>
      </c>
      <c r="BK59" s="746" t="str">
        <f t="shared" si="220"/>
        <v/>
      </c>
      <c r="BL59" s="746" t="str">
        <f t="shared" si="220"/>
        <v/>
      </c>
      <c r="BM59" s="746" t="str">
        <f t="shared" si="220"/>
        <v/>
      </c>
      <c r="BN59" s="746" t="str">
        <f t="shared" si="220"/>
        <v/>
      </c>
      <c r="BO59" s="746" t="str">
        <f t="shared" si="220"/>
        <v/>
      </c>
      <c r="BP59" s="746" t="str">
        <f t="shared" si="220"/>
        <v/>
      </c>
      <c r="BQ59" s="746" t="str">
        <f t="shared" si="220"/>
        <v/>
      </c>
      <c r="BR59" s="746" t="str">
        <f t="shared" si="220"/>
        <v/>
      </c>
      <c r="BS59" s="746" t="str">
        <f t="shared" si="220"/>
        <v/>
      </c>
      <c r="BT59" s="746" t="str">
        <f t="shared" si="22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8">
        <f t="shared" si="212"/>
        <v>0</v>
      </c>
      <c r="DM59" s="833">
        <f t="shared" si="213"/>
        <v>0</v>
      </c>
      <c r="DN59" s="833">
        <f t="shared" si="214"/>
        <v>0</v>
      </c>
      <c r="DO59" s="833">
        <f t="shared" si="215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998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998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998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998"/>
      <c r="BV60" s="694"/>
      <c r="BW60" s="655"/>
      <c r="BX60" s="694"/>
      <c r="BY60" s="655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8">
        <f t="shared" si="212"/>
        <v>0</v>
      </c>
      <c r="DM60" s="833">
        <f t="shared" si="213"/>
        <v>0</v>
      </c>
      <c r="DN60" s="833">
        <f t="shared" si="214"/>
        <v>0</v>
      </c>
      <c r="DO60" s="833">
        <f t="shared" si="215"/>
        <v>17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1" t="str">
        <f t="shared" ref="B61:R61" si="221">IF(B59="","",B59*B60/B$7/365/$G$1)</f>
        <v/>
      </c>
      <c r="C61" s="751" t="str">
        <f t="shared" si="221"/>
        <v/>
      </c>
      <c r="D61" s="751" t="str">
        <f t="shared" si="221"/>
        <v/>
      </c>
      <c r="E61" s="751" t="str">
        <f t="shared" si="221"/>
        <v/>
      </c>
      <c r="F61" s="751" t="str">
        <f t="shared" si="221"/>
        <v/>
      </c>
      <c r="G61" s="751" t="str">
        <f t="shared" si="221"/>
        <v/>
      </c>
      <c r="H61" s="751" t="str">
        <f t="shared" si="221"/>
        <v/>
      </c>
      <c r="I61" s="751" t="str">
        <f t="shared" si="221"/>
        <v/>
      </c>
      <c r="J61" s="751" t="str">
        <f t="shared" si="221"/>
        <v/>
      </c>
      <c r="K61" s="751" t="str">
        <f t="shared" si="221"/>
        <v/>
      </c>
      <c r="L61" s="751" t="str">
        <f t="shared" si="221"/>
        <v/>
      </c>
      <c r="M61" s="751" t="str">
        <f t="shared" si="221"/>
        <v/>
      </c>
      <c r="N61" s="751" t="str">
        <f t="shared" si="221"/>
        <v/>
      </c>
      <c r="O61" s="751" t="str">
        <f t="shared" si="221"/>
        <v/>
      </c>
      <c r="P61" s="751" t="str">
        <f t="shared" si="221"/>
        <v/>
      </c>
      <c r="Q61" s="751" t="str">
        <f t="shared" si="221"/>
        <v/>
      </c>
      <c r="R61" s="751" t="str">
        <f t="shared" si="221"/>
        <v/>
      </c>
      <c r="S61" s="964"/>
      <c r="T61" s="751" t="str">
        <f t="shared" ref="T61:AJ61" si="222">IF(T59="","",T59*T60/T$7/365/$G$1)</f>
        <v/>
      </c>
      <c r="U61" s="751" t="str">
        <f t="shared" si="222"/>
        <v/>
      </c>
      <c r="V61" s="751" t="str">
        <f t="shared" si="222"/>
        <v/>
      </c>
      <c r="W61" s="751" t="str">
        <f t="shared" si="222"/>
        <v/>
      </c>
      <c r="X61" s="751" t="str">
        <f t="shared" si="222"/>
        <v/>
      </c>
      <c r="Y61" s="751" t="str">
        <f t="shared" si="222"/>
        <v/>
      </c>
      <c r="Z61" s="751" t="str">
        <f t="shared" si="222"/>
        <v/>
      </c>
      <c r="AA61" s="751" t="str">
        <f t="shared" si="222"/>
        <v/>
      </c>
      <c r="AB61" s="751" t="str">
        <f t="shared" si="222"/>
        <v/>
      </c>
      <c r="AC61" s="751" t="str">
        <f t="shared" si="222"/>
        <v/>
      </c>
      <c r="AD61" s="751" t="str">
        <f t="shared" si="222"/>
        <v/>
      </c>
      <c r="AE61" s="751" t="str">
        <f t="shared" si="222"/>
        <v/>
      </c>
      <c r="AF61" s="751" t="str">
        <f t="shared" si="222"/>
        <v/>
      </c>
      <c r="AG61" s="751" t="str">
        <f t="shared" si="222"/>
        <v/>
      </c>
      <c r="AH61" s="751" t="str">
        <f t="shared" si="222"/>
        <v/>
      </c>
      <c r="AI61" s="751" t="str">
        <f t="shared" si="222"/>
        <v/>
      </c>
      <c r="AJ61" s="751" t="str">
        <f t="shared" si="222"/>
        <v/>
      </c>
      <c r="AK61" s="964"/>
      <c r="AL61" s="751" t="str">
        <f t="shared" ref="AL61:BB61" si="223">IF(AL59="","",AL59*AL60/AL$7/365/$G$1)</f>
        <v/>
      </c>
      <c r="AM61" s="751" t="str">
        <f t="shared" si="223"/>
        <v/>
      </c>
      <c r="AN61" s="751" t="str">
        <f t="shared" si="223"/>
        <v/>
      </c>
      <c r="AO61" s="751" t="str">
        <f t="shared" si="223"/>
        <v/>
      </c>
      <c r="AP61" s="751" t="str">
        <f t="shared" si="223"/>
        <v/>
      </c>
      <c r="AQ61" s="751" t="str">
        <f t="shared" si="223"/>
        <v/>
      </c>
      <c r="AR61" s="751" t="str">
        <f t="shared" si="223"/>
        <v/>
      </c>
      <c r="AS61" s="751" t="str">
        <f t="shared" si="223"/>
        <v/>
      </c>
      <c r="AT61" s="751" t="str">
        <f t="shared" si="223"/>
        <v/>
      </c>
      <c r="AU61" s="751" t="str">
        <f t="shared" si="223"/>
        <v/>
      </c>
      <c r="AV61" s="751" t="str">
        <f t="shared" si="223"/>
        <v/>
      </c>
      <c r="AW61" s="751" t="str">
        <f t="shared" si="223"/>
        <v/>
      </c>
      <c r="AX61" s="751" t="str">
        <f t="shared" si="223"/>
        <v/>
      </c>
      <c r="AY61" s="751" t="str">
        <f t="shared" si="223"/>
        <v/>
      </c>
      <c r="AZ61" s="751" t="str">
        <f t="shared" si="223"/>
        <v/>
      </c>
      <c r="BA61" s="751" t="str">
        <f t="shared" si="223"/>
        <v/>
      </c>
      <c r="BB61" s="751" t="str">
        <f t="shared" si="223"/>
        <v/>
      </c>
      <c r="BC61" s="964"/>
      <c r="BD61" s="751">
        <f t="shared" ref="BD61:BT61" si="224">IF(BD59="","",BD59*BD60/BD$7/365/$G$1)</f>
        <v>7.0450097847358117E-2</v>
      </c>
      <c r="BE61" s="751" t="str">
        <f t="shared" si="224"/>
        <v/>
      </c>
      <c r="BF61" s="751" t="str">
        <f t="shared" si="224"/>
        <v/>
      </c>
      <c r="BG61" s="751" t="str">
        <f t="shared" si="224"/>
        <v/>
      </c>
      <c r="BH61" s="751" t="str">
        <f t="shared" si="224"/>
        <v/>
      </c>
      <c r="BI61" s="751" t="str">
        <f t="shared" si="224"/>
        <v/>
      </c>
      <c r="BJ61" s="751" t="str">
        <f t="shared" si="224"/>
        <v/>
      </c>
      <c r="BK61" s="751" t="str">
        <f t="shared" si="224"/>
        <v/>
      </c>
      <c r="BL61" s="751" t="str">
        <f t="shared" si="224"/>
        <v/>
      </c>
      <c r="BM61" s="751" t="str">
        <f t="shared" si="224"/>
        <v/>
      </c>
      <c r="BN61" s="751" t="str">
        <f t="shared" si="224"/>
        <v/>
      </c>
      <c r="BO61" s="751" t="str">
        <f t="shared" si="224"/>
        <v/>
      </c>
      <c r="BP61" s="751" t="str">
        <f t="shared" si="224"/>
        <v/>
      </c>
      <c r="BQ61" s="751" t="str">
        <f t="shared" si="224"/>
        <v/>
      </c>
      <c r="BR61" s="751" t="str">
        <f t="shared" si="224"/>
        <v/>
      </c>
      <c r="BS61" s="751" t="str">
        <f t="shared" si="224"/>
        <v/>
      </c>
      <c r="BT61" s="751" t="str">
        <f t="shared" si="224"/>
        <v/>
      </c>
      <c r="BU61" s="964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6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8">
        <f t="shared" si="212"/>
        <v>0</v>
      </c>
      <c r="DM61" s="833">
        <f t="shared" si="213"/>
        <v>0</v>
      </c>
      <c r="DN61" s="833">
        <f t="shared" si="214"/>
        <v>0</v>
      </c>
      <c r="DO61" s="833">
        <f t="shared" si="215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3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3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3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3"/>
      <c r="BV62" s="629"/>
      <c r="BW62" s="664"/>
      <c r="BX62" s="629"/>
      <c r="BY62" s="664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8">
        <f t="shared" si="212"/>
        <v>0</v>
      </c>
      <c r="DM62" s="833">
        <f t="shared" si="213"/>
        <v>0</v>
      </c>
      <c r="DN62" s="833">
        <f t="shared" si="214"/>
        <v>0</v>
      </c>
      <c r="DO62" s="833">
        <f t="shared" si="215"/>
        <v>1</v>
      </c>
      <c r="DP62" s="962"/>
      <c r="DQ62" s="291"/>
      <c r="DR62" s="291"/>
      <c r="DS62" s="963"/>
      <c r="DU62" s="61"/>
    </row>
    <row r="63" spans="1:125" ht="12.75" customHeight="1">
      <c r="A63" s="875" t="s">
        <v>269</v>
      </c>
      <c r="B63" s="746" t="str">
        <f t="shared" ref="B63:R63" si="225">IF(B62="","",B59*B62)</f>
        <v/>
      </c>
      <c r="C63" s="746" t="str">
        <f t="shared" si="225"/>
        <v/>
      </c>
      <c r="D63" s="746" t="str">
        <f t="shared" si="225"/>
        <v/>
      </c>
      <c r="E63" s="746" t="str">
        <f t="shared" si="225"/>
        <v/>
      </c>
      <c r="F63" s="746" t="str">
        <f t="shared" si="225"/>
        <v/>
      </c>
      <c r="G63" s="746" t="str">
        <f t="shared" si="225"/>
        <v/>
      </c>
      <c r="H63" s="746" t="str">
        <f t="shared" si="225"/>
        <v/>
      </c>
      <c r="I63" s="746" t="str">
        <f t="shared" si="225"/>
        <v/>
      </c>
      <c r="J63" s="746" t="str">
        <f t="shared" si="225"/>
        <v/>
      </c>
      <c r="K63" s="746" t="str">
        <f t="shared" si="225"/>
        <v/>
      </c>
      <c r="L63" s="746" t="str">
        <f t="shared" si="225"/>
        <v/>
      </c>
      <c r="M63" s="746" t="str">
        <f t="shared" si="225"/>
        <v/>
      </c>
      <c r="N63" s="746" t="str">
        <f t="shared" si="225"/>
        <v/>
      </c>
      <c r="O63" s="746" t="str">
        <f t="shared" si="225"/>
        <v/>
      </c>
      <c r="P63" s="746" t="str">
        <f t="shared" si="225"/>
        <v/>
      </c>
      <c r="Q63" s="746" t="str">
        <f t="shared" si="225"/>
        <v/>
      </c>
      <c r="R63" s="746" t="str">
        <f t="shared" si="225"/>
        <v/>
      </c>
      <c r="S63" s="752"/>
      <c r="T63" s="746" t="str">
        <f t="shared" ref="T63:AJ63" si="226">IF(T62="","",T59*T62)</f>
        <v/>
      </c>
      <c r="U63" s="746" t="str">
        <f t="shared" si="226"/>
        <v/>
      </c>
      <c r="V63" s="746" t="str">
        <f t="shared" si="226"/>
        <v/>
      </c>
      <c r="W63" s="746" t="str">
        <f t="shared" si="226"/>
        <v/>
      </c>
      <c r="X63" s="746" t="str">
        <f t="shared" si="226"/>
        <v/>
      </c>
      <c r="Y63" s="746" t="str">
        <f t="shared" si="226"/>
        <v/>
      </c>
      <c r="Z63" s="746" t="str">
        <f t="shared" si="226"/>
        <v/>
      </c>
      <c r="AA63" s="746" t="str">
        <f t="shared" si="226"/>
        <v/>
      </c>
      <c r="AB63" s="746" t="str">
        <f t="shared" si="226"/>
        <v/>
      </c>
      <c r="AC63" s="746" t="str">
        <f t="shared" si="226"/>
        <v/>
      </c>
      <c r="AD63" s="746" t="str">
        <f t="shared" si="226"/>
        <v/>
      </c>
      <c r="AE63" s="746" t="str">
        <f t="shared" si="226"/>
        <v/>
      </c>
      <c r="AF63" s="746" t="str">
        <f t="shared" si="226"/>
        <v/>
      </c>
      <c r="AG63" s="746" t="str">
        <f t="shared" si="226"/>
        <v/>
      </c>
      <c r="AH63" s="746" t="str">
        <f t="shared" si="226"/>
        <v/>
      </c>
      <c r="AI63" s="746" t="str">
        <f t="shared" si="226"/>
        <v/>
      </c>
      <c r="AJ63" s="746" t="str">
        <f t="shared" si="226"/>
        <v/>
      </c>
      <c r="AK63" s="752"/>
      <c r="AL63" s="746" t="str">
        <f t="shared" ref="AL63:BB63" si="227">IF(AL62="","",AL59*AL62)</f>
        <v/>
      </c>
      <c r="AM63" s="746" t="str">
        <f t="shared" si="227"/>
        <v/>
      </c>
      <c r="AN63" s="746" t="str">
        <f t="shared" si="227"/>
        <v/>
      </c>
      <c r="AO63" s="746" t="str">
        <f t="shared" si="227"/>
        <v/>
      </c>
      <c r="AP63" s="746" t="str">
        <f t="shared" si="227"/>
        <v/>
      </c>
      <c r="AQ63" s="746" t="str">
        <f t="shared" si="227"/>
        <v/>
      </c>
      <c r="AR63" s="746" t="str">
        <f t="shared" si="227"/>
        <v/>
      </c>
      <c r="AS63" s="746" t="str">
        <f t="shared" si="227"/>
        <v/>
      </c>
      <c r="AT63" s="746" t="str">
        <f t="shared" si="227"/>
        <v/>
      </c>
      <c r="AU63" s="746" t="str">
        <f t="shared" si="227"/>
        <v/>
      </c>
      <c r="AV63" s="746" t="str">
        <f t="shared" si="227"/>
        <v/>
      </c>
      <c r="AW63" s="746" t="str">
        <f t="shared" si="227"/>
        <v/>
      </c>
      <c r="AX63" s="746" t="str">
        <f t="shared" si="227"/>
        <v/>
      </c>
      <c r="AY63" s="746" t="str">
        <f t="shared" si="227"/>
        <v/>
      </c>
      <c r="AZ63" s="746" t="str">
        <f t="shared" si="227"/>
        <v/>
      </c>
      <c r="BA63" s="746" t="str">
        <f t="shared" si="227"/>
        <v/>
      </c>
      <c r="BB63" s="746" t="str">
        <f t="shared" si="227"/>
        <v/>
      </c>
      <c r="BC63" s="752"/>
      <c r="BD63" s="746">
        <f t="shared" ref="BD63:BT63" si="228">IF(BD62="","",BD59*BD62)</f>
        <v>1259.982</v>
      </c>
      <c r="BE63" s="746" t="str">
        <f t="shared" si="228"/>
        <v/>
      </c>
      <c r="BF63" s="746" t="str">
        <f t="shared" si="228"/>
        <v/>
      </c>
      <c r="BG63" s="746" t="str">
        <f t="shared" si="228"/>
        <v/>
      </c>
      <c r="BH63" s="746" t="str">
        <f t="shared" si="228"/>
        <v/>
      </c>
      <c r="BI63" s="746" t="str">
        <f t="shared" si="228"/>
        <v/>
      </c>
      <c r="BJ63" s="746" t="str">
        <f t="shared" si="228"/>
        <v/>
      </c>
      <c r="BK63" s="746" t="str">
        <f t="shared" si="228"/>
        <v/>
      </c>
      <c r="BL63" s="746" t="str">
        <f t="shared" si="228"/>
        <v/>
      </c>
      <c r="BM63" s="746" t="str">
        <f t="shared" si="228"/>
        <v/>
      </c>
      <c r="BN63" s="746" t="str">
        <f t="shared" si="228"/>
        <v/>
      </c>
      <c r="BO63" s="746" t="str">
        <f t="shared" si="228"/>
        <v/>
      </c>
      <c r="BP63" s="746" t="str">
        <f t="shared" si="228"/>
        <v/>
      </c>
      <c r="BQ63" s="746" t="str">
        <f t="shared" si="228"/>
        <v/>
      </c>
      <c r="BR63" s="746" t="str">
        <f t="shared" si="228"/>
        <v/>
      </c>
      <c r="BS63" s="746" t="str">
        <f t="shared" si="228"/>
        <v/>
      </c>
      <c r="BT63" s="746" t="str">
        <f t="shared" si="22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8">
        <f t="shared" si="212"/>
        <v>0</v>
      </c>
      <c r="DM63" s="833">
        <f t="shared" si="213"/>
        <v>0</v>
      </c>
      <c r="DN63" s="833">
        <f t="shared" si="214"/>
        <v>0</v>
      </c>
      <c r="DO63" s="833">
        <f t="shared" si="215"/>
        <v>1</v>
      </c>
      <c r="DP63" s="967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995</v>
      </c>
      <c r="B64" s="291"/>
      <c r="C64" s="943"/>
      <c r="D64" s="291"/>
      <c r="E64" s="943"/>
      <c r="F64" s="291"/>
      <c r="G64" s="943"/>
      <c r="H64" s="291"/>
      <c r="I64" s="943"/>
      <c r="J64" s="291"/>
      <c r="K64" s="943"/>
      <c r="L64" s="291"/>
      <c r="M64" s="943"/>
      <c r="N64" s="291"/>
      <c r="O64" s="943"/>
      <c r="P64" s="291"/>
      <c r="Q64" s="943"/>
      <c r="R64" s="291"/>
      <c r="S64" s="995"/>
      <c r="T64" s="943"/>
      <c r="U64" s="943"/>
      <c r="V64" s="943"/>
      <c r="W64" s="943"/>
      <c r="X64" s="943"/>
      <c r="Y64" s="943"/>
      <c r="Z64" s="943"/>
      <c r="AA64" s="291"/>
      <c r="AB64" s="943"/>
      <c r="AC64" s="291"/>
      <c r="AD64" s="943"/>
      <c r="AE64" s="291"/>
      <c r="AF64" s="943"/>
      <c r="AG64" s="291"/>
      <c r="AH64" s="943"/>
      <c r="AI64" s="291"/>
      <c r="AJ64" s="943"/>
      <c r="AK64" s="995"/>
      <c r="AL64" s="943"/>
      <c r="AM64" s="291"/>
      <c r="AN64" s="943"/>
      <c r="AO64" s="291"/>
      <c r="AP64" s="943"/>
      <c r="AQ64" s="291"/>
      <c r="AR64" s="943"/>
      <c r="AS64" s="291"/>
      <c r="AT64" s="943"/>
      <c r="AU64" s="291"/>
      <c r="AV64" s="943"/>
      <c r="AW64" s="291"/>
      <c r="AX64" s="943"/>
      <c r="AY64" s="291"/>
      <c r="AZ64" s="943"/>
      <c r="BA64" s="291"/>
      <c r="BB64" s="943"/>
      <c r="BC64" s="995"/>
      <c r="BD64" s="943"/>
      <c r="BE64" s="943"/>
      <c r="BF64" s="291"/>
      <c r="BG64" s="943"/>
      <c r="BH64" s="291"/>
      <c r="BI64" s="943"/>
      <c r="BJ64" s="291"/>
      <c r="BK64" s="943"/>
      <c r="BL64" s="291"/>
      <c r="BM64" s="943"/>
      <c r="BN64" s="291"/>
      <c r="BO64" s="943"/>
      <c r="BP64" s="291"/>
      <c r="BQ64" s="943"/>
      <c r="BR64" s="291"/>
      <c r="BS64" s="943"/>
      <c r="BT64" s="291"/>
      <c r="BU64" s="995"/>
      <c r="BV64" s="943"/>
      <c r="BW64" s="291"/>
      <c r="BX64" s="943"/>
      <c r="BY64" s="291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5"/>
      <c r="T65" s="943"/>
      <c r="U65" s="943"/>
      <c r="V65" s="943"/>
      <c r="W65" s="943"/>
      <c r="X65" s="943"/>
      <c r="Y65" s="943"/>
      <c r="Z65" s="943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5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5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5"/>
      <c r="BV65" s="279"/>
      <c r="BW65" s="291"/>
      <c r="BX65" s="279"/>
      <c r="BY65" s="291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48">COUNT(B65:R65)</f>
        <v>0</v>
      </c>
      <c r="DM65" s="833">
        <f t="shared" ref="DM65:DM72" si="249">COUNT(T65:AJ65)</f>
        <v>0</v>
      </c>
      <c r="DN65" s="833">
        <f t="shared" ref="DN65:DN72" si="250">COUNT(AL65:BB65)</f>
        <v>0</v>
      </c>
      <c r="DO65" s="833">
        <f t="shared" ref="DO65:DO72" si="251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5"/>
      <c r="T66" s="943"/>
      <c r="U66" s="943"/>
      <c r="V66" s="943"/>
      <c r="W66" s="943"/>
      <c r="X66" s="943"/>
      <c r="Y66" s="943"/>
      <c r="Z66" s="943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5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5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5"/>
      <c r="BV66" s="670"/>
      <c r="BW66" s="291"/>
      <c r="BX66" s="670"/>
      <c r="BY66" s="291"/>
      <c r="BZ66" s="876"/>
      <c r="CA66" s="876"/>
      <c r="CB66" s="876"/>
      <c r="CC66" s="877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8">
        <f t="shared" si="248"/>
        <v>0</v>
      </c>
      <c r="DM66" s="833">
        <f t="shared" si="249"/>
        <v>0</v>
      </c>
      <c r="DN66" s="833">
        <f t="shared" si="250"/>
        <v>0</v>
      </c>
      <c r="DO66" s="833">
        <f t="shared" si="251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5"/>
      <c r="T67" s="943"/>
      <c r="U67" s="943"/>
      <c r="V67" s="943"/>
      <c r="W67" s="943"/>
      <c r="X67" s="943"/>
      <c r="Y67" s="943"/>
      <c r="Z67" s="943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5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5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5"/>
      <c r="BV67" s="670"/>
      <c r="BW67" s="291"/>
      <c r="BX67" s="670"/>
      <c r="BY67" s="291"/>
      <c r="BZ67" s="876"/>
      <c r="CA67" s="876"/>
      <c r="CB67" s="876"/>
      <c r="CC67" s="877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8">
        <f t="shared" si="248"/>
        <v>0</v>
      </c>
      <c r="DM67" s="833">
        <f t="shared" si="249"/>
        <v>0</v>
      </c>
      <c r="DN67" s="833">
        <f t="shared" si="250"/>
        <v>0</v>
      </c>
      <c r="DO67" s="833">
        <f t="shared" si="251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250</v>
      </c>
      <c r="B68" s="746" t="str">
        <f t="shared" ref="B68:R68" si="253">IF(B66="","",B65*B66*B67)</f>
        <v/>
      </c>
      <c r="C68" s="746" t="str">
        <f t="shared" si="253"/>
        <v/>
      </c>
      <c r="D68" s="746" t="str">
        <f t="shared" si="253"/>
        <v/>
      </c>
      <c r="E68" s="746" t="str">
        <f t="shared" si="253"/>
        <v/>
      </c>
      <c r="F68" s="746" t="str">
        <f t="shared" si="253"/>
        <v/>
      </c>
      <c r="G68" s="746" t="str">
        <f t="shared" si="253"/>
        <v/>
      </c>
      <c r="H68" s="746" t="str">
        <f t="shared" si="253"/>
        <v/>
      </c>
      <c r="I68" s="746" t="str">
        <f t="shared" si="253"/>
        <v/>
      </c>
      <c r="J68" s="746" t="str">
        <f t="shared" si="253"/>
        <v/>
      </c>
      <c r="K68" s="746" t="str">
        <f t="shared" si="253"/>
        <v/>
      </c>
      <c r="L68" s="746" t="str">
        <f t="shared" si="253"/>
        <v/>
      </c>
      <c r="M68" s="746" t="str">
        <f t="shared" si="253"/>
        <v/>
      </c>
      <c r="N68" s="746" t="str">
        <f t="shared" si="253"/>
        <v/>
      </c>
      <c r="O68" s="746" t="str">
        <f t="shared" si="253"/>
        <v/>
      </c>
      <c r="P68" s="746" t="str">
        <f t="shared" si="253"/>
        <v/>
      </c>
      <c r="Q68" s="746" t="str">
        <f t="shared" si="253"/>
        <v/>
      </c>
      <c r="R68" s="746" t="str">
        <f t="shared" si="253"/>
        <v/>
      </c>
      <c r="S68" s="752"/>
      <c r="T68" s="746" t="str">
        <f t="shared" ref="T68:AJ68" si="254">IF(T66="","",T65*T66*T67)</f>
        <v/>
      </c>
      <c r="U68" s="746" t="str">
        <f t="shared" si="254"/>
        <v/>
      </c>
      <c r="V68" s="746" t="str">
        <f t="shared" si="254"/>
        <v/>
      </c>
      <c r="W68" s="746" t="str">
        <f t="shared" si="254"/>
        <v/>
      </c>
      <c r="X68" s="746" t="str">
        <f t="shared" si="254"/>
        <v/>
      </c>
      <c r="Y68" s="746" t="str">
        <f t="shared" si="254"/>
        <v/>
      </c>
      <c r="Z68" s="746" t="str">
        <f t="shared" si="254"/>
        <v/>
      </c>
      <c r="AA68" s="746" t="str">
        <f t="shared" si="254"/>
        <v/>
      </c>
      <c r="AB68" s="746" t="str">
        <f t="shared" si="254"/>
        <v/>
      </c>
      <c r="AC68" s="746" t="str">
        <f t="shared" si="254"/>
        <v/>
      </c>
      <c r="AD68" s="746" t="str">
        <f t="shared" si="254"/>
        <v/>
      </c>
      <c r="AE68" s="746" t="str">
        <f t="shared" si="254"/>
        <v/>
      </c>
      <c r="AF68" s="746" t="str">
        <f t="shared" si="254"/>
        <v/>
      </c>
      <c r="AG68" s="746" t="str">
        <f t="shared" si="254"/>
        <v/>
      </c>
      <c r="AH68" s="746" t="str">
        <f t="shared" si="254"/>
        <v/>
      </c>
      <c r="AI68" s="746" t="str">
        <f t="shared" si="254"/>
        <v/>
      </c>
      <c r="AJ68" s="746" t="str">
        <f t="shared" si="254"/>
        <v/>
      </c>
      <c r="AK68" s="752"/>
      <c r="AL68" s="746" t="str">
        <f t="shared" ref="AL68:BB68" si="255">IF(AL66="","",AL65*AL66*AL67)</f>
        <v/>
      </c>
      <c r="AM68" s="746" t="str">
        <f t="shared" si="255"/>
        <v/>
      </c>
      <c r="AN68" s="746" t="str">
        <f t="shared" si="255"/>
        <v/>
      </c>
      <c r="AO68" s="746" t="str">
        <f t="shared" si="255"/>
        <v/>
      </c>
      <c r="AP68" s="746" t="str">
        <f t="shared" si="255"/>
        <v/>
      </c>
      <c r="AQ68" s="746" t="str">
        <f t="shared" si="255"/>
        <v/>
      </c>
      <c r="AR68" s="746" t="str">
        <f t="shared" si="255"/>
        <v/>
      </c>
      <c r="AS68" s="746" t="str">
        <f t="shared" si="255"/>
        <v/>
      </c>
      <c r="AT68" s="746" t="str">
        <f t="shared" si="255"/>
        <v/>
      </c>
      <c r="AU68" s="746" t="str">
        <f t="shared" si="255"/>
        <v/>
      </c>
      <c r="AV68" s="746" t="str">
        <f t="shared" si="255"/>
        <v/>
      </c>
      <c r="AW68" s="746" t="str">
        <f t="shared" si="255"/>
        <v/>
      </c>
      <c r="AX68" s="746" t="str">
        <f t="shared" si="255"/>
        <v/>
      </c>
      <c r="AY68" s="746" t="str">
        <f t="shared" si="255"/>
        <v/>
      </c>
      <c r="AZ68" s="746" t="str">
        <f t="shared" si="255"/>
        <v/>
      </c>
      <c r="BA68" s="746" t="str">
        <f t="shared" si="255"/>
        <v/>
      </c>
      <c r="BB68" s="746" t="str">
        <f t="shared" si="255"/>
        <v/>
      </c>
      <c r="BC68" s="752"/>
      <c r="BD68" s="746" t="str">
        <f t="shared" ref="BD68:BT68" si="256">IF(BD66="","",BD65*BD66*BD67)</f>
        <v/>
      </c>
      <c r="BE68" s="746" t="str">
        <f t="shared" si="256"/>
        <v/>
      </c>
      <c r="BF68" s="746" t="str">
        <f t="shared" si="256"/>
        <v/>
      </c>
      <c r="BG68" s="746" t="str">
        <f t="shared" si="256"/>
        <v/>
      </c>
      <c r="BH68" s="746" t="str">
        <f t="shared" si="256"/>
        <v/>
      </c>
      <c r="BI68" s="746" t="str">
        <f t="shared" si="256"/>
        <v/>
      </c>
      <c r="BJ68" s="746" t="str">
        <f t="shared" si="256"/>
        <v/>
      </c>
      <c r="BK68" s="746" t="str">
        <f t="shared" si="256"/>
        <v/>
      </c>
      <c r="BL68" s="746" t="str">
        <f t="shared" si="256"/>
        <v/>
      </c>
      <c r="BM68" s="746" t="str">
        <f t="shared" si="256"/>
        <v/>
      </c>
      <c r="BN68" s="746" t="str">
        <f t="shared" si="256"/>
        <v/>
      </c>
      <c r="BO68" s="746" t="str">
        <f t="shared" si="256"/>
        <v/>
      </c>
      <c r="BP68" s="746" t="str">
        <f t="shared" si="256"/>
        <v/>
      </c>
      <c r="BQ68" s="746" t="str">
        <f t="shared" si="256"/>
        <v/>
      </c>
      <c r="BR68" s="746" t="str">
        <f t="shared" si="256"/>
        <v/>
      </c>
      <c r="BS68" s="746" t="str">
        <f t="shared" si="256"/>
        <v/>
      </c>
      <c r="BT68" s="746" t="str">
        <f t="shared" si="256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6" t="str">
        <f t="shared" ref="BZ68:BZ74" si="257">IF(DL68&lt;3,"",(SUM(B68:R68)-MIN(B68:R68)-MAX(B68:R68))/(DL68-2))</f>
        <v/>
      </c>
      <c r="CA68" s="876" t="str">
        <f t="shared" ref="CA68:CA74" si="258">IF(DM68&lt;3,"",(SUM(T68:AJ68)-MIN(T68:AJ68)-MAX(T68:AJ68))/(DM68-2))</f>
        <v/>
      </c>
      <c r="CB68" s="876" t="str">
        <f t="shared" ref="CB68:CB74" si="259">IF(DN68&lt;3,"",(SUM(AL68:BB68)-MIN(AL68:BB68)-MAX(AL68:BB68))/(DN68-2))</f>
        <v/>
      </c>
      <c r="CC68" s="877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8">
        <f t="shared" si="248"/>
        <v>0</v>
      </c>
      <c r="DM68" s="833">
        <f t="shared" si="249"/>
        <v>0</v>
      </c>
      <c r="DN68" s="833">
        <f t="shared" si="250"/>
        <v>0</v>
      </c>
      <c r="DO68" s="833">
        <f t="shared" si="251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998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998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998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998"/>
      <c r="BV69" s="694"/>
      <c r="BW69" s="655"/>
      <c r="BX69" s="694"/>
      <c r="BY69" s="655"/>
      <c r="BZ69" s="876" t="str">
        <f t="shared" si="257"/>
        <v/>
      </c>
      <c r="CA69" s="876" t="str">
        <f t="shared" si="258"/>
        <v/>
      </c>
      <c r="CB69" s="876" t="str">
        <f t="shared" si="259"/>
        <v/>
      </c>
      <c r="CC69" s="877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8">
        <f t="shared" si="248"/>
        <v>0</v>
      </c>
      <c r="DM69" s="833">
        <f t="shared" si="249"/>
        <v>0</v>
      </c>
      <c r="DN69" s="833">
        <f t="shared" si="250"/>
        <v>0</v>
      </c>
      <c r="DO69" s="833">
        <f t="shared" si="251"/>
        <v>17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1" t="str">
        <f t="shared" ref="B70:R70" si="261">IF(B68="","",B68*B69/B$7/365/$G$1)</f>
        <v/>
      </c>
      <c r="C70" s="751" t="str">
        <f t="shared" si="261"/>
        <v/>
      </c>
      <c r="D70" s="751" t="str">
        <f t="shared" si="261"/>
        <v/>
      </c>
      <c r="E70" s="751" t="str">
        <f t="shared" si="261"/>
        <v/>
      </c>
      <c r="F70" s="751" t="str">
        <f t="shared" si="261"/>
        <v/>
      </c>
      <c r="G70" s="751" t="str">
        <f t="shared" si="261"/>
        <v/>
      </c>
      <c r="H70" s="751" t="str">
        <f t="shared" si="261"/>
        <v/>
      </c>
      <c r="I70" s="751" t="str">
        <f t="shared" si="261"/>
        <v/>
      </c>
      <c r="J70" s="751" t="str">
        <f t="shared" si="261"/>
        <v/>
      </c>
      <c r="K70" s="751" t="str">
        <f t="shared" si="261"/>
        <v/>
      </c>
      <c r="L70" s="751" t="str">
        <f t="shared" si="261"/>
        <v/>
      </c>
      <c r="M70" s="751" t="str">
        <f t="shared" si="261"/>
        <v/>
      </c>
      <c r="N70" s="751" t="str">
        <f t="shared" si="261"/>
        <v/>
      </c>
      <c r="O70" s="751" t="str">
        <f t="shared" si="261"/>
        <v/>
      </c>
      <c r="P70" s="751" t="str">
        <f t="shared" si="261"/>
        <v/>
      </c>
      <c r="Q70" s="751" t="str">
        <f t="shared" si="261"/>
        <v/>
      </c>
      <c r="R70" s="751" t="str">
        <f t="shared" si="261"/>
        <v/>
      </c>
      <c r="S70" s="964"/>
      <c r="T70" s="751" t="str">
        <f t="shared" ref="T70:AJ70" si="262">IF(T68="","",T68*T69/T$7/365/$G$1)</f>
        <v/>
      </c>
      <c r="U70" s="751" t="str">
        <f t="shared" si="262"/>
        <v/>
      </c>
      <c r="V70" s="751" t="str">
        <f t="shared" si="262"/>
        <v/>
      </c>
      <c r="W70" s="751" t="str">
        <f t="shared" si="262"/>
        <v/>
      </c>
      <c r="X70" s="751" t="str">
        <f t="shared" si="262"/>
        <v/>
      </c>
      <c r="Y70" s="751" t="str">
        <f t="shared" si="262"/>
        <v/>
      </c>
      <c r="Z70" s="751" t="str">
        <f t="shared" si="262"/>
        <v/>
      </c>
      <c r="AA70" s="751" t="str">
        <f t="shared" si="262"/>
        <v/>
      </c>
      <c r="AB70" s="751" t="str">
        <f t="shared" si="262"/>
        <v/>
      </c>
      <c r="AC70" s="751" t="str">
        <f t="shared" si="262"/>
        <v/>
      </c>
      <c r="AD70" s="751" t="str">
        <f t="shared" si="262"/>
        <v/>
      </c>
      <c r="AE70" s="751" t="str">
        <f t="shared" si="262"/>
        <v/>
      </c>
      <c r="AF70" s="751" t="str">
        <f t="shared" si="262"/>
        <v/>
      </c>
      <c r="AG70" s="751" t="str">
        <f t="shared" si="262"/>
        <v/>
      </c>
      <c r="AH70" s="751" t="str">
        <f t="shared" si="262"/>
        <v/>
      </c>
      <c r="AI70" s="751" t="str">
        <f t="shared" si="262"/>
        <v/>
      </c>
      <c r="AJ70" s="751" t="str">
        <f t="shared" si="262"/>
        <v/>
      </c>
      <c r="AK70" s="964"/>
      <c r="AL70" s="751" t="str">
        <f t="shared" ref="AL70:BB70" si="263">IF(AL68="","",AL68*AL69/AL$7/365/$G$1)</f>
        <v/>
      </c>
      <c r="AM70" s="751" t="str">
        <f t="shared" si="263"/>
        <v/>
      </c>
      <c r="AN70" s="751" t="str">
        <f t="shared" si="263"/>
        <v/>
      </c>
      <c r="AO70" s="751" t="str">
        <f t="shared" si="263"/>
        <v/>
      </c>
      <c r="AP70" s="751" t="str">
        <f t="shared" si="263"/>
        <v/>
      </c>
      <c r="AQ70" s="751" t="str">
        <f t="shared" si="263"/>
        <v/>
      </c>
      <c r="AR70" s="751" t="str">
        <f t="shared" si="263"/>
        <v/>
      </c>
      <c r="AS70" s="751" t="str">
        <f t="shared" si="263"/>
        <v/>
      </c>
      <c r="AT70" s="751" t="str">
        <f t="shared" si="263"/>
        <v/>
      </c>
      <c r="AU70" s="751" t="str">
        <f t="shared" si="263"/>
        <v/>
      </c>
      <c r="AV70" s="751" t="str">
        <f t="shared" si="263"/>
        <v/>
      </c>
      <c r="AW70" s="751" t="str">
        <f t="shared" si="263"/>
        <v/>
      </c>
      <c r="AX70" s="751" t="str">
        <f t="shared" si="263"/>
        <v/>
      </c>
      <c r="AY70" s="751" t="str">
        <f t="shared" si="263"/>
        <v/>
      </c>
      <c r="AZ70" s="751" t="str">
        <f t="shared" si="263"/>
        <v/>
      </c>
      <c r="BA70" s="751" t="str">
        <f t="shared" si="263"/>
        <v/>
      </c>
      <c r="BB70" s="751" t="str">
        <f t="shared" si="263"/>
        <v/>
      </c>
      <c r="BC70" s="964"/>
      <c r="BD70" s="751" t="str">
        <f t="shared" ref="BD70:BT70" si="264">IF(BD68="","",BD68*BD69/BD$7/365/$G$1)</f>
        <v/>
      </c>
      <c r="BE70" s="751" t="str">
        <f t="shared" si="264"/>
        <v/>
      </c>
      <c r="BF70" s="751" t="str">
        <f t="shared" si="264"/>
        <v/>
      </c>
      <c r="BG70" s="751" t="str">
        <f t="shared" si="264"/>
        <v/>
      </c>
      <c r="BH70" s="751" t="str">
        <f t="shared" si="264"/>
        <v/>
      </c>
      <c r="BI70" s="751" t="str">
        <f t="shared" si="264"/>
        <v/>
      </c>
      <c r="BJ70" s="751" t="str">
        <f t="shared" si="264"/>
        <v/>
      </c>
      <c r="BK70" s="751" t="str">
        <f t="shared" si="264"/>
        <v/>
      </c>
      <c r="BL70" s="751" t="str">
        <f t="shared" si="264"/>
        <v/>
      </c>
      <c r="BM70" s="751" t="str">
        <f t="shared" si="264"/>
        <v/>
      </c>
      <c r="BN70" s="751" t="str">
        <f t="shared" si="264"/>
        <v/>
      </c>
      <c r="BO70" s="751" t="str">
        <f t="shared" si="264"/>
        <v/>
      </c>
      <c r="BP70" s="751" t="str">
        <f t="shared" si="264"/>
        <v/>
      </c>
      <c r="BQ70" s="751" t="str">
        <f t="shared" si="264"/>
        <v/>
      </c>
      <c r="BR70" s="751" t="str">
        <f t="shared" si="264"/>
        <v/>
      </c>
      <c r="BS70" s="751" t="str">
        <f t="shared" si="264"/>
        <v/>
      </c>
      <c r="BT70" s="751" t="str">
        <f t="shared" si="264"/>
        <v/>
      </c>
      <c r="BU70" s="964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257"/>
        <v/>
      </c>
      <c r="CA70" s="876" t="str">
        <f t="shared" si="258"/>
        <v/>
      </c>
      <c r="CB70" s="876" t="str">
        <f t="shared" si="259"/>
        <v/>
      </c>
      <c r="CC70" s="877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6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8">
        <f t="shared" si="248"/>
        <v>0</v>
      </c>
      <c r="DM70" s="833">
        <f t="shared" si="249"/>
        <v>0</v>
      </c>
      <c r="DN70" s="833">
        <f t="shared" si="250"/>
        <v>0</v>
      </c>
      <c r="DO70" s="833">
        <f t="shared" si="251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3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3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3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3"/>
      <c r="BV71" s="629"/>
      <c r="BW71" s="664"/>
      <c r="BX71" s="629"/>
      <c r="BY71" s="664"/>
      <c r="BZ71" s="876" t="str">
        <f t="shared" si="257"/>
        <v/>
      </c>
      <c r="CA71" s="876" t="str">
        <f t="shared" si="258"/>
        <v/>
      </c>
      <c r="CB71" s="876" t="str">
        <f t="shared" si="259"/>
        <v/>
      </c>
      <c r="CC71" s="877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8">
        <f t="shared" si="248"/>
        <v>0</v>
      </c>
      <c r="DM71" s="833">
        <f t="shared" si="249"/>
        <v>0</v>
      </c>
      <c r="DN71" s="833">
        <f t="shared" si="250"/>
        <v>0</v>
      </c>
      <c r="DO71" s="833">
        <f t="shared" si="251"/>
        <v>0</v>
      </c>
      <c r="DP71" s="962"/>
      <c r="DQ71" s="291"/>
      <c r="DR71" s="291"/>
      <c r="DS71" s="963"/>
      <c r="DU71" s="61"/>
    </row>
    <row r="72" spans="1:125" ht="14" customHeight="1">
      <c r="A72" s="875" t="s">
        <v>269</v>
      </c>
      <c r="B72" s="746" t="str">
        <f t="shared" ref="B72:R72" si="265">IF(B71="","",B68*B71)</f>
        <v/>
      </c>
      <c r="C72" s="746" t="str">
        <f t="shared" si="265"/>
        <v/>
      </c>
      <c r="D72" s="746" t="str">
        <f t="shared" si="265"/>
        <v/>
      </c>
      <c r="E72" s="746" t="str">
        <f t="shared" si="265"/>
        <v/>
      </c>
      <c r="F72" s="746" t="str">
        <f t="shared" si="265"/>
        <v/>
      </c>
      <c r="G72" s="746" t="str">
        <f t="shared" si="265"/>
        <v/>
      </c>
      <c r="H72" s="746" t="str">
        <f t="shared" si="265"/>
        <v/>
      </c>
      <c r="I72" s="746" t="str">
        <f t="shared" si="265"/>
        <v/>
      </c>
      <c r="J72" s="746" t="str">
        <f t="shared" si="265"/>
        <v/>
      </c>
      <c r="K72" s="746" t="str">
        <f t="shared" si="265"/>
        <v/>
      </c>
      <c r="L72" s="746" t="str">
        <f t="shared" si="265"/>
        <v/>
      </c>
      <c r="M72" s="746" t="str">
        <f t="shared" si="265"/>
        <v/>
      </c>
      <c r="N72" s="746" t="str">
        <f t="shared" si="265"/>
        <v/>
      </c>
      <c r="O72" s="746" t="str">
        <f t="shared" si="265"/>
        <v/>
      </c>
      <c r="P72" s="746" t="str">
        <f t="shared" si="265"/>
        <v/>
      </c>
      <c r="Q72" s="746" t="str">
        <f t="shared" si="265"/>
        <v/>
      </c>
      <c r="R72" s="746" t="str">
        <f t="shared" si="265"/>
        <v/>
      </c>
      <c r="S72" s="752"/>
      <c r="T72" s="746" t="str">
        <f t="shared" ref="T72:AJ72" si="266">IF(T71="","",T68*T71)</f>
        <v/>
      </c>
      <c r="U72" s="746" t="str">
        <f t="shared" si="266"/>
        <v/>
      </c>
      <c r="V72" s="746" t="str">
        <f t="shared" si="266"/>
        <v/>
      </c>
      <c r="W72" s="746" t="str">
        <f t="shared" si="266"/>
        <v/>
      </c>
      <c r="X72" s="746" t="str">
        <f t="shared" si="266"/>
        <v/>
      </c>
      <c r="Y72" s="746" t="str">
        <f t="shared" si="266"/>
        <v/>
      </c>
      <c r="Z72" s="746" t="str">
        <f t="shared" si="266"/>
        <v/>
      </c>
      <c r="AA72" s="746" t="str">
        <f t="shared" si="266"/>
        <v/>
      </c>
      <c r="AB72" s="746" t="str">
        <f t="shared" si="266"/>
        <v/>
      </c>
      <c r="AC72" s="746" t="str">
        <f t="shared" si="266"/>
        <v/>
      </c>
      <c r="AD72" s="746" t="str">
        <f t="shared" si="266"/>
        <v/>
      </c>
      <c r="AE72" s="746" t="str">
        <f t="shared" si="266"/>
        <v/>
      </c>
      <c r="AF72" s="746" t="str">
        <f t="shared" si="266"/>
        <v/>
      </c>
      <c r="AG72" s="746" t="str">
        <f t="shared" si="266"/>
        <v/>
      </c>
      <c r="AH72" s="746" t="str">
        <f t="shared" si="266"/>
        <v/>
      </c>
      <c r="AI72" s="746" t="str">
        <f t="shared" si="266"/>
        <v/>
      </c>
      <c r="AJ72" s="746" t="str">
        <f t="shared" si="266"/>
        <v/>
      </c>
      <c r="AK72" s="752"/>
      <c r="AL72" s="746" t="str">
        <f t="shared" ref="AL72:BB72" si="267">IF(AL71="","",AL68*AL71)</f>
        <v/>
      </c>
      <c r="AM72" s="746" t="str">
        <f t="shared" si="267"/>
        <v/>
      </c>
      <c r="AN72" s="746" t="str">
        <f t="shared" si="267"/>
        <v/>
      </c>
      <c r="AO72" s="746" t="str">
        <f t="shared" si="267"/>
        <v/>
      </c>
      <c r="AP72" s="746" t="str">
        <f t="shared" si="267"/>
        <v/>
      </c>
      <c r="AQ72" s="746" t="str">
        <f t="shared" si="267"/>
        <v/>
      </c>
      <c r="AR72" s="746" t="str">
        <f t="shared" si="267"/>
        <v/>
      </c>
      <c r="AS72" s="746" t="str">
        <f t="shared" si="267"/>
        <v/>
      </c>
      <c r="AT72" s="746" t="str">
        <f t="shared" si="267"/>
        <v/>
      </c>
      <c r="AU72" s="746" t="str">
        <f t="shared" si="267"/>
        <v/>
      </c>
      <c r="AV72" s="746" t="str">
        <f t="shared" si="267"/>
        <v/>
      </c>
      <c r="AW72" s="746" t="str">
        <f t="shared" si="267"/>
        <v/>
      </c>
      <c r="AX72" s="746" t="str">
        <f t="shared" si="267"/>
        <v/>
      </c>
      <c r="AY72" s="746" t="str">
        <f t="shared" si="267"/>
        <v/>
      </c>
      <c r="AZ72" s="746" t="str">
        <f t="shared" si="267"/>
        <v/>
      </c>
      <c r="BA72" s="746" t="str">
        <f t="shared" si="267"/>
        <v/>
      </c>
      <c r="BB72" s="746" t="str">
        <f t="shared" si="267"/>
        <v/>
      </c>
      <c r="BC72" s="752"/>
      <c r="BD72" s="746" t="str">
        <f t="shared" ref="BD72:BT72" si="268">IF(BD71="","",BD68*BD71)</f>
        <v/>
      </c>
      <c r="BE72" s="746" t="str">
        <f t="shared" si="268"/>
        <v/>
      </c>
      <c r="BF72" s="746" t="str">
        <f t="shared" si="268"/>
        <v/>
      </c>
      <c r="BG72" s="746" t="str">
        <f t="shared" si="268"/>
        <v/>
      </c>
      <c r="BH72" s="746" t="str">
        <f t="shared" si="268"/>
        <v/>
      </c>
      <c r="BI72" s="746" t="str">
        <f t="shared" si="268"/>
        <v/>
      </c>
      <c r="BJ72" s="746" t="str">
        <f t="shared" si="268"/>
        <v/>
      </c>
      <c r="BK72" s="746" t="str">
        <f t="shared" si="268"/>
        <v/>
      </c>
      <c r="BL72" s="746" t="str">
        <f t="shared" si="268"/>
        <v/>
      </c>
      <c r="BM72" s="746" t="str">
        <f t="shared" si="268"/>
        <v/>
      </c>
      <c r="BN72" s="746" t="str">
        <f t="shared" si="268"/>
        <v/>
      </c>
      <c r="BO72" s="746" t="str">
        <f t="shared" si="268"/>
        <v/>
      </c>
      <c r="BP72" s="746" t="str">
        <f t="shared" si="268"/>
        <v/>
      </c>
      <c r="BQ72" s="746" t="str">
        <f t="shared" si="268"/>
        <v/>
      </c>
      <c r="BR72" s="746" t="str">
        <f t="shared" si="268"/>
        <v/>
      </c>
      <c r="BS72" s="746" t="str">
        <f t="shared" si="268"/>
        <v/>
      </c>
      <c r="BT72" s="746" t="str">
        <f t="shared" si="268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5" t="str">
        <f t="shared" si="257"/>
        <v/>
      </c>
      <c r="CA72" s="965" t="str">
        <f t="shared" si="258"/>
        <v/>
      </c>
      <c r="CB72" s="965" t="str">
        <f t="shared" si="259"/>
        <v/>
      </c>
      <c r="CC72" s="966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8">
        <f t="shared" si="248"/>
        <v>0</v>
      </c>
      <c r="DM72" s="833">
        <f t="shared" si="249"/>
        <v>0</v>
      </c>
      <c r="DN72" s="833">
        <f t="shared" si="250"/>
        <v>0</v>
      </c>
      <c r="DO72" s="833">
        <f t="shared" si="251"/>
        <v>0</v>
      </c>
      <c r="DP72" s="967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69">SUM(B16,B25,B34,B43,B52,B61,B70)</f>
        <v>0</v>
      </c>
      <c r="C73" s="975">
        <f t="shared" si="269"/>
        <v>0</v>
      </c>
      <c r="D73" s="975">
        <f t="shared" si="269"/>
        <v>0</v>
      </c>
      <c r="E73" s="975">
        <f t="shared" si="269"/>
        <v>0</v>
      </c>
      <c r="F73" s="975">
        <f t="shared" si="269"/>
        <v>0</v>
      </c>
      <c r="G73" s="975">
        <f t="shared" si="269"/>
        <v>0</v>
      </c>
      <c r="H73" s="975">
        <f t="shared" si="269"/>
        <v>0</v>
      </c>
      <c r="I73" s="975">
        <f t="shared" si="269"/>
        <v>0</v>
      </c>
      <c r="J73" s="975">
        <f t="shared" si="269"/>
        <v>0</v>
      </c>
      <c r="K73" s="975">
        <f t="shared" si="269"/>
        <v>0</v>
      </c>
      <c r="L73" s="975">
        <f t="shared" si="269"/>
        <v>0</v>
      </c>
      <c r="M73" s="975">
        <f t="shared" si="269"/>
        <v>0</v>
      </c>
      <c r="N73" s="975">
        <f t="shared" si="269"/>
        <v>0</v>
      </c>
      <c r="O73" s="975">
        <f t="shared" si="269"/>
        <v>0</v>
      </c>
      <c r="P73" s="975">
        <f t="shared" si="269"/>
        <v>0</v>
      </c>
      <c r="Q73" s="975">
        <f t="shared" si="269"/>
        <v>0</v>
      </c>
      <c r="R73" s="975">
        <f t="shared" si="269"/>
        <v>0</v>
      </c>
      <c r="S73" s="976"/>
      <c r="T73" s="975">
        <f t="shared" ref="T73:AJ73" si="270">SUM(T16,T25,T34,T43,T52,T61,T70)</f>
        <v>0</v>
      </c>
      <c r="U73" s="975">
        <f t="shared" si="270"/>
        <v>0</v>
      </c>
      <c r="V73" s="975">
        <f t="shared" si="270"/>
        <v>0</v>
      </c>
      <c r="W73" s="975">
        <f t="shared" si="270"/>
        <v>0</v>
      </c>
      <c r="X73" s="975">
        <f t="shared" si="270"/>
        <v>0</v>
      </c>
      <c r="Y73" s="975">
        <f t="shared" si="270"/>
        <v>0</v>
      </c>
      <c r="Z73" s="975">
        <f t="shared" si="270"/>
        <v>0</v>
      </c>
      <c r="AA73" s="975">
        <f t="shared" si="270"/>
        <v>0</v>
      </c>
      <c r="AB73" s="975">
        <f t="shared" si="270"/>
        <v>3.3920417482061318E-3</v>
      </c>
      <c r="AC73" s="975">
        <f t="shared" si="270"/>
        <v>0</v>
      </c>
      <c r="AD73" s="975">
        <f t="shared" si="270"/>
        <v>0</v>
      </c>
      <c r="AE73" s="975">
        <f t="shared" si="270"/>
        <v>0</v>
      </c>
      <c r="AF73" s="975">
        <f t="shared" si="270"/>
        <v>0</v>
      </c>
      <c r="AG73" s="975">
        <f t="shared" si="270"/>
        <v>0</v>
      </c>
      <c r="AH73" s="975">
        <f t="shared" si="270"/>
        <v>0</v>
      </c>
      <c r="AI73" s="975">
        <f t="shared" si="270"/>
        <v>0</v>
      </c>
      <c r="AJ73" s="975">
        <f t="shared" si="270"/>
        <v>0</v>
      </c>
      <c r="AK73" s="976"/>
      <c r="AL73" s="975">
        <f t="shared" ref="AL73:BB73" si="271">SUM(AL16,AL25,AL34,AL43,AL52,AL61,AL70)</f>
        <v>0</v>
      </c>
      <c r="AM73" s="975">
        <f t="shared" si="271"/>
        <v>0</v>
      </c>
      <c r="AN73" s="975">
        <f t="shared" si="271"/>
        <v>0</v>
      </c>
      <c r="AO73" s="975">
        <f t="shared" si="271"/>
        <v>0</v>
      </c>
      <c r="AP73" s="975">
        <f t="shared" si="271"/>
        <v>0</v>
      </c>
      <c r="AQ73" s="975">
        <f t="shared" si="271"/>
        <v>0</v>
      </c>
      <c r="AR73" s="975">
        <f t="shared" si="271"/>
        <v>0</v>
      </c>
      <c r="AS73" s="975">
        <f t="shared" si="271"/>
        <v>0</v>
      </c>
      <c r="AT73" s="975">
        <f t="shared" si="271"/>
        <v>0</v>
      </c>
      <c r="AU73" s="975">
        <f t="shared" si="271"/>
        <v>0</v>
      </c>
      <c r="AV73" s="975">
        <f t="shared" si="271"/>
        <v>0</v>
      </c>
      <c r="AW73" s="975">
        <f t="shared" si="271"/>
        <v>0</v>
      </c>
      <c r="AX73" s="975">
        <f t="shared" si="271"/>
        <v>0</v>
      </c>
      <c r="AY73" s="975">
        <f t="shared" si="271"/>
        <v>0</v>
      </c>
      <c r="AZ73" s="975">
        <f t="shared" si="271"/>
        <v>0</v>
      </c>
      <c r="BA73" s="975">
        <f t="shared" si="271"/>
        <v>0</v>
      </c>
      <c r="BB73" s="975">
        <f t="shared" si="271"/>
        <v>0</v>
      </c>
      <c r="BC73" s="976"/>
      <c r="BD73" s="975">
        <f t="shared" ref="BD73:BT73" si="272">SUM(BD16,BD25,BD34,BD43,BD52,BD61,BD70)</f>
        <v>0.41780821917808225</v>
      </c>
      <c r="BE73" s="975">
        <f t="shared" si="272"/>
        <v>0</v>
      </c>
      <c r="BF73" s="975">
        <f t="shared" si="272"/>
        <v>0</v>
      </c>
      <c r="BG73" s="975">
        <f t="shared" si="272"/>
        <v>0</v>
      </c>
      <c r="BH73" s="975">
        <f t="shared" si="272"/>
        <v>0</v>
      </c>
      <c r="BI73" s="975">
        <f t="shared" si="272"/>
        <v>0</v>
      </c>
      <c r="BJ73" s="975">
        <f t="shared" si="272"/>
        <v>0</v>
      </c>
      <c r="BK73" s="975">
        <f t="shared" si="272"/>
        <v>0</v>
      </c>
      <c r="BL73" s="975">
        <f t="shared" si="272"/>
        <v>0</v>
      </c>
      <c r="BM73" s="975">
        <f t="shared" si="272"/>
        <v>0</v>
      </c>
      <c r="BN73" s="975">
        <f t="shared" si="272"/>
        <v>0</v>
      </c>
      <c r="BO73" s="975">
        <f t="shared" si="272"/>
        <v>0</v>
      </c>
      <c r="BP73" s="975">
        <f t="shared" si="272"/>
        <v>0</v>
      </c>
      <c r="BQ73" s="975">
        <f t="shared" si="272"/>
        <v>0</v>
      </c>
      <c r="BR73" s="975">
        <f t="shared" si="272"/>
        <v>0</v>
      </c>
      <c r="BS73" s="975">
        <f t="shared" si="272"/>
        <v>0</v>
      </c>
      <c r="BT73" s="975">
        <f t="shared" si="27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57"/>
        <v/>
      </c>
      <c r="CA73" s="965" t="str">
        <f t="shared" si="258"/>
        <v/>
      </c>
      <c r="CB73" s="965" t="str">
        <f t="shared" si="259"/>
        <v/>
      </c>
      <c r="CC73" s="966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6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472</v>
      </c>
      <c r="B74" s="889">
        <f t="shared" ref="B74:R74" si="274">SUM(B18,B27,B36,B45,B54,B63,B72)</f>
        <v>0</v>
      </c>
      <c r="C74" s="889">
        <f t="shared" si="274"/>
        <v>0</v>
      </c>
      <c r="D74" s="889">
        <f t="shared" si="274"/>
        <v>0</v>
      </c>
      <c r="E74" s="889">
        <f t="shared" si="274"/>
        <v>0</v>
      </c>
      <c r="F74" s="889">
        <f t="shared" si="274"/>
        <v>0</v>
      </c>
      <c r="G74" s="889">
        <f t="shared" si="274"/>
        <v>0</v>
      </c>
      <c r="H74" s="889">
        <f t="shared" si="274"/>
        <v>0</v>
      </c>
      <c r="I74" s="889">
        <f t="shared" si="274"/>
        <v>0</v>
      </c>
      <c r="J74" s="889">
        <f t="shared" si="274"/>
        <v>0</v>
      </c>
      <c r="K74" s="889">
        <f t="shared" si="274"/>
        <v>0</v>
      </c>
      <c r="L74" s="889">
        <f t="shared" si="274"/>
        <v>0</v>
      </c>
      <c r="M74" s="889">
        <f t="shared" si="274"/>
        <v>0</v>
      </c>
      <c r="N74" s="889">
        <f t="shared" si="274"/>
        <v>0</v>
      </c>
      <c r="O74" s="889">
        <f t="shared" si="274"/>
        <v>0</v>
      </c>
      <c r="P74" s="889">
        <f t="shared" si="274"/>
        <v>0</v>
      </c>
      <c r="Q74" s="889">
        <f t="shared" si="274"/>
        <v>0</v>
      </c>
      <c r="R74" s="889">
        <f t="shared" si="274"/>
        <v>0</v>
      </c>
      <c r="S74" s="972"/>
      <c r="T74" s="889">
        <f t="shared" ref="T74:AJ74" si="275">SUM(T18,T27,T36,T45,T54,T63,T72)</f>
        <v>0</v>
      </c>
      <c r="U74" s="889">
        <f t="shared" si="275"/>
        <v>0</v>
      </c>
      <c r="V74" s="889">
        <f t="shared" si="275"/>
        <v>0</v>
      </c>
      <c r="W74" s="889">
        <f t="shared" si="275"/>
        <v>0</v>
      </c>
      <c r="X74" s="889">
        <f t="shared" si="275"/>
        <v>0</v>
      </c>
      <c r="Y74" s="889">
        <f t="shared" si="275"/>
        <v>0</v>
      </c>
      <c r="Z74" s="889">
        <f t="shared" si="275"/>
        <v>0</v>
      </c>
      <c r="AA74" s="889">
        <f t="shared" si="275"/>
        <v>0</v>
      </c>
      <c r="AB74" s="889">
        <f t="shared" si="275"/>
        <v>1440</v>
      </c>
      <c r="AC74" s="889">
        <f t="shared" si="275"/>
        <v>0</v>
      </c>
      <c r="AD74" s="889">
        <f t="shared" si="275"/>
        <v>0</v>
      </c>
      <c r="AE74" s="889">
        <f t="shared" si="275"/>
        <v>0</v>
      </c>
      <c r="AF74" s="889">
        <f t="shared" si="275"/>
        <v>0</v>
      </c>
      <c r="AG74" s="889">
        <f t="shared" si="275"/>
        <v>0</v>
      </c>
      <c r="AH74" s="889">
        <f t="shared" si="275"/>
        <v>0</v>
      </c>
      <c r="AI74" s="889">
        <f t="shared" si="275"/>
        <v>0</v>
      </c>
      <c r="AJ74" s="889">
        <f t="shared" si="275"/>
        <v>0</v>
      </c>
      <c r="AK74" s="972"/>
      <c r="AL74" s="889">
        <f t="shared" ref="AL74:BB74" si="276">SUM(AL18,AL27,AL36,AL45,AL54,AL63,AL72)</f>
        <v>0</v>
      </c>
      <c r="AM74" s="889">
        <f t="shared" si="276"/>
        <v>0</v>
      </c>
      <c r="AN74" s="889">
        <f t="shared" si="276"/>
        <v>0</v>
      </c>
      <c r="AO74" s="889">
        <f t="shared" si="276"/>
        <v>0</v>
      </c>
      <c r="AP74" s="889">
        <f t="shared" si="276"/>
        <v>0</v>
      </c>
      <c r="AQ74" s="889">
        <f t="shared" si="276"/>
        <v>0</v>
      </c>
      <c r="AR74" s="889">
        <f t="shared" si="276"/>
        <v>0</v>
      </c>
      <c r="AS74" s="889">
        <f t="shared" si="276"/>
        <v>0</v>
      </c>
      <c r="AT74" s="889">
        <f t="shared" si="276"/>
        <v>0</v>
      </c>
      <c r="AU74" s="889">
        <f t="shared" si="276"/>
        <v>0</v>
      </c>
      <c r="AV74" s="889">
        <f t="shared" si="276"/>
        <v>0</v>
      </c>
      <c r="AW74" s="889">
        <f t="shared" si="276"/>
        <v>0</v>
      </c>
      <c r="AX74" s="889">
        <f t="shared" si="276"/>
        <v>0</v>
      </c>
      <c r="AY74" s="889">
        <f t="shared" si="276"/>
        <v>0</v>
      </c>
      <c r="AZ74" s="889">
        <f t="shared" si="276"/>
        <v>0</v>
      </c>
      <c r="BA74" s="889">
        <f t="shared" si="276"/>
        <v>0</v>
      </c>
      <c r="BB74" s="889">
        <f t="shared" si="276"/>
        <v>0</v>
      </c>
      <c r="BC74" s="972"/>
      <c r="BD74" s="889">
        <f t="shared" ref="BD74:BT74" si="277">SUM(BD18,BD27,BD36,BD45,BD54,BD63,BD72)</f>
        <v>11879.8464</v>
      </c>
      <c r="BE74" s="889">
        <f t="shared" si="277"/>
        <v>0</v>
      </c>
      <c r="BF74" s="889">
        <f t="shared" si="277"/>
        <v>0</v>
      </c>
      <c r="BG74" s="889">
        <f t="shared" si="277"/>
        <v>0</v>
      </c>
      <c r="BH74" s="889">
        <f t="shared" si="277"/>
        <v>0</v>
      </c>
      <c r="BI74" s="889">
        <f t="shared" si="277"/>
        <v>0</v>
      </c>
      <c r="BJ74" s="889">
        <f t="shared" si="277"/>
        <v>0</v>
      </c>
      <c r="BK74" s="889">
        <f t="shared" si="277"/>
        <v>0</v>
      </c>
      <c r="BL74" s="889">
        <f t="shared" si="277"/>
        <v>0</v>
      </c>
      <c r="BM74" s="889">
        <f t="shared" si="277"/>
        <v>0</v>
      </c>
      <c r="BN74" s="889">
        <f t="shared" si="277"/>
        <v>0</v>
      </c>
      <c r="BO74" s="889">
        <f t="shared" si="277"/>
        <v>0</v>
      </c>
      <c r="BP74" s="889">
        <f t="shared" si="277"/>
        <v>0</v>
      </c>
      <c r="BQ74" s="889">
        <f t="shared" si="277"/>
        <v>0</v>
      </c>
      <c r="BR74" s="889">
        <f t="shared" si="277"/>
        <v>0</v>
      </c>
      <c r="BS74" s="889">
        <f t="shared" si="277"/>
        <v>0</v>
      </c>
      <c r="BT74" s="889">
        <f t="shared" si="27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57"/>
        <v/>
      </c>
      <c r="CA74" s="876" t="str">
        <f t="shared" si="258"/>
        <v/>
      </c>
      <c r="CB74" s="876" t="str">
        <f t="shared" si="259"/>
        <v/>
      </c>
      <c r="CC74" s="877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2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9" t="s">
        <v>706</v>
      </c>
      <c r="D1" s="1420"/>
      <c r="E1" s="1420"/>
      <c r="F1" s="1421">
        <f>Data!$F$1</f>
        <v>2100</v>
      </c>
      <c r="G1" s="1422" t="str">
        <f>Data!$G$1</f>
        <v>kcal</v>
      </c>
      <c r="H1" s="443" t="str">
        <f>IF(A2="","",A2)</f>
        <v>ZM11</v>
      </c>
      <c r="I1" s="441"/>
      <c r="J1" s="1441" t="s">
        <v>710</v>
      </c>
      <c r="K1" s="1442">
        <f>[1]ExpFactors!$F$1</f>
        <v>1</v>
      </c>
      <c r="L1" s="1023"/>
      <c r="M1" s="97"/>
      <c r="N1" s="865"/>
      <c r="O1" s="865"/>
      <c r="P1" s="86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4" t="s">
        <v>105</v>
      </c>
      <c r="D2" s="1025"/>
      <c r="E2" s="1025"/>
      <c r="F2" s="1025"/>
      <c r="G2" s="1026"/>
      <c r="H2" s="1024" t="s">
        <v>459</v>
      </c>
      <c r="I2" s="1025"/>
      <c r="J2" s="1025"/>
      <c r="K2" s="1025"/>
      <c r="L2" s="1026"/>
      <c r="M2" s="865"/>
      <c r="N2" s="865"/>
      <c r="O2" s="865"/>
      <c r="P2" s="865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4"/>
      <c r="C3" s="1027" t="s">
        <v>108</v>
      </c>
      <c r="D3" s="1028"/>
      <c r="E3" s="1028"/>
      <c r="F3" s="1028"/>
      <c r="G3" s="1029"/>
      <c r="H3" s="1027" t="s">
        <v>460</v>
      </c>
      <c r="I3" s="1028"/>
      <c r="J3" s="1028"/>
      <c r="K3" s="1028"/>
      <c r="L3" s="1029"/>
      <c r="M3" s="1027" t="s">
        <v>473</v>
      </c>
      <c r="N3" s="1028"/>
      <c r="O3" s="1028"/>
      <c r="P3" s="1028"/>
      <c r="Q3" s="44"/>
      <c r="R3" s="846"/>
      <c r="S3" s="846"/>
      <c r="T3" s="846"/>
      <c r="U3" s="868"/>
      <c r="V3" s="846"/>
    </row>
    <row r="4" spans="1:22" s="869" customFormat="1" ht="42.75" customHeight="1">
      <c r="A4" s="1030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1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1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2" t="s">
        <v>474</v>
      </c>
      <c r="B5" s="494"/>
      <c r="C5" s="97"/>
      <c r="D5" s="865"/>
      <c r="E5" s="865"/>
      <c r="F5" s="865"/>
      <c r="G5" s="1033"/>
      <c r="H5" s="97"/>
      <c r="I5" s="865"/>
      <c r="J5" s="865"/>
      <c r="K5" s="865"/>
      <c r="L5" s="1033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2" t="s">
        <v>116</v>
      </c>
      <c r="B6" s="864"/>
      <c r="C6" s="865"/>
      <c r="D6" s="865"/>
      <c r="E6" s="865"/>
      <c r="F6" s="865"/>
      <c r="G6" s="1034"/>
      <c r="H6" s="865"/>
      <c r="I6" s="865"/>
      <c r="J6" s="865"/>
      <c r="K6" s="865"/>
      <c r="L6" s="1034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5" t="s">
        <v>117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8"/>
      <c r="R7" s="868"/>
      <c r="S7" s="868"/>
      <c r="T7" s="868"/>
      <c r="U7" s="868"/>
      <c r="V7" s="868"/>
    </row>
    <row r="8" spans="1:22" s="869" customFormat="1" ht="15.75" customHeight="1">
      <c r="A8" s="1038" t="s">
        <v>118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5"/>
      <c r="I8" s="935"/>
      <c r="J8" s="935"/>
      <c r="K8" s="935"/>
      <c r="L8" s="1034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5" t="s">
        <v>121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1"/>
      <c r="I9" s="941"/>
      <c r="J9" s="941"/>
      <c r="K9" s="941"/>
      <c r="L9" s="1034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2" t="s">
        <v>122</v>
      </c>
      <c r="B10" s="1043"/>
      <c r="C10" s="1044">
        <f>SUM(C11:C19)</f>
        <v>0</v>
      </c>
      <c r="D10" s="1044">
        <f>SUM(D11:D19)</f>
        <v>0.73924041458288026</v>
      </c>
      <c r="E10" s="1044">
        <f>SUM(E11:E19)</f>
        <v>0</v>
      </c>
      <c r="F10" s="1044">
        <f>SUM(F11:F19)</f>
        <v>0</v>
      </c>
      <c r="G10" s="1043"/>
      <c r="H10" s="1045"/>
      <c r="I10" s="1045"/>
      <c r="J10" s="1045"/>
      <c r="K10" s="1045"/>
      <c r="L10" s="1043"/>
      <c r="M10" s="1044">
        <f>SUM(M11:M19)</f>
        <v>0</v>
      </c>
      <c r="N10" s="1044">
        <f>SUM(N11:N19)</f>
        <v>0.89374501703268827</v>
      </c>
      <c r="O10" s="1044">
        <f>SUM(O11:O19)</f>
        <v>0</v>
      </c>
      <c r="P10" s="1044">
        <f>SUM(P11:P19)</f>
        <v>0</v>
      </c>
      <c r="Q10" s="1046"/>
      <c r="R10" s="1047"/>
      <c r="S10" s="1010"/>
      <c r="T10" s="1010"/>
      <c r="U10" s="1048">
        <v>10</v>
      </c>
      <c r="V10" s="833"/>
    </row>
    <row r="11" spans="1:22" s="869" customFormat="1" ht="15.75" customHeight="1">
      <c r="A11" s="1049" t="s">
        <v>685</v>
      </c>
      <c r="B11" s="41"/>
      <c r="C11" s="529">
        <f>SUM(C831:C834,C837:C840,C843)</f>
        <v>0</v>
      </c>
      <c r="D11" s="529">
        <f>SUM(D831:D834,D837:D840,D843)</f>
        <v>0.55098934550989342</v>
      </c>
      <c r="E11" s="529">
        <f>SUM(E831:E834,E837:E840,E843)</f>
        <v>0</v>
      </c>
      <c r="F11" s="529">
        <f>SUM(F831:F834,F837:F840,F843)</f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3" t="s">
        <v>475</v>
      </c>
      <c r="R11" s="1047"/>
      <c r="S11" s="1010"/>
      <c r="T11" s="1010"/>
      <c r="U11" s="1048">
        <v>11</v>
      </c>
      <c r="V11" s="833"/>
    </row>
    <row r="12" spans="1:22" s="869" customFormat="1" ht="15.75" customHeight="1">
      <c r="A12" s="1049" t="s">
        <v>686</v>
      </c>
      <c r="B12" s="41"/>
      <c r="C12" s="529">
        <f>SUM(C829:C830,C835:C836,C841:C842,C844:C848)</f>
        <v>0</v>
      </c>
      <c r="D12" s="529">
        <f>SUM(D829:D830,D835:D836,D841:D842,D844:D848)</f>
        <v>0.13437703848662752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10"/>
      <c r="T12" s="1010"/>
      <c r="U12" s="1048">
        <v>12</v>
      </c>
      <c r="V12" s="833"/>
    </row>
    <row r="13" spans="1:22" s="869" customFormat="1" ht="15.75" customHeight="1">
      <c r="A13" s="1049" t="s">
        <v>123</v>
      </c>
      <c r="B13" s="41"/>
      <c r="C13" s="1050">
        <f>SUM(C819:C828)</f>
        <v>0</v>
      </c>
      <c r="D13" s="1050">
        <f>SUM(D819:D828)</f>
        <v>3.8653330434152353E-2</v>
      </c>
      <c r="E13" s="1050">
        <f>SUM(E819:E828)</f>
        <v>0</v>
      </c>
      <c r="F13" s="1050">
        <f>SUM(F819:F828)</f>
        <v>0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0</v>
      </c>
      <c r="P13" s="1050">
        <f>SUM(P819:P828)</f>
        <v>0</v>
      </c>
      <c r="Q13" s="879"/>
      <c r="R13" s="1047"/>
      <c r="S13" s="1010"/>
      <c r="T13" s="1010"/>
      <c r="U13" s="1048">
        <v>13</v>
      </c>
      <c r="V13" s="833"/>
    </row>
    <row r="14" spans="1:22" s="869" customFormat="1" ht="15.75" customHeight="1">
      <c r="A14" s="696" t="s">
        <v>476</v>
      </c>
      <c r="B14" s="41"/>
      <c r="C14" s="1050">
        <f>+SUM(C850:C851)</f>
        <v>0</v>
      </c>
      <c r="D14" s="1050">
        <f>+SUM(D850:D851)</f>
        <v>1.5220700152207002E-2</v>
      </c>
      <c r="E14" s="1050">
        <f>+SUM(E850:E851)</f>
        <v>0</v>
      </c>
      <c r="F14" s="1050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9"/>
      <c r="R14" s="1047"/>
      <c r="S14" s="1010"/>
      <c r="T14" s="1010"/>
      <c r="U14" s="1048">
        <v>14</v>
      </c>
      <c r="V14" s="833"/>
    </row>
    <row r="15" spans="1:22" s="869" customFormat="1" ht="15.75" customHeight="1">
      <c r="A15" s="1049" t="s">
        <v>477</v>
      </c>
      <c r="B15" s="41"/>
      <c r="C15" s="1050">
        <f>SUM(C853:C857)</f>
        <v>0</v>
      </c>
      <c r="D15" s="1050">
        <f>SUM(D853:D857)</f>
        <v>0</v>
      </c>
      <c r="E15" s="1050">
        <f>SUM(E853:E857)</f>
        <v>0</v>
      </c>
      <c r="F15" s="1050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9"/>
      <c r="R15" s="1047"/>
      <c r="S15" s="1010"/>
      <c r="T15" s="1010"/>
      <c r="U15" s="1048">
        <v>15</v>
      </c>
      <c r="V15" s="833"/>
    </row>
    <row r="16" spans="1:22" s="869" customFormat="1" ht="15.75" customHeight="1">
      <c r="A16" s="1049" t="s">
        <v>687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79"/>
      <c r="R16" s="1047"/>
      <c r="S16" s="1010"/>
      <c r="T16" s="1010"/>
      <c r="U16" s="1048">
        <v>16</v>
      </c>
      <c r="V16" s="833"/>
    </row>
    <row r="17" spans="1:22" s="869" customFormat="1" ht="15.75" customHeight="1">
      <c r="A17" s="1049" t="s">
        <v>688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1"/>
      <c r="I17" s="1051"/>
      <c r="J17" s="1051"/>
      <c r="K17" s="1051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79"/>
      <c r="R17" s="1047"/>
      <c r="S17" s="1010"/>
      <c r="T17" s="1010"/>
      <c r="U17" s="1048">
        <v>17</v>
      </c>
      <c r="V17" s="833"/>
    </row>
    <row r="18" spans="1:22" s="869" customFormat="1" ht="15.75" customHeight="1">
      <c r="A18" s="1049" t="s">
        <v>478</v>
      </c>
      <c r="B18" s="41"/>
      <c r="C18" s="1050">
        <f>SUM(C888:C894)</f>
        <v>0</v>
      </c>
      <c r="D18" s="1050">
        <f>SUM(D888:D894)</f>
        <v>0</v>
      </c>
      <c r="E18" s="1050">
        <f>SUM(E888:E894)</f>
        <v>0</v>
      </c>
      <c r="F18" s="1050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9"/>
      <c r="R18" s="1047"/>
      <c r="S18" s="1010"/>
      <c r="T18" s="1010"/>
      <c r="U18" s="1048">
        <v>18</v>
      </c>
      <c r="V18" s="833"/>
    </row>
    <row r="19" spans="1:22" s="869" customFormat="1" ht="15.75" customHeight="1">
      <c r="A19" s="1049" t="s">
        <v>479</v>
      </c>
      <c r="B19" s="41"/>
      <c r="C19" s="1050">
        <f>SUM(C895:C898)</f>
        <v>0</v>
      </c>
      <c r="D19" s="1050">
        <f>SUM(D895:D898)</f>
        <v>0</v>
      </c>
      <c r="E19" s="1050">
        <f>SUM(E895:E898)</f>
        <v>0</v>
      </c>
      <c r="F19" s="1050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-1.5220700152207002E-2</v>
      </c>
      <c r="O19" s="1052">
        <f>SUM(O895:O898)+SUM(O850:O851)</f>
        <v>0</v>
      </c>
      <c r="P19" s="1052">
        <f>SUM(P895:P898)+SUM(P850:P851)</f>
        <v>0</v>
      </c>
      <c r="Q19" s="879"/>
      <c r="R19" s="1047"/>
      <c r="S19" s="1010"/>
      <c r="T19" s="1010"/>
      <c r="U19" s="1048">
        <v>19</v>
      </c>
      <c r="V19" s="833"/>
    </row>
    <row r="20" spans="1:22" s="869" customFormat="1" ht="15.75" customHeight="1">
      <c r="A20" s="1385" t="s">
        <v>128</v>
      </c>
      <c r="B20" s="1054"/>
      <c r="C20" s="1055">
        <f>SUM(C21:C30)</f>
        <v>0</v>
      </c>
      <c r="D20" s="1055">
        <f>SUM(D21:D30)</f>
        <v>10355</v>
      </c>
      <c r="E20" s="1055">
        <f>SUM(E21:E30)</f>
        <v>0</v>
      </c>
      <c r="F20" s="1055">
        <f>SUM(F21:F30)</f>
        <v>148245020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-6335</v>
      </c>
      <c r="O20" s="1055">
        <f>SUM(O21:O30)</f>
        <v>0</v>
      </c>
      <c r="P20" s="1055">
        <f>SUM(P21:P30)</f>
        <v>-122500</v>
      </c>
      <c r="Q20" s="879"/>
      <c r="R20" s="885"/>
      <c r="S20" s="1017"/>
      <c r="T20" s="1017"/>
      <c r="U20" s="1048">
        <v>20</v>
      </c>
      <c r="V20" s="833"/>
    </row>
    <row r="21" spans="1:22" s="1059" customFormat="1" ht="15.75" customHeight="1">
      <c r="A21" s="688" t="s">
        <v>129</v>
      </c>
      <c r="B21" s="1054"/>
      <c r="C21" s="1057">
        <f>SUM(C930:C959)</f>
        <v>0</v>
      </c>
      <c r="D21" s="1057">
        <f>SUM(D930:D959)</f>
        <v>6755</v>
      </c>
      <c r="E21" s="1057">
        <f>SUM(E930:E959)</f>
        <v>0</v>
      </c>
      <c r="F21" s="1057">
        <f>SUM(F930:F959)</f>
        <v>147622720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-6335</v>
      </c>
      <c r="O21" s="1057">
        <f>SUM(O930:O959)</f>
        <v>0</v>
      </c>
      <c r="P21" s="1057">
        <f>SUM(P930:P959)</f>
        <v>0</v>
      </c>
      <c r="Q21" s="1058"/>
      <c r="R21" s="885"/>
      <c r="S21" s="1017"/>
      <c r="T21" s="1017"/>
      <c r="U21" s="1048">
        <v>21</v>
      </c>
      <c r="V21" s="1017"/>
    </row>
    <row r="22" spans="1:22" s="1059" customFormat="1" ht="15.75" customHeight="1">
      <c r="A22" s="688" t="s">
        <v>130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0</v>
      </c>
      <c r="F22" s="1057">
        <f>SUM(F903:F918)</f>
        <v>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0</v>
      </c>
      <c r="P22" s="1060">
        <f>SUM(P903:P918)</f>
        <v>0</v>
      </c>
      <c r="Q22" s="1058"/>
      <c r="R22" s="885"/>
      <c r="S22" s="1017"/>
      <c r="T22" s="1017"/>
      <c r="U22" s="1048">
        <v>22</v>
      </c>
      <c r="V22" s="1017"/>
    </row>
    <row r="23" spans="1:22" s="1059" customFormat="1" ht="15.75" customHeight="1">
      <c r="A23" s="688" t="s">
        <v>131</v>
      </c>
      <c r="B23" s="1054"/>
      <c r="C23" s="1057">
        <f>SUM(C919:C929)</f>
        <v>0</v>
      </c>
      <c r="D23" s="1057">
        <f>SUM(D919:D929)</f>
        <v>3600</v>
      </c>
      <c r="E23" s="1057">
        <f>SUM(E919:E929)</f>
        <v>0</v>
      </c>
      <c r="F23" s="1057">
        <f>SUM(F919:F929)</f>
        <v>622300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0</v>
      </c>
      <c r="O23" s="1060">
        <f>SUM(O919:O929)</f>
        <v>0</v>
      </c>
      <c r="P23" s="1060">
        <f>SUM(P919:P929)</f>
        <v>-122500</v>
      </c>
      <c r="Q23" s="879"/>
      <c r="R23" s="885"/>
      <c r="S23" s="1017"/>
      <c r="T23" s="1017"/>
      <c r="U23" s="1048">
        <v>23</v>
      </c>
      <c r="V23" s="1017"/>
    </row>
    <row r="24" spans="1:22" s="1059" customFormat="1" ht="15.75" customHeight="1">
      <c r="A24" s="538" t="s">
        <v>659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5"/>
      <c r="S24" s="1017"/>
      <c r="T24" s="1017"/>
      <c r="U24" s="1048">
        <v>24</v>
      </c>
      <c r="V24" s="1017"/>
    </row>
    <row r="25" spans="1:22" s="1059" customFormat="1" ht="15.75" customHeight="1">
      <c r="A25" s="538" t="s">
        <v>660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394"/>
      <c r="R25" s="885"/>
      <c r="S25" s="1017"/>
      <c r="T25" s="1017"/>
      <c r="U25" s="1048">
        <v>25</v>
      </c>
      <c r="V25" s="1017"/>
    </row>
    <row r="26" spans="1:22" s="1059" customFormat="1" ht="15.75" customHeight="1">
      <c r="A26" s="688" t="s">
        <v>132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5"/>
      <c r="S26" s="1017"/>
      <c r="T26" s="1017"/>
      <c r="U26" s="1048">
        <v>26</v>
      </c>
      <c r="V26" s="1017"/>
    </row>
    <row r="27" spans="1:22" s="1059" customFormat="1" ht="15.75" customHeight="1">
      <c r="A27" s="688" t="s">
        <v>133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9"/>
      <c r="R27" s="885"/>
      <c r="S27" s="1017"/>
      <c r="T27" s="1017"/>
      <c r="U27" s="1048">
        <v>27</v>
      </c>
      <c r="V27" s="1017"/>
    </row>
    <row r="28" spans="1:22" s="869" customFormat="1" ht="15.75" customHeight="1">
      <c r="A28" s="688" t="s">
        <v>134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9"/>
      <c r="R28" s="885"/>
      <c r="S28" s="1017"/>
      <c r="T28" s="1017"/>
      <c r="U28" s="1048">
        <v>28</v>
      </c>
      <c r="V28" s="833"/>
    </row>
    <row r="29" spans="1:22" s="869" customFormat="1" ht="15.75" customHeight="1">
      <c r="A29" s="688" t="s">
        <v>135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9"/>
      <c r="R29" s="885"/>
      <c r="S29" s="1017"/>
      <c r="T29" s="1017"/>
      <c r="U29" s="1048">
        <v>29</v>
      </c>
      <c r="V29" s="833"/>
    </row>
    <row r="30" spans="1:22" s="869" customFormat="1" ht="15.75" customHeight="1">
      <c r="A30" s="688" t="s">
        <v>480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9"/>
      <c r="R30" s="885"/>
      <c r="S30" s="1017"/>
      <c r="T30" s="1017"/>
      <c r="U30" s="1048">
        <v>30</v>
      </c>
      <c r="V30" s="833"/>
    </row>
    <row r="31" spans="1:22" s="869" customFormat="1" ht="15.75" customHeight="1">
      <c r="A31" s="1385" t="s">
        <v>137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9"/>
      <c r="R31" s="885"/>
      <c r="S31" s="1017"/>
      <c r="T31" s="1017"/>
      <c r="U31" s="1048">
        <v>31</v>
      </c>
      <c r="V31" s="833"/>
    </row>
    <row r="32" spans="1:22" s="869" customFormat="1" ht="15.75" customHeight="1">
      <c r="A32" s="1032" t="s">
        <v>138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9"/>
      <c r="R32" s="885"/>
      <c r="S32" s="1017"/>
      <c r="T32" s="1017"/>
      <c r="U32" s="1048">
        <v>32</v>
      </c>
      <c r="V32" s="833"/>
    </row>
    <row r="33" spans="1:36" s="869" customFormat="1" ht="15.75" customHeight="1">
      <c r="A33" s="1032" t="s">
        <v>139</v>
      </c>
      <c r="B33" s="1061"/>
      <c r="C33" s="1062">
        <f t="shared" ref="C33:F41" si="0">C990</f>
        <v>0</v>
      </c>
      <c r="D33" s="1063">
        <f t="shared" si="0"/>
        <v>0</v>
      </c>
      <c r="E33" s="1063">
        <f t="shared" si="0"/>
        <v>0</v>
      </c>
      <c r="F33" s="1063">
        <f t="shared" si="0"/>
        <v>0</v>
      </c>
      <c r="G33" s="1061"/>
      <c r="H33" s="1064"/>
      <c r="I33" s="1064"/>
      <c r="J33" s="1064"/>
      <c r="K33" s="1064"/>
      <c r="L33" s="1061"/>
      <c r="M33" s="1065">
        <f t="shared" ref="M33:P41" si="1">M990</f>
        <v>0</v>
      </c>
      <c r="N33" s="1065">
        <f t="shared" si="1"/>
        <v>0</v>
      </c>
      <c r="O33" s="1065">
        <f t="shared" si="1"/>
        <v>0</v>
      </c>
      <c r="P33" s="1065">
        <f t="shared" si="1"/>
        <v>0</v>
      </c>
      <c r="Q33" s="879"/>
      <c r="R33" s="885"/>
      <c r="S33" s="1017"/>
      <c r="T33" s="1017"/>
      <c r="U33" s="1048">
        <v>33</v>
      </c>
      <c r="V33" s="833"/>
    </row>
    <row r="34" spans="1:36" s="869" customFormat="1" ht="15.75" customHeight="1">
      <c r="A34" s="1032" t="s">
        <v>140</v>
      </c>
      <c r="B34" s="1066"/>
      <c r="C34" s="1062">
        <f t="shared" si="0"/>
        <v>0</v>
      </c>
      <c r="D34" s="1063">
        <f t="shared" si="0"/>
        <v>0</v>
      </c>
      <c r="E34" s="1063">
        <f t="shared" si="0"/>
        <v>0</v>
      </c>
      <c r="F34" s="1063">
        <f t="shared" si="0"/>
        <v>0</v>
      </c>
      <c r="G34" s="1066"/>
      <c r="H34" s="1067"/>
      <c r="I34" s="1067"/>
      <c r="J34" s="1067"/>
      <c r="K34" s="1067"/>
      <c r="L34" s="1066"/>
      <c r="M34" s="1065">
        <f t="shared" si="1"/>
        <v>0</v>
      </c>
      <c r="N34" s="1065">
        <f t="shared" si="1"/>
        <v>0</v>
      </c>
      <c r="O34" s="1065">
        <f t="shared" si="1"/>
        <v>0</v>
      </c>
      <c r="P34" s="1065">
        <f t="shared" si="1"/>
        <v>0</v>
      </c>
      <c r="Q34" s="879"/>
      <c r="R34" s="885"/>
      <c r="S34" s="1017"/>
      <c r="T34" s="1017"/>
      <c r="U34" s="1048">
        <v>34</v>
      </c>
      <c r="V34" s="833"/>
    </row>
    <row r="35" spans="1:36" s="869" customFormat="1" ht="15.75" customHeight="1">
      <c r="A35" s="1032" t="s">
        <v>54</v>
      </c>
      <c r="B35" s="41"/>
      <c r="C35" s="1062">
        <f t="shared" si="0"/>
        <v>0</v>
      </c>
      <c r="D35" s="1063">
        <f t="shared" si="0"/>
        <v>0</v>
      </c>
      <c r="E35" s="1063">
        <f t="shared" si="0"/>
        <v>0</v>
      </c>
      <c r="F35" s="1063">
        <f t="shared" si="0"/>
        <v>0</v>
      </c>
      <c r="G35" s="1066"/>
      <c r="H35" s="1067"/>
      <c r="I35" s="1067"/>
      <c r="J35" s="1067"/>
      <c r="K35" s="1067"/>
      <c r="L35" s="1066"/>
      <c r="M35" s="1065">
        <f t="shared" si="1"/>
        <v>0</v>
      </c>
      <c r="N35" s="1065">
        <f t="shared" si="1"/>
        <v>0</v>
      </c>
      <c r="O35" s="1065">
        <f t="shared" si="1"/>
        <v>0</v>
      </c>
      <c r="P35" s="1065">
        <f t="shared" si="1"/>
        <v>0</v>
      </c>
      <c r="Q35" s="879"/>
      <c r="R35" s="885"/>
      <c r="S35" s="1017"/>
      <c r="T35" s="1017"/>
      <c r="U35" s="1048">
        <v>35</v>
      </c>
      <c r="V35" s="833"/>
    </row>
    <row r="36" spans="1:36" s="869" customFormat="1" ht="15.75" customHeight="1">
      <c r="A36" s="1032" t="s">
        <v>141</v>
      </c>
      <c r="B36" s="1068"/>
      <c r="C36" s="1062">
        <f t="shared" si="0"/>
        <v>0</v>
      </c>
      <c r="D36" s="1063">
        <f t="shared" si="0"/>
        <v>0</v>
      </c>
      <c r="E36" s="1063">
        <f t="shared" si="0"/>
        <v>0</v>
      </c>
      <c r="F36" s="1063">
        <f t="shared" si="0"/>
        <v>0</v>
      </c>
      <c r="G36" s="1066"/>
      <c r="H36" s="1067"/>
      <c r="I36" s="1067"/>
      <c r="J36" s="1067"/>
      <c r="K36" s="1067"/>
      <c r="L36" s="1066"/>
      <c r="M36" s="1065">
        <f t="shared" si="1"/>
        <v>0</v>
      </c>
      <c r="N36" s="1065">
        <f t="shared" si="1"/>
        <v>0</v>
      </c>
      <c r="O36" s="1065">
        <f t="shared" si="1"/>
        <v>0</v>
      </c>
      <c r="P36" s="1065">
        <f t="shared" si="1"/>
        <v>0</v>
      </c>
      <c r="Q36" s="879"/>
      <c r="R36" s="885"/>
      <c r="S36" s="1017"/>
      <c r="T36" s="1017"/>
      <c r="U36" s="1048">
        <v>36</v>
      </c>
      <c r="V36" s="833"/>
    </row>
    <row r="37" spans="1:36" s="869" customFormat="1" ht="15.75" customHeight="1">
      <c r="A37" s="1032" t="s">
        <v>142</v>
      </c>
      <c r="B37" s="1043"/>
      <c r="C37" s="1062">
        <f t="shared" si="0"/>
        <v>0</v>
      </c>
      <c r="D37" s="1063">
        <f t="shared" si="0"/>
        <v>0</v>
      </c>
      <c r="E37" s="1063">
        <f t="shared" si="0"/>
        <v>0</v>
      </c>
      <c r="F37" s="1063">
        <f t="shared" si="0"/>
        <v>0</v>
      </c>
      <c r="G37" s="1066"/>
      <c r="H37" s="1067"/>
      <c r="I37" s="1067"/>
      <c r="J37" s="1067"/>
      <c r="K37" s="1067"/>
      <c r="L37" s="1066"/>
      <c r="M37" s="1065">
        <f t="shared" si="1"/>
        <v>0</v>
      </c>
      <c r="N37" s="1065">
        <f t="shared" si="1"/>
        <v>0</v>
      </c>
      <c r="O37" s="1065">
        <f t="shared" si="1"/>
        <v>0</v>
      </c>
      <c r="P37" s="1065">
        <f t="shared" si="1"/>
        <v>0</v>
      </c>
      <c r="Q37" s="879"/>
      <c r="R37" s="885"/>
      <c r="S37" s="1017"/>
      <c r="T37" s="1017"/>
      <c r="U37" s="1048">
        <v>37</v>
      </c>
      <c r="V37" s="833"/>
    </row>
    <row r="38" spans="1:36" s="869" customFormat="1" ht="15.75" customHeight="1">
      <c r="A38" s="1032" t="s">
        <v>143</v>
      </c>
      <c r="B38" s="1069"/>
      <c r="C38" s="1062">
        <f t="shared" si="0"/>
        <v>0</v>
      </c>
      <c r="D38" s="1063">
        <f t="shared" si="0"/>
        <v>0</v>
      </c>
      <c r="E38" s="1063">
        <f t="shared" si="0"/>
        <v>0</v>
      </c>
      <c r="F38" s="1063">
        <f t="shared" si="0"/>
        <v>0</v>
      </c>
      <c r="G38" s="1066"/>
      <c r="H38" s="1067"/>
      <c r="I38" s="1067"/>
      <c r="J38" s="1067"/>
      <c r="K38" s="1067"/>
      <c r="L38" s="1066"/>
      <c r="M38" s="1065">
        <f t="shared" si="1"/>
        <v>0</v>
      </c>
      <c r="N38" s="1065">
        <f t="shared" si="1"/>
        <v>0</v>
      </c>
      <c r="O38" s="1065">
        <f t="shared" si="1"/>
        <v>0</v>
      </c>
      <c r="P38" s="1065">
        <f t="shared" si="1"/>
        <v>0</v>
      </c>
      <c r="Q38" s="879"/>
      <c r="R38" s="885"/>
      <c r="S38" s="1017"/>
      <c r="T38" s="1017"/>
      <c r="U38" s="1048">
        <v>38</v>
      </c>
      <c r="V38" s="833"/>
    </row>
    <row r="39" spans="1:36" s="869" customFormat="1" ht="15.75" customHeight="1">
      <c r="A39" s="1032" t="s">
        <v>481</v>
      </c>
      <c r="B39" s="1069"/>
      <c r="C39" s="1062">
        <f t="shared" si="0"/>
        <v>0</v>
      </c>
      <c r="D39" s="1062">
        <f t="shared" si="0"/>
        <v>0</v>
      </c>
      <c r="E39" s="1062">
        <f t="shared" si="0"/>
        <v>0</v>
      </c>
      <c r="F39" s="1062">
        <f t="shared" si="0"/>
        <v>0</v>
      </c>
      <c r="G39" s="1066"/>
      <c r="H39" s="1067"/>
      <c r="I39" s="1067"/>
      <c r="J39" s="1067"/>
      <c r="K39" s="1067"/>
      <c r="L39" s="1066"/>
      <c r="M39" s="1062">
        <f t="shared" si="1"/>
        <v>0</v>
      </c>
      <c r="N39" s="1062">
        <f t="shared" si="1"/>
        <v>0</v>
      </c>
      <c r="O39" s="1062">
        <f t="shared" si="1"/>
        <v>0</v>
      </c>
      <c r="P39" s="1062">
        <f t="shared" si="1"/>
        <v>0</v>
      </c>
      <c r="Q39" s="879"/>
      <c r="R39" s="885"/>
      <c r="S39" s="1017"/>
      <c r="T39" s="1017"/>
      <c r="U39" s="1048">
        <v>39</v>
      </c>
      <c r="V39" s="833"/>
    </row>
    <row r="40" spans="1:36" s="869" customFormat="1" ht="15.75" customHeight="1">
      <c r="A40" s="1032" t="s">
        <v>482</v>
      </c>
      <c r="B40" s="1069"/>
      <c r="C40" s="1062" t="str">
        <f t="shared" si="0"/>
        <v/>
      </c>
      <c r="D40" s="1062" t="str">
        <f t="shared" si="0"/>
        <v/>
      </c>
      <c r="E40" s="1062" t="str">
        <f t="shared" si="0"/>
        <v/>
      </c>
      <c r="F40" s="1062" t="str">
        <f t="shared" si="0"/>
        <v/>
      </c>
      <c r="G40" s="1066"/>
      <c r="H40" s="1067"/>
      <c r="I40" s="1067"/>
      <c r="J40" s="1067"/>
      <c r="K40" s="1067"/>
      <c r="L40" s="1066"/>
      <c r="M40" s="1062">
        <f t="shared" si="1"/>
        <v>0</v>
      </c>
      <c r="N40" s="1062">
        <f t="shared" si="1"/>
        <v>0</v>
      </c>
      <c r="O40" s="1062">
        <f t="shared" si="1"/>
        <v>0</v>
      </c>
      <c r="P40" s="1062">
        <f t="shared" si="1"/>
        <v>0</v>
      </c>
      <c r="Q40" s="879"/>
      <c r="R40" s="885"/>
      <c r="S40" s="1017"/>
      <c r="T40" s="1017"/>
      <c r="U40" s="1048">
        <v>40</v>
      </c>
      <c r="V40" s="833"/>
    </row>
    <row r="41" spans="1:36" s="869" customFormat="1" ht="15.75" customHeight="1">
      <c r="A41" s="1032" t="s">
        <v>396</v>
      </c>
      <c r="B41" s="1069"/>
      <c r="C41" s="1062">
        <f t="shared" si="0"/>
        <v>0</v>
      </c>
      <c r="D41" s="1062">
        <f t="shared" si="0"/>
        <v>0</v>
      </c>
      <c r="E41" s="1062">
        <f t="shared" si="0"/>
        <v>0</v>
      </c>
      <c r="F41" s="1062">
        <f t="shared" si="0"/>
        <v>0</v>
      </c>
      <c r="G41" s="1066"/>
      <c r="H41" s="1067"/>
      <c r="I41" s="1067"/>
      <c r="J41" s="1067"/>
      <c r="K41" s="1067"/>
      <c r="L41" s="1066"/>
      <c r="M41" s="1062">
        <f t="shared" si="1"/>
        <v>0</v>
      </c>
      <c r="N41" s="1062">
        <f t="shared" si="1"/>
        <v>0</v>
      </c>
      <c r="O41" s="1062">
        <f t="shared" si="1"/>
        <v>0</v>
      </c>
      <c r="P41" s="1062">
        <f t="shared" si="1"/>
        <v>0</v>
      </c>
      <c r="Q41" s="879"/>
      <c r="R41" s="885"/>
      <c r="S41" s="1017"/>
      <c r="T41" s="1017"/>
      <c r="U41" s="1048">
        <v>41</v>
      </c>
      <c r="V41" s="833"/>
    </row>
    <row r="42" spans="1:36" s="869" customFormat="1" ht="15.75" customHeight="1">
      <c r="A42" s="1032" t="s">
        <v>147</v>
      </c>
      <c r="B42" s="1069"/>
      <c r="C42" s="1052" t="e">
        <f>C32/C20</f>
        <v>#DIV/0!</v>
      </c>
      <c r="D42" s="1052">
        <f>D32/D20</f>
        <v>0</v>
      </c>
      <c r="E42" s="1052" t="e">
        <f>E32/E20</f>
        <v>#DIV/0!</v>
      </c>
      <c r="F42" s="1052">
        <f>F32/F20</f>
        <v>0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9"/>
      <c r="R42" s="868"/>
      <c r="S42" s="833"/>
      <c r="T42" s="833"/>
      <c r="U42" s="1048">
        <v>42</v>
      </c>
      <c r="V42" s="833"/>
    </row>
    <row r="43" spans="1:36" s="869" customFormat="1" ht="15.75" customHeight="1">
      <c r="A43" s="1071" t="s">
        <v>357</v>
      </c>
      <c r="B43" s="930"/>
      <c r="C43" s="1072">
        <f>C20-C31</f>
        <v>0</v>
      </c>
      <c r="D43" s="1072">
        <f>D20-D31</f>
        <v>10355</v>
      </c>
      <c r="E43" s="1072">
        <f>E20-E31</f>
        <v>0</v>
      </c>
      <c r="F43" s="1072">
        <f>F20-F31</f>
        <v>148245020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9"/>
      <c r="R43" s="868"/>
      <c r="S43" s="833"/>
      <c r="T43" s="833"/>
      <c r="U43" s="1048">
        <v>43</v>
      </c>
      <c r="V43" s="833"/>
    </row>
    <row r="44" spans="1:36" s="1078" customFormat="1" ht="15.75" customHeight="1">
      <c r="A44" s="1075" t="s">
        <v>58</v>
      </c>
      <c r="B44" s="930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6"/>
      <c r="S44" s="459"/>
      <c r="T44" s="459"/>
      <c r="U44" s="1048">
        <v>44</v>
      </c>
      <c r="V44" s="459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8" customFormat="1" ht="15.75" customHeight="1">
      <c r="A45" s="929" t="s">
        <v>483</v>
      </c>
      <c r="B45" s="930"/>
      <c r="C45" s="1079" t="str">
        <f>IF(WB!CK9="","",WB!CK9)</f>
        <v/>
      </c>
      <c r="D45" s="1079">
        <f>IF(WB!CK10="","",WB!CK10)</f>
        <v>0.99</v>
      </c>
      <c r="E45" s="1079" t="str">
        <f>IF(WB!CK11="","",WB!CK11)</f>
        <v xml:space="preserve"> </v>
      </c>
      <c r="F45" s="1079">
        <f>IF(WB!CK12="","",WB!CK12)</f>
        <v>0.01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10"/>
      <c r="T45" s="1010"/>
      <c r="U45" s="1048">
        <v>45</v>
      </c>
      <c r="V45" s="459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8" customFormat="1" ht="15.75" customHeight="1">
      <c r="A46" s="929" t="s">
        <v>64</v>
      </c>
      <c r="B46" s="930"/>
      <c r="C46" s="863" t="str">
        <f>IF(WB!CK14="","",WB!CK14)</f>
        <v/>
      </c>
      <c r="D46" s="863">
        <f>IF(WB!CK15="","",WB!CK15)</f>
        <v>9</v>
      </c>
      <c r="E46" s="863" t="str">
        <f>IF(WB!CK16="","",WB!CK16)</f>
        <v/>
      </c>
      <c r="F46" s="863" t="str">
        <f>IF(WB!CK17="","",WB!CK17)</f>
        <v/>
      </c>
      <c r="G46" s="1069"/>
      <c r="H46" s="1080">
        <f>SUM(C46)</f>
        <v>0</v>
      </c>
      <c r="I46" s="1080">
        <f>SUM(D46)</f>
        <v>9</v>
      </c>
      <c r="J46" s="1080">
        <f>SUM(E46)</f>
        <v>0</v>
      </c>
      <c r="K46" s="1080">
        <f>SUM(F46)</f>
        <v>0</v>
      </c>
      <c r="L46" s="1069"/>
      <c r="M46" s="1081"/>
      <c r="N46" s="1081"/>
      <c r="O46" s="1081"/>
      <c r="P46" s="1081"/>
      <c r="Q46" s="1077"/>
      <c r="R46" s="885"/>
      <c r="S46" s="1017"/>
      <c r="T46" s="1017"/>
      <c r="U46" s="1048">
        <v>46</v>
      </c>
      <c r="V46" s="459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8" customFormat="1" ht="15.75" customHeight="1">
      <c r="A47" s="929" t="s">
        <v>484</v>
      </c>
      <c r="B47" s="930"/>
      <c r="C47" s="863" t="str">
        <f>IF(WB!CK18="","",WB!CK18)</f>
        <v/>
      </c>
      <c r="D47" s="863">
        <f>IF(WB!CK19="","",WB!CK19)</f>
        <v>5</v>
      </c>
      <c r="E47" s="863" t="str">
        <f>IF(WB!CK20="","",WB!CK20)</f>
        <v/>
      </c>
      <c r="F47" s="863">
        <f>IF(WB!CK21="","",WB!CK21)</f>
        <v>1500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5"/>
      <c r="S47" s="1017"/>
      <c r="T47" s="1017"/>
      <c r="U47" s="1048">
        <v>47</v>
      </c>
      <c r="V47" s="459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8" customFormat="1" ht="15.75" customHeight="1">
      <c r="A48" s="929" t="s">
        <v>485</v>
      </c>
      <c r="B48" s="930"/>
      <c r="C48" s="863" t="str">
        <f>IF(WB!CK22="","",WB!CK22)</f>
        <v/>
      </c>
      <c r="D48" s="863">
        <f>IF(WB!CK23="","",WB!CK23)</f>
        <v>3</v>
      </c>
      <c r="E48" s="863" t="str">
        <f>IF(WB!CK24="","",WB!CK24)</f>
        <v/>
      </c>
      <c r="F48" s="863">
        <f>IF(WB!CK25="","",WB!CK25)</f>
        <v>500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5"/>
      <c r="S48" s="1017"/>
      <c r="T48" s="1017"/>
      <c r="U48" s="1048">
        <v>48</v>
      </c>
      <c r="V48" s="459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8" customFormat="1" ht="15.75" customHeight="1">
      <c r="A49" s="929" t="s">
        <v>486</v>
      </c>
      <c r="B49" s="930"/>
      <c r="C49" s="863" t="str">
        <f>IF(WB!CK26="","",WB!CK26)</f>
        <v/>
      </c>
      <c r="D49" s="863">
        <f>IF(WB!CK27="","",WB!CK27)</f>
        <v>1.5</v>
      </c>
      <c r="E49" s="863" t="str">
        <f>IF(WB!CK28="","",WB!CK28)</f>
        <v/>
      </c>
      <c r="F49" s="863">
        <f>IF(WB!CK29="","",WB!CK29)</f>
        <v>0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5"/>
      <c r="S49" s="1017"/>
      <c r="T49" s="1017"/>
      <c r="U49" s="1048">
        <v>49</v>
      </c>
      <c r="V49" s="459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8" customFormat="1" ht="15.75" customHeight="1">
      <c r="A50" s="929" t="s">
        <v>487</v>
      </c>
      <c r="B50" s="930"/>
      <c r="C50" s="863" t="str">
        <f>IF(WB!CK30="","",WB!CK30)</f>
        <v/>
      </c>
      <c r="D50" s="863">
        <f>IF(WB!CK31="","",WB!CK31)</f>
        <v>1</v>
      </c>
      <c r="E50" s="863" t="str">
        <f>IF(WB!CK32="","",WB!CK32)</f>
        <v/>
      </c>
      <c r="F50" s="863">
        <f>IF(WB!CK33="","",WB!CK33)</f>
        <v>500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5"/>
      <c r="S50" s="1017"/>
      <c r="T50" s="1017"/>
      <c r="U50" s="1048">
        <v>50</v>
      </c>
      <c r="V50" s="459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8" customFormat="1" ht="15.75" customHeight="1">
      <c r="A51" s="929" t="s">
        <v>154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9"/>
      <c r="H51" s="1082">
        <f t="shared" ref="H51:K52" si="2">SUM(C51)</f>
        <v>0</v>
      </c>
      <c r="I51" s="1082">
        <f t="shared" si="2"/>
        <v>0</v>
      </c>
      <c r="J51" s="1082">
        <f t="shared" si="2"/>
        <v>0</v>
      </c>
      <c r="K51" s="1082">
        <f t="shared" si="2"/>
        <v>0</v>
      </c>
      <c r="L51" s="1069"/>
      <c r="M51" s="1081"/>
      <c r="N51" s="1081"/>
      <c r="O51" s="1081"/>
      <c r="P51" s="1081"/>
      <c r="Q51" s="1077"/>
      <c r="R51" s="885"/>
      <c r="S51" s="1017"/>
      <c r="T51" s="1017"/>
      <c r="U51" s="1048">
        <v>51</v>
      </c>
      <c r="V51" s="459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8" customFormat="1" ht="15.75" customHeight="1">
      <c r="A52" s="1083" t="s">
        <v>155</v>
      </c>
      <c r="B52" s="930"/>
      <c r="C52" s="863" t="str">
        <f>IF(WB!CK70="","",WB!CK70)</f>
        <v/>
      </c>
      <c r="D52" s="863">
        <f>IF(WB!CK78="","",WB!CK78)</f>
        <v>6</v>
      </c>
      <c r="E52" s="863" t="str">
        <f>IF(WB!CK86="","",WB!CK86)</f>
        <v/>
      </c>
      <c r="F52" s="863">
        <f>IF(WB!CK94="","",WB!CK94)</f>
        <v>600</v>
      </c>
      <c r="G52" s="930"/>
      <c r="H52" s="1082">
        <f t="shared" si="2"/>
        <v>0</v>
      </c>
      <c r="I52" s="1082">
        <f t="shared" si="2"/>
        <v>6</v>
      </c>
      <c r="J52" s="1082">
        <f t="shared" si="2"/>
        <v>0</v>
      </c>
      <c r="K52" s="1082">
        <f t="shared" si="2"/>
        <v>600</v>
      </c>
      <c r="L52" s="930"/>
      <c r="M52" s="951"/>
      <c r="N52" s="951"/>
      <c r="O52" s="951"/>
      <c r="P52" s="951"/>
      <c r="Q52" s="1077"/>
      <c r="R52" s="885"/>
      <c r="S52" s="1017"/>
      <c r="T52" s="1017"/>
      <c r="U52" s="1048">
        <v>52</v>
      </c>
      <c r="V52" s="459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8" customFormat="1" ht="15.75" customHeight="1">
      <c r="A53" s="929" t="s">
        <v>156</v>
      </c>
      <c r="B53" s="930"/>
      <c r="C53" s="863" t="str">
        <f>IF(WB!CK66="","",WB!CK66)</f>
        <v/>
      </c>
      <c r="D53" s="863">
        <f>IF(WB!CK67="","",WB!CK67)</f>
        <v>2</v>
      </c>
      <c r="E53" s="863" t="str">
        <f>IF(WB!CK68="","",WB!CK68)</f>
        <v/>
      </c>
      <c r="F53" s="863">
        <f>IF(WB!CK69="","",WB!CK69)</f>
        <v>0</v>
      </c>
      <c r="G53" s="930"/>
      <c r="H53" s="1082"/>
      <c r="I53" s="1082"/>
      <c r="J53" s="1082"/>
      <c r="K53" s="1082"/>
      <c r="L53" s="930"/>
      <c r="M53" s="951"/>
      <c r="N53" s="951"/>
      <c r="O53" s="951"/>
      <c r="P53" s="951"/>
      <c r="Q53" s="1077"/>
      <c r="R53" s="885"/>
      <c r="S53" s="1017"/>
      <c r="T53" s="1017"/>
      <c r="U53" s="1048">
        <v>53</v>
      </c>
      <c r="V53" s="459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8" customFormat="1" ht="15.75" customHeight="1">
      <c r="A54" s="1083" t="s">
        <v>157</v>
      </c>
      <c r="B54" s="930"/>
      <c r="C54" s="863" t="str">
        <f>IF(WB!CK102="","",WB!CK102)</f>
        <v/>
      </c>
      <c r="D54" s="863">
        <f>IF(WB!CK110="","",WB!CK110)</f>
        <v>10</v>
      </c>
      <c r="E54" s="863" t="str">
        <f>IF(WB!CK118="","",WB!CK118)</f>
        <v/>
      </c>
      <c r="F54" s="863">
        <f>IF(WB!CK126="","",WB!CK126)</f>
        <v>0</v>
      </c>
      <c r="G54" s="930"/>
      <c r="H54" s="1082">
        <f t="shared" ref="H54:K55" si="3">SUM(C54)</f>
        <v>0</v>
      </c>
      <c r="I54" s="1082">
        <f t="shared" si="3"/>
        <v>10</v>
      </c>
      <c r="J54" s="1082">
        <f t="shared" si="3"/>
        <v>0</v>
      </c>
      <c r="K54" s="1082">
        <f t="shared" si="3"/>
        <v>0</v>
      </c>
      <c r="L54" s="930"/>
      <c r="M54" s="951"/>
      <c r="N54" s="951"/>
      <c r="O54" s="951"/>
      <c r="P54" s="951"/>
      <c r="Q54" s="1077"/>
      <c r="R54" s="885"/>
      <c r="S54" s="1017"/>
      <c r="T54" s="1017"/>
      <c r="U54" s="1048">
        <v>54</v>
      </c>
      <c r="V54" s="459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8" customFormat="1" ht="15.75" customHeight="1">
      <c r="A55" s="1083" t="s">
        <v>158</v>
      </c>
      <c r="B55" s="930"/>
      <c r="C55" s="863" t="str">
        <f>IF(WB!CK134="","",WB!CK134)</f>
        <v/>
      </c>
      <c r="D55" s="863" t="str">
        <f>IF(WB!CK142="","",WB!CK142)</f>
        <v/>
      </c>
      <c r="E55" s="863" t="str">
        <f>IF(WB!CK150="","",WB!CK150)</f>
        <v/>
      </c>
      <c r="F55" s="863">
        <f>IF(WB!CK158="","",WB!CK158)</f>
        <v>50</v>
      </c>
      <c r="G55" s="930"/>
      <c r="H55" s="1082">
        <f t="shared" si="3"/>
        <v>0</v>
      </c>
      <c r="I55" s="1082">
        <f t="shared" si="3"/>
        <v>0</v>
      </c>
      <c r="J55" s="1082">
        <f t="shared" si="3"/>
        <v>0</v>
      </c>
      <c r="K55" s="1082">
        <f t="shared" si="3"/>
        <v>50</v>
      </c>
      <c r="L55" s="930"/>
      <c r="M55" s="951"/>
      <c r="N55" s="951"/>
      <c r="O55" s="951"/>
      <c r="P55" s="951"/>
      <c r="Q55" s="1077"/>
      <c r="R55" s="885"/>
      <c r="S55" s="1017"/>
      <c r="T55" s="1017"/>
      <c r="U55" s="1048">
        <v>55</v>
      </c>
      <c r="V55" s="459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8" customFormat="1" ht="15.75" customHeight="1">
      <c r="A56" s="1083" t="s">
        <v>159</v>
      </c>
      <c r="B56" s="930"/>
      <c r="C56" s="863" t="str">
        <f>IF(WB!CK166="","",WB!CK166)</f>
        <v/>
      </c>
      <c r="D56" s="863">
        <f>IF(WB!CK167="","",WB!CK167)</f>
        <v>0</v>
      </c>
      <c r="E56" s="863" t="str">
        <f>IF(WB!CK168="","",WB!CK168)</f>
        <v/>
      </c>
      <c r="F56" s="863">
        <f>IF(WB!CK169="","",WB!CK169)</f>
        <v>0</v>
      </c>
      <c r="G56" s="930"/>
      <c r="H56" s="1082"/>
      <c r="I56" s="1082"/>
      <c r="J56" s="1082"/>
      <c r="K56" s="1082"/>
      <c r="L56" s="930"/>
      <c r="M56" s="951"/>
      <c r="N56" s="951"/>
      <c r="O56" s="951"/>
      <c r="P56" s="951"/>
      <c r="Q56" s="1077"/>
      <c r="R56" s="885"/>
      <c r="S56" s="1017"/>
      <c r="T56" s="1017"/>
      <c r="U56" s="1048">
        <v>56</v>
      </c>
      <c r="V56" s="459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8" customFormat="1" ht="15.75" customHeight="1">
      <c r="A57" s="1084" t="s">
        <v>160</v>
      </c>
      <c r="B57" s="930"/>
      <c r="C57" s="863" t="str">
        <f>IF(WB!CK170="","",WB!CK170)</f>
        <v/>
      </c>
      <c r="D57" s="863">
        <f>IF(WB!CK171="","",WB!CK171)</f>
        <v>10</v>
      </c>
      <c r="E57" s="863" t="str">
        <f>IF(WB!CK172="","",WB!CK172)</f>
        <v/>
      </c>
      <c r="F57" s="863">
        <f>IF(WB!CK173="","",WB!CK173)</f>
        <v>0</v>
      </c>
      <c r="G57" s="930"/>
      <c r="H57" s="1082"/>
      <c r="I57" s="1082"/>
      <c r="J57" s="1082"/>
      <c r="K57" s="1082"/>
      <c r="L57" s="930"/>
      <c r="M57" s="951"/>
      <c r="N57" s="951"/>
      <c r="O57" s="951"/>
      <c r="P57" s="951"/>
      <c r="Q57" s="1077"/>
      <c r="R57" s="885"/>
      <c r="S57" s="1017"/>
      <c r="T57" s="1017"/>
      <c r="U57" s="1048">
        <v>57</v>
      </c>
      <c r="V57" s="459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8" customFormat="1" ht="15.75" customHeight="1">
      <c r="A58" s="1085" t="str">
        <f>WB!A174</f>
        <v>Other: Hoes and Axes</v>
      </c>
      <c r="B58" s="930"/>
      <c r="C58" s="863" t="str">
        <f>IF(WB!CK174="","",WB!CK174)</f>
        <v/>
      </c>
      <c r="D58" s="863">
        <f>IF(WB!CK175="","",WB!CK175)</f>
        <v>4</v>
      </c>
      <c r="E58" s="863" t="str">
        <f>IF(WB!CK176="","",WB!CK176)</f>
        <v/>
      </c>
      <c r="F58" s="863">
        <f>IF(WB!CK177="","",WB!CK177)</f>
        <v>0</v>
      </c>
      <c r="G58" s="930"/>
      <c r="H58" s="1082"/>
      <c r="I58" s="1082"/>
      <c r="J58" s="1082"/>
      <c r="K58" s="1082"/>
      <c r="L58" s="930"/>
      <c r="M58" s="951"/>
      <c r="N58" s="951"/>
      <c r="O58" s="951"/>
      <c r="P58" s="951"/>
      <c r="Q58" s="1077"/>
      <c r="R58" s="885"/>
      <c r="S58" s="1017"/>
      <c r="T58" s="1017"/>
      <c r="U58" s="1048">
        <v>58</v>
      </c>
      <c r="V58" s="459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8" customFormat="1" ht="15.75" customHeight="1">
      <c r="A59" s="1083" t="str">
        <f>WB!A178</f>
        <v>Other: Bicycles</v>
      </c>
      <c r="B59" s="1086"/>
      <c r="C59" s="863" t="str">
        <f>IF(WB!CK178="","",WB!CK178)</f>
        <v/>
      </c>
      <c r="D59" s="863">
        <f>IF(WB!CK179="","",WB!CK179)</f>
        <v>1</v>
      </c>
      <c r="E59" s="863" t="str">
        <f>IF(WB!CK180="","",WB!CK180)</f>
        <v/>
      </c>
      <c r="F59" s="863">
        <f>IF(WB!CK181="","",WB!CK181)</f>
        <v>0</v>
      </c>
      <c r="G59" s="930"/>
      <c r="H59" s="1082"/>
      <c r="I59" s="1082"/>
      <c r="J59" s="1082"/>
      <c r="K59" s="1082"/>
      <c r="L59" s="930"/>
      <c r="M59" s="951"/>
      <c r="N59" s="951"/>
      <c r="O59" s="951"/>
      <c r="P59" s="951"/>
      <c r="Q59" s="1077"/>
      <c r="R59" s="885"/>
      <c r="S59" s="1017"/>
      <c r="T59" s="1017"/>
      <c r="U59" s="1048">
        <v>59</v>
      </c>
      <c r="V59" s="459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8" customFormat="1" ht="15.75" customHeight="1">
      <c r="A60" s="1083" t="str">
        <f>WB!A182</f>
        <v>Other:  Ox -Drawn Ploughs</v>
      </c>
      <c r="B60" s="1069"/>
      <c r="C60" s="863" t="str">
        <f>IF(WB!CK182="","",WB!CK182)</f>
        <v/>
      </c>
      <c r="D60" s="863">
        <f>IF(WB!CK183="","",WB!CK183)</f>
        <v>1</v>
      </c>
      <c r="E60" s="863" t="str">
        <f>IF(WB!CK184="","",WB!CK184)</f>
        <v/>
      </c>
      <c r="F60" s="863">
        <f>IF(WB!CK185="","",WB!CK185)</f>
        <v>0</v>
      </c>
      <c r="G60" s="930"/>
      <c r="H60" s="1082"/>
      <c r="I60" s="1082"/>
      <c r="J60" s="1082"/>
      <c r="K60" s="1082"/>
      <c r="L60" s="930"/>
      <c r="M60" s="951"/>
      <c r="N60" s="951"/>
      <c r="O60" s="951"/>
      <c r="P60" s="951"/>
      <c r="Q60" s="1077"/>
      <c r="R60" s="885"/>
      <c r="S60" s="1017"/>
      <c r="T60" s="1017"/>
      <c r="U60" s="1048">
        <v>60</v>
      </c>
      <c r="V60" s="459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8" customFormat="1" ht="15.75" customHeight="1">
      <c r="A61" s="1083" t="str">
        <f>WB!A186</f>
        <v>Other: Vehicle-Driven Ploughs</v>
      </c>
      <c r="B61" s="1087"/>
      <c r="C61" s="863" t="str">
        <f>IF(WB!CK186="","",WB!CK186)</f>
        <v/>
      </c>
      <c r="D61" s="863">
        <f>IF(WB!CK187="","",WB!CK187)</f>
        <v>0</v>
      </c>
      <c r="E61" s="863" t="str">
        <f>IF(WB!CK188="","",WB!CK188)</f>
        <v/>
      </c>
      <c r="F61" s="863">
        <f>IF(WB!CK189="","",WB!CK189)</f>
        <v>8</v>
      </c>
      <c r="G61" s="930"/>
      <c r="H61" s="1082"/>
      <c r="I61" s="1082"/>
      <c r="J61" s="1082"/>
      <c r="K61" s="1082"/>
      <c r="L61" s="930"/>
      <c r="M61" s="951"/>
      <c r="N61" s="951"/>
      <c r="O61" s="951"/>
      <c r="P61" s="951"/>
      <c r="Q61" s="1077"/>
      <c r="R61" s="885"/>
      <c r="S61" s="1017"/>
      <c r="T61" s="1017"/>
      <c r="U61" s="1048">
        <v>61</v>
      </c>
      <c r="V61" s="459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8" customFormat="1" ht="15.75" customHeight="1">
      <c r="A62" s="1083" t="str">
        <f>WB!A190</f>
        <v>Other: Vehicles</v>
      </c>
      <c r="B62" s="1088"/>
      <c r="C62" s="863" t="str">
        <f>IF(WB!CK190="","",WB!CK190)</f>
        <v/>
      </c>
      <c r="D62" s="863">
        <f>IF(WB!CK191="","",WB!CK191)</f>
        <v>0</v>
      </c>
      <c r="E62" s="863" t="str">
        <f>IF(WB!CK192="","",WB!CK192)</f>
        <v/>
      </c>
      <c r="F62" s="863">
        <f>IF(WB!CK193="","",WB!CK193)</f>
        <v>4</v>
      </c>
      <c r="G62" s="930"/>
      <c r="H62" s="1082"/>
      <c r="I62" s="1082"/>
      <c r="J62" s="1082"/>
      <c r="K62" s="1082"/>
      <c r="L62" s="930"/>
      <c r="M62" s="951"/>
      <c r="N62" s="951"/>
      <c r="O62" s="951"/>
      <c r="P62" s="951"/>
      <c r="Q62" s="1077"/>
      <c r="R62" s="885"/>
      <c r="S62" s="1017"/>
      <c r="T62" s="1017"/>
      <c r="U62" s="1048">
        <v>62</v>
      </c>
      <c r="V62" s="459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8" customFormat="1" ht="15.75" customHeight="1" thickBot="1">
      <c r="A63" s="1089" t="str">
        <f>WB!A194</f>
        <v>Other: Aeroplanes</v>
      </c>
      <c r="B63" s="1090"/>
      <c r="C63" s="863" t="str">
        <f>IF(WB!CK194="","",WB!CK194)</f>
        <v/>
      </c>
      <c r="D63" s="863">
        <f>IF(WB!CK195="","",WB!CK195)</f>
        <v>0</v>
      </c>
      <c r="E63" s="863" t="str">
        <f>IF(WB!CK196="","",WB!CK196)</f>
        <v/>
      </c>
      <c r="F63" s="863">
        <f>IF(WB!CK197="","",WB!CK197)</f>
        <v>1</v>
      </c>
      <c r="G63" s="930"/>
      <c r="H63" s="1091"/>
      <c r="I63" s="1091"/>
      <c r="J63" s="1091"/>
      <c r="K63" s="1091"/>
      <c r="L63" s="930"/>
      <c r="M63" s="1092"/>
      <c r="N63" s="1092"/>
      <c r="O63" s="1092"/>
      <c r="P63" s="1092"/>
      <c r="Q63" s="1077"/>
      <c r="R63" s="885"/>
      <c r="S63" s="1017"/>
      <c r="T63" s="1017"/>
      <c r="U63" s="1048">
        <v>63</v>
      </c>
      <c r="V63" s="459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8" customFormat="1" ht="15.75" customHeight="1">
      <c r="A64" s="1093" t="s">
        <v>161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6"/>
      <c r="S64" s="459"/>
      <c r="T64" s="459"/>
      <c r="U64" s="1048">
        <v>64</v>
      </c>
      <c r="V64" s="459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8" customFormat="1" ht="15.75" hidden="1" customHeight="1">
      <c r="A65" s="1387" t="s">
        <v>162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6"/>
      <c r="S65" s="459"/>
      <c r="T65" s="459"/>
      <c r="U65" s="1048">
        <v>65</v>
      </c>
      <c r="V65" s="459"/>
      <c r="AE65" s="869"/>
      <c r="AF65" s="869"/>
      <c r="AG65" s="869"/>
      <c r="AH65" s="869"/>
      <c r="AI65" s="869"/>
      <c r="AJ65" s="869"/>
    </row>
    <row r="66" spans="1:36" s="1078" customFormat="1" ht="15.75" hidden="1" customHeight="1">
      <c r="A66" s="1083" t="s">
        <v>164</v>
      </c>
      <c r="B66" s="1099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6">
        <f>IF(Data!BY66="","",Data!BY66)</f>
        <v>0</v>
      </c>
      <c r="G66" s="1087"/>
      <c r="H66" s="951"/>
      <c r="I66" s="951"/>
      <c r="J66" s="951"/>
      <c r="K66" s="951"/>
      <c r="L66" s="1087"/>
      <c r="M66" s="951"/>
      <c r="N66" s="951"/>
      <c r="O66" s="951"/>
      <c r="P66" s="951"/>
      <c r="Q66" s="1077"/>
      <c r="R66" s="1100"/>
      <c r="S66" s="1101"/>
      <c r="T66" s="1101"/>
      <c r="U66" s="1048">
        <v>66</v>
      </c>
      <c r="V66" s="459"/>
      <c r="AE66" s="869"/>
      <c r="AF66" s="869"/>
      <c r="AG66" s="869"/>
      <c r="AH66" s="869"/>
      <c r="AI66" s="869"/>
      <c r="AJ66" s="869"/>
    </row>
    <row r="67" spans="1:36" s="1078" customFormat="1" ht="15.75" hidden="1" customHeight="1">
      <c r="A67" s="1102" t="s">
        <v>166</v>
      </c>
      <c r="B67" s="1087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6" t="str">
        <f>IF(Data!BY67="","",Data!BY67)</f>
        <v/>
      </c>
      <c r="G67" s="1087"/>
      <c r="H67" s="951"/>
      <c r="I67" s="951"/>
      <c r="J67" s="951"/>
      <c r="K67" s="951"/>
      <c r="L67" s="1087"/>
      <c r="M67" s="951"/>
      <c r="N67" s="951"/>
      <c r="O67" s="951"/>
      <c r="P67" s="951"/>
      <c r="Q67" s="1077"/>
      <c r="R67" s="885"/>
      <c r="S67" s="1017"/>
      <c r="T67" s="1017"/>
      <c r="U67" s="1048">
        <v>67</v>
      </c>
      <c r="V67" s="459"/>
      <c r="AE67" s="869"/>
      <c r="AF67" s="869"/>
      <c r="AG67" s="869"/>
      <c r="AH67" s="869"/>
      <c r="AI67" s="869"/>
      <c r="AJ67" s="869"/>
    </row>
    <row r="68" spans="1:36" s="1078" customFormat="1" ht="15.75" hidden="1" customHeight="1">
      <c r="A68" s="1084" t="s">
        <v>168</v>
      </c>
      <c r="B68" s="1090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6" t="str">
        <f>IF(Data!BY68="","",Data!BY68)</f>
        <v/>
      </c>
      <c r="G68" s="1090"/>
      <c r="H68" s="951"/>
      <c r="I68" s="951"/>
      <c r="J68" s="951"/>
      <c r="K68" s="951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9"/>
      <c r="AF68" s="869"/>
      <c r="AG68" s="869"/>
      <c r="AH68" s="869"/>
      <c r="AI68" s="869"/>
      <c r="AJ68" s="869"/>
    </row>
    <row r="69" spans="1:36" s="1078" customFormat="1" ht="15.75" hidden="1" customHeight="1">
      <c r="A69" s="1084" t="s">
        <v>172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1"/>
      <c r="I69" s="951"/>
      <c r="J69" s="951"/>
      <c r="K69" s="951"/>
      <c r="L69" s="1088"/>
      <c r="M69" s="1103"/>
      <c r="N69" s="1103"/>
      <c r="O69" s="1103"/>
      <c r="P69" s="1103"/>
      <c r="Q69" s="1077"/>
      <c r="R69" s="885"/>
      <c r="S69" s="1017"/>
      <c r="T69" s="1017"/>
      <c r="U69" s="1048">
        <v>69</v>
      </c>
      <c r="V69" s="459"/>
      <c r="AE69" s="869"/>
      <c r="AF69" s="869"/>
      <c r="AG69" s="869"/>
      <c r="AH69" s="869"/>
      <c r="AI69" s="869"/>
      <c r="AJ69" s="869"/>
    </row>
    <row r="70" spans="1:36" s="1078" customFormat="1" ht="15.75" hidden="1" customHeight="1">
      <c r="A70" s="1084" t="s">
        <v>174</v>
      </c>
      <c r="B70" s="1090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6" t="str">
        <f>IF(Data!BY70="","",Data!BY70)</f>
        <v/>
      </c>
      <c r="G70" s="1090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5"/>
      <c r="S70" s="1017"/>
      <c r="T70" s="1017"/>
      <c r="U70" s="1048">
        <v>70</v>
      </c>
      <c r="V70" s="459"/>
    </row>
    <row r="71" spans="1:36" s="1078" customFormat="1" ht="15.75" hidden="1" customHeight="1">
      <c r="A71" s="1084" t="s">
        <v>176</v>
      </c>
      <c r="B71" s="1090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6" t="str">
        <f>IF(Data!BY71="","",Data!BY71)</f>
        <v/>
      </c>
      <c r="G71" s="1090"/>
      <c r="H71" s="951"/>
      <c r="I71" s="951"/>
      <c r="J71" s="951"/>
      <c r="K71" s="951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178</v>
      </c>
      <c r="B72" s="1106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5"/>
      <c r="S72" s="1017"/>
      <c r="T72" s="1017"/>
      <c r="U72" s="1048">
        <v>72</v>
      </c>
      <c r="V72" s="459"/>
    </row>
    <row r="73" spans="1:36" s="1078" customFormat="1" ht="15.75" hidden="1" customHeight="1">
      <c r="A73" s="1108" t="s">
        <v>180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1"/>
      <c r="I73" s="951"/>
      <c r="J73" s="951"/>
      <c r="K73" s="951"/>
      <c r="L73" s="1099"/>
      <c r="M73" s="951"/>
      <c r="N73" s="951"/>
      <c r="O73" s="951"/>
      <c r="P73" s="951"/>
      <c r="Q73" s="1077"/>
      <c r="R73" s="885"/>
      <c r="S73" s="1017"/>
      <c r="T73" s="1017"/>
      <c r="U73" s="1048">
        <v>73</v>
      </c>
      <c r="V73" s="459"/>
    </row>
    <row r="74" spans="1:36" s="1078" customFormat="1" ht="15.75" hidden="1" customHeight="1">
      <c r="A74" s="1108" t="s">
        <v>182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1"/>
      <c r="N74" s="951"/>
      <c r="O74" s="951"/>
      <c r="P74" s="951"/>
      <c r="Q74" s="1077"/>
      <c r="R74" s="885"/>
      <c r="S74" s="1017"/>
      <c r="T74" s="1017"/>
      <c r="U74" s="1048">
        <v>74</v>
      </c>
      <c r="V74" s="459"/>
    </row>
    <row r="75" spans="1:36" s="1078" customFormat="1" ht="15.75" hidden="1" customHeight="1">
      <c r="A75" s="1102" t="s">
        <v>184</v>
      </c>
      <c r="B75" s="1111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6" t="str">
        <f>IF(Data!BY75="","",Data!BY75)</f>
        <v/>
      </c>
      <c r="G75" s="1087"/>
      <c r="H75" s="951"/>
      <c r="I75" s="951"/>
      <c r="J75" s="951"/>
      <c r="K75" s="951"/>
      <c r="L75" s="1087"/>
      <c r="M75" s="951"/>
      <c r="N75" s="951"/>
      <c r="O75" s="951"/>
      <c r="P75" s="951"/>
      <c r="Q75" s="1077"/>
      <c r="R75" s="885"/>
      <c r="S75" s="1017"/>
      <c r="T75" s="1017"/>
      <c r="U75" s="1048">
        <v>75</v>
      </c>
      <c r="V75" s="459"/>
    </row>
    <row r="76" spans="1:36" s="1078" customFormat="1" ht="15.75" hidden="1" customHeight="1">
      <c r="A76" s="1084" t="s">
        <v>168</v>
      </c>
      <c r="B76" s="1111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6" t="str">
        <f>IF(Data!BY76="","",Data!BY76)</f>
        <v/>
      </c>
      <c r="G76" s="1090"/>
      <c r="H76" s="951"/>
      <c r="I76" s="951"/>
      <c r="J76" s="951"/>
      <c r="K76" s="951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172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1"/>
      <c r="I77" s="951"/>
      <c r="J77" s="951"/>
      <c r="K77" s="951"/>
      <c r="L77" s="1090"/>
      <c r="M77" s="1103"/>
      <c r="N77" s="1103"/>
      <c r="O77" s="1103"/>
      <c r="P77" s="1103"/>
      <c r="Q77" s="1077"/>
      <c r="R77" s="885"/>
      <c r="S77" s="1017"/>
      <c r="T77" s="1017"/>
      <c r="U77" s="1048">
        <v>77</v>
      </c>
      <c r="V77" s="459"/>
    </row>
    <row r="78" spans="1:36" s="1078" customFormat="1" ht="15.75" hidden="1" customHeight="1">
      <c r="A78" s="1084" t="s">
        <v>174</v>
      </c>
      <c r="B78" s="1113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6" t="str">
        <f>IF(Data!BY78="","",Data!BY78)</f>
        <v/>
      </c>
      <c r="G78" s="1090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5"/>
      <c r="S78" s="1017"/>
      <c r="T78" s="1017"/>
      <c r="U78" s="1048">
        <v>78</v>
      </c>
      <c r="V78" s="459"/>
    </row>
    <row r="79" spans="1:36" s="1078" customFormat="1" ht="15.75" hidden="1" customHeight="1">
      <c r="A79" s="1084" t="s">
        <v>176</v>
      </c>
      <c r="B79" s="1114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6" t="str">
        <f>IF(Data!BY79="","",Data!BY79)</f>
        <v/>
      </c>
      <c r="G79" s="1090"/>
      <c r="H79" s="951"/>
      <c r="I79" s="951"/>
      <c r="J79" s="951"/>
      <c r="K79" s="951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178</v>
      </c>
      <c r="B80" s="1099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6" t="str">
        <f>IF(SUM(F78)=0,"",F78*F79)</f>
        <v/>
      </c>
      <c r="G80" s="1106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5"/>
      <c r="S80" s="1017"/>
      <c r="T80" s="1017"/>
      <c r="U80" s="1048">
        <v>80</v>
      </c>
      <c r="V80" s="459"/>
    </row>
    <row r="81" spans="1:22" ht="15.75" hidden="1" customHeight="1">
      <c r="A81" s="1108" t="s">
        <v>180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1"/>
      <c r="I81" s="951"/>
      <c r="J81" s="951"/>
      <c r="K81" s="951"/>
      <c r="L81" s="1109"/>
      <c r="M81" s="951"/>
      <c r="N81" s="951"/>
      <c r="O81" s="951"/>
      <c r="P81" s="951"/>
      <c r="Q81" s="1116"/>
      <c r="R81" s="885"/>
      <c r="S81" s="1017"/>
      <c r="T81" s="1017"/>
      <c r="U81" s="1048">
        <v>81</v>
      </c>
      <c r="V81" s="459"/>
    </row>
    <row r="82" spans="1:22" ht="15.75" hidden="1" customHeight="1">
      <c r="A82" s="1108" t="s">
        <v>182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5"/>
      <c r="S82" s="1017"/>
      <c r="T82" s="1017"/>
      <c r="U82" s="1048">
        <v>82</v>
      </c>
      <c r="V82" s="459"/>
    </row>
    <row r="83" spans="1:22" ht="15.75" hidden="1" customHeight="1">
      <c r="A83" s="1108" t="s">
        <v>189</v>
      </c>
      <c r="B83" s="1069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10"/>
      <c r="T83" s="1010"/>
      <c r="U83" s="1048">
        <v>83</v>
      </c>
      <c r="V83" s="459"/>
    </row>
    <row r="84" spans="1:22" ht="15.75" hidden="1" customHeight="1">
      <c r="A84" s="1108" t="s">
        <v>191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5"/>
      <c r="S84" s="1017"/>
      <c r="T84" s="1017"/>
      <c r="U84" s="1048">
        <v>84</v>
      </c>
      <c r="V84" s="459"/>
    </row>
    <row r="85" spans="1:22" ht="15.75" hidden="1" customHeight="1">
      <c r="A85" s="1083" t="s">
        <v>192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193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195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1"/>
      <c r="I87" s="951"/>
      <c r="J87" s="951"/>
      <c r="K87" s="951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197</v>
      </c>
      <c r="B88" s="1099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4">IF(H88="","",SUM(H88)-SUM(C88))</f>
        <v/>
      </c>
      <c r="N88" s="1107" t="str">
        <f t="shared" si="4"/>
        <v/>
      </c>
      <c r="O88" s="1107" t="str">
        <f t="shared" si="4"/>
        <v/>
      </c>
      <c r="P88" s="1107" t="str">
        <f t="shared" si="4"/>
        <v/>
      </c>
      <c r="Q88" s="1131"/>
      <c r="R88" s="885"/>
      <c r="S88" s="1017"/>
      <c r="T88" s="1017"/>
      <c r="U88" s="1048">
        <v>88</v>
      </c>
      <c r="V88" s="1132"/>
    </row>
    <row r="89" spans="1:22" ht="15.75" hidden="1" customHeight="1">
      <c r="A89" s="1083" t="str">
        <f>"milk+ghee/butter " &amp; $G$1 &amp; " (%) - 1st season"</f>
        <v>milk+ghee/butter kcal (%) - 1st season</v>
      </c>
      <c r="B89" s="1087"/>
      <c r="C89" s="873" t="str">
        <f>IF(C84="","",(SUM(C69)*710*$K$1-SUM(C70,C74)*(710*$K$1-370*$K$1*(C73=0))-SUM(C85,C86)*8280*$K$1)/$F$1/365/C$46)</f>
        <v/>
      </c>
      <c r="D89" s="873" t="str">
        <f>IF(D84="","",(SUM(D69)*710*$K$1-SUM(D70,D74)*(710*$K$1-370*$K$1*(D73=0))-SUM(D85,D86)*8280*$K$1)/$F$1/365/D$46)</f>
        <v/>
      </c>
      <c r="E89" s="873" t="str">
        <f>IF(E84="","",(SUM(E69)*710*$K$1-SUM(E70,E74)*(710*$K$1-370*$K$1*(E73=0))-SUM(E85,E86)*8280*$K$1)/$F$1/365/E$46)</f>
        <v/>
      </c>
      <c r="F89" s="873" t="str">
        <f>IF(F84="","",(SUM(F69)*710*$K$1-SUM(F70,F74)*(710*$K$1-370*$K$1*(F73=0))-SUM(F85,F86)*8280*$K$1)/$F$1/365/F$46)</f>
        <v/>
      </c>
      <c r="G89" s="1099"/>
      <c r="H89" s="113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9"/>
      <c r="M89" s="1135" t="str">
        <f t="shared" si="4"/>
        <v/>
      </c>
      <c r="N89" s="1135" t="str">
        <f t="shared" si="4"/>
        <v/>
      </c>
      <c r="O89" s="1135" t="str">
        <f t="shared" si="4"/>
        <v/>
      </c>
      <c r="P89" s="1135" t="str">
        <f t="shared" si="4"/>
        <v/>
      </c>
      <c r="Q89" s="1116"/>
      <c r="R89" s="1047"/>
      <c r="S89" s="1010"/>
      <c r="T89" s="1010"/>
      <c r="U89" s="1048">
        <v>89</v>
      </c>
      <c r="V89" s="459"/>
    </row>
    <row r="90" spans="1:22" ht="15.75" hidden="1" customHeight="1">
      <c r="A90" s="1083" t="str">
        <f>"milk+ghee/butter " &amp; $G$1 &amp; " (%) - 2nd season"</f>
        <v>milk+ghee/butter kcal (%) - 2nd season</v>
      </c>
      <c r="B90" s="1087"/>
      <c r="C90" s="873" t="str">
        <f>IF(C84="","",(SUM(C77)*710*$K$1-SUM(C78,C82)*(710*$K$1-370*$K$1*(C81=0)))/$F$1/365/C$46)</f>
        <v/>
      </c>
      <c r="D90" s="873" t="str">
        <f>IF(D84="","",(SUM(D77)*710*$K$1-SUM(D78,D82)*(710*$K$1-370*$K$1*(D81=0)))/$F$1/365/D$46)</f>
        <v/>
      </c>
      <c r="E90" s="873" t="str">
        <f>IF(E84="","",(SUM(E77)*710*$K$1-SUM(E78,E82)*(710*$K$1-370*$K$1*(E81=0)))/$F$1/365/E$46)</f>
        <v/>
      </c>
      <c r="F90" s="873" t="str">
        <f>IF(F84="","",(SUM(F77)*710*$K$1-SUM(F78,F82)*(710*$K$1-370*$K$1*(F81=0)))/$F$1/365/F$46)</f>
        <v/>
      </c>
      <c r="G90" s="1099"/>
      <c r="H90" s="1134" t="str">
        <f>IF(AND(H70="",H74="",H78="",H82="",H86=""),"",(SUM(C77)*710*$K$1-(SUM(H78,H82)+SUM(C78)*(H78="")+SUM(C82)*(H82=""))*(710*$K$1-370*$K$1*(C81=0)))/$F$1/365/C$46)</f>
        <v/>
      </c>
      <c r="I90" s="1134" t="str">
        <f>IF(AND(I70="",I74="",I78="",I82="",I86=""),"",(SUM(D77)*710*$K$1-(SUM(I78,I82)+SUM(D78)*(I78="")+SUM(D82)*(I82=""))*(710*$K$1-370*$K$1*(D81=0)))/$F$1/365/D$46)</f>
        <v/>
      </c>
      <c r="J90" s="1134" t="str">
        <f>IF(AND(J70="",J74="",J78="",J82="",J86=""),"",(SUM(E77)*710*$K$1-(SUM(J78,J82)+SUM(E78)*(J78="")+SUM(E82)*(J82=""))*(710*$K$1-370*$K$1*(E81=0)))/$F$1/365/E$46)</f>
        <v/>
      </c>
      <c r="K90" s="1134" t="str">
        <f>IF(AND(K70="",K74="",K78="",K82="",K86=""),"",(SUM(F77)*710*$K$1-(SUM(K78,K82)+SUM(F78)*(K78="")+SUM(F82)*(K82=""))*(710*$K$1-370*$K$1*(F81=0)))/$F$1/365/F$46)</f>
        <v/>
      </c>
      <c r="L90" s="1099"/>
      <c r="M90" s="1135" t="str">
        <f t="shared" si="4"/>
        <v/>
      </c>
      <c r="N90" s="1135" t="str">
        <f t="shared" si="4"/>
        <v/>
      </c>
      <c r="O90" s="1135" t="str">
        <f t="shared" si="4"/>
        <v/>
      </c>
      <c r="P90" s="1135" t="str">
        <f t="shared" si="4"/>
        <v/>
      </c>
      <c r="Q90" s="1116"/>
      <c r="R90" s="1047"/>
      <c r="S90" s="1010"/>
      <c r="T90" s="1010"/>
      <c r="U90" s="1048">
        <v>90</v>
      </c>
      <c r="V90" s="459"/>
    </row>
    <row r="91" spans="1:22" ht="15.75" hidden="1" customHeight="1">
      <c r="A91" s="1136" t="s">
        <v>199</v>
      </c>
      <c r="B91" s="1087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1"/>
      <c r="N91" s="951"/>
      <c r="O91" s="951"/>
      <c r="P91" s="951"/>
      <c r="Q91" s="1116"/>
      <c r="R91" s="1047"/>
      <c r="S91" s="1010"/>
      <c r="T91" s="1010"/>
      <c r="U91" s="1048">
        <v>91</v>
      </c>
      <c r="V91" s="459"/>
    </row>
    <row r="92" spans="1:22" s="1078" customFormat="1" ht="15.75" customHeight="1">
      <c r="A92" s="1388" t="s">
        <v>200</v>
      </c>
      <c r="B92" s="1088"/>
      <c r="C92" s="1097"/>
      <c r="D92" s="1097"/>
      <c r="E92" s="1097"/>
      <c r="F92" s="1097"/>
      <c r="G92" s="1069"/>
      <c r="H92" s="951"/>
      <c r="I92" s="951"/>
      <c r="J92" s="951"/>
      <c r="K92" s="951"/>
      <c r="L92" s="1069"/>
      <c r="M92" s="1081"/>
      <c r="N92" s="1081"/>
      <c r="O92" s="1081"/>
      <c r="P92" s="1081"/>
      <c r="Q92" s="1077"/>
      <c r="R92" s="846"/>
      <c r="S92" s="846"/>
      <c r="T92" s="846"/>
      <c r="U92" s="1048">
        <v>92</v>
      </c>
      <c r="V92" s="459"/>
    </row>
    <row r="93" spans="1:22" s="1078" customFormat="1" ht="15.75" customHeight="1">
      <c r="A93" s="1083" t="s">
        <v>164</v>
      </c>
      <c r="B93" s="1087"/>
      <c r="C93" s="993">
        <f>IF(Data!BV93="","",Data!BV93)</f>
        <v>0</v>
      </c>
      <c r="D93" s="993">
        <f>IF(Data!BW93="","",Data!BW93)</f>
        <v>1.5</v>
      </c>
      <c r="E93" s="993">
        <f>IF(Data!BX93="","",Data!BX93)</f>
        <v>0</v>
      </c>
      <c r="F93" s="993">
        <f>IF(Data!BY93="","",Data!BY93)</f>
        <v>175</v>
      </c>
      <c r="G93" s="1087"/>
      <c r="H93" s="951"/>
      <c r="I93" s="951"/>
      <c r="J93" s="951"/>
      <c r="K93" s="951"/>
      <c r="L93" s="1087"/>
      <c r="M93" s="951"/>
      <c r="N93" s="951"/>
      <c r="O93" s="951"/>
      <c r="P93" s="951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166</v>
      </c>
      <c r="B94" s="1099"/>
      <c r="C94" s="993">
        <f>IF(Data!BV94="","",Data!BV94)</f>
        <v>90</v>
      </c>
      <c r="D94" s="993">
        <f>IF(Data!BW94="","",Data!BW94)</f>
        <v>120</v>
      </c>
      <c r="E94" s="993">
        <f>IF(Data!BX94="","",Data!BX94)</f>
        <v>90</v>
      </c>
      <c r="F94" s="993">
        <f>IF(Data!BY94="","",Data!BY94)</f>
        <v>120</v>
      </c>
      <c r="G94" s="1087"/>
      <c r="H94" s="951"/>
      <c r="I94" s="951"/>
      <c r="J94" s="951"/>
      <c r="K94" s="951"/>
      <c r="L94" s="1087"/>
      <c r="M94" s="951"/>
      <c r="N94" s="951"/>
      <c r="O94" s="951"/>
      <c r="P94" s="951"/>
      <c r="Q94" s="1077"/>
      <c r="R94" s="885"/>
      <c r="S94" s="1017"/>
      <c r="T94" s="1017"/>
      <c r="U94" s="1048">
        <v>94</v>
      </c>
      <c r="V94" s="459"/>
    </row>
    <row r="95" spans="1:22" s="1078" customFormat="1" ht="15.75" customHeight="1">
      <c r="A95" s="1084" t="s">
        <v>168</v>
      </c>
      <c r="B95" s="1087"/>
      <c r="C95" s="753" t="str">
        <f>IF(Data!BV95="","",Data!BV95)</f>
        <v/>
      </c>
      <c r="D95" s="753">
        <f>IF(Data!BW95="","",Data!BW95)</f>
        <v>2</v>
      </c>
      <c r="E95" s="753" t="str">
        <f>IF(Data!BX95="","",Data!BX95)</f>
        <v/>
      </c>
      <c r="F95" s="753" t="str">
        <f>IF(Data!BY95="","",Data!BY95)</f>
        <v/>
      </c>
      <c r="G95" s="1090"/>
      <c r="H95" s="951"/>
      <c r="I95" s="951"/>
      <c r="J95" s="951"/>
      <c r="K95" s="951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172</v>
      </c>
      <c r="B96" s="1087"/>
      <c r="C96" s="960" t="str">
        <f>IF(C95="","",C93*C94*C95)</f>
        <v/>
      </c>
      <c r="D96" s="960">
        <f>IF(D95="","",D93*D94*D95)</f>
        <v>360</v>
      </c>
      <c r="E96" s="960" t="str">
        <f>IF(E95="","",E93*E94*E95)</f>
        <v/>
      </c>
      <c r="F96" s="1130" t="str">
        <f>IF(F95="","",F93*F94*F95)</f>
        <v/>
      </c>
      <c r="G96" s="1088"/>
      <c r="H96" s="951"/>
      <c r="I96" s="951"/>
      <c r="J96" s="951"/>
      <c r="K96" s="951"/>
      <c r="L96" s="1088"/>
      <c r="M96" s="1103"/>
      <c r="N96" s="1103"/>
      <c r="O96" s="1103"/>
      <c r="P96" s="1103"/>
      <c r="Q96" s="1077"/>
      <c r="R96" s="885"/>
      <c r="S96" s="1017"/>
      <c r="T96" s="1017"/>
      <c r="U96" s="1048">
        <v>96</v>
      </c>
      <c r="V96" s="459"/>
    </row>
    <row r="97" spans="1:22" s="1078" customFormat="1" ht="15.75" customHeight="1">
      <c r="A97" s="1084" t="s">
        <v>174</v>
      </c>
      <c r="B97" s="1099"/>
      <c r="C97" s="993" t="str">
        <f>IF(Data!BV97="","",Data!BV97)</f>
        <v/>
      </c>
      <c r="D97" s="993" t="str">
        <f>IF(Data!BW97="","",Data!BW97)</f>
        <v/>
      </c>
      <c r="E97" s="993" t="str">
        <f>IF(Data!BX97="","",Data!BX97)</f>
        <v/>
      </c>
      <c r="F97" s="993" t="str">
        <f>IF(Data!BY97="","",Data!BY97)</f>
        <v/>
      </c>
      <c r="G97" s="1090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85"/>
      <c r="S97" s="1017"/>
      <c r="T97" s="1017"/>
      <c r="U97" s="1048">
        <v>97</v>
      </c>
      <c r="V97" s="459"/>
    </row>
    <row r="98" spans="1:22" s="1078" customFormat="1" ht="15.75" customHeight="1">
      <c r="A98" s="1084" t="s">
        <v>176</v>
      </c>
      <c r="B98" s="1087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90"/>
      <c r="H98" s="951"/>
      <c r="I98" s="951"/>
      <c r="J98" s="951"/>
      <c r="K98" s="951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178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85"/>
      <c r="S99" s="1017"/>
      <c r="T99" s="1017"/>
      <c r="U99" s="1048">
        <v>99</v>
      </c>
      <c r="V99" s="459"/>
    </row>
    <row r="100" spans="1:22" s="1078" customFormat="1" ht="15.75" customHeight="1">
      <c r="A100" s="1108" t="s">
        <v>180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1"/>
      <c r="I100" s="951"/>
      <c r="J100" s="951"/>
      <c r="K100" s="951"/>
      <c r="L100" s="1099"/>
      <c r="M100" s="951"/>
      <c r="N100" s="951"/>
      <c r="O100" s="951"/>
      <c r="P100" s="951"/>
      <c r="Q100" s="1077"/>
      <c r="R100" s="885"/>
      <c r="S100" s="1017"/>
      <c r="T100" s="1017"/>
      <c r="U100" s="1048">
        <v>100</v>
      </c>
      <c r="V100" s="459"/>
    </row>
    <row r="101" spans="1:22" s="1078" customFormat="1" ht="15.75" customHeight="1">
      <c r="A101" s="1108" t="s">
        <v>182</v>
      </c>
      <c r="B101" s="1109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1"/>
      <c r="N101" s="951"/>
      <c r="O101" s="951"/>
      <c r="P101" s="951"/>
      <c r="Q101" s="1077"/>
      <c r="R101" s="885"/>
      <c r="S101" s="1017"/>
      <c r="T101" s="1017"/>
      <c r="U101" s="1048">
        <v>101</v>
      </c>
      <c r="V101" s="459"/>
    </row>
    <row r="102" spans="1:22" s="1078" customFormat="1" ht="15.75" customHeight="1">
      <c r="A102" s="1102" t="s">
        <v>184</v>
      </c>
      <c r="B102" s="1087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7"/>
      <c r="H102" s="951"/>
      <c r="I102" s="951"/>
      <c r="J102" s="951"/>
      <c r="K102" s="951"/>
      <c r="L102" s="1087"/>
      <c r="M102" s="951"/>
      <c r="N102" s="951"/>
      <c r="O102" s="951"/>
      <c r="P102" s="951"/>
      <c r="Q102" s="1077"/>
      <c r="R102" s="885"/>
      <c r="S102" s="1017"/>
      <c r="T102" s="1017"/>
      <c r="U102" s="1048">
        <v>102</v>
      </c>
      <c r="V102" s="459"/>
    </row>
    <row r="103" spans="1:22" s="1078" customFormat="1" ht="15.75" customHeight="1">
      <c r="A103" s="1084" t="s">
        <v>168</v>
      </c>
      <c r="B103" s="1087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90"/>
      <c r="H103" s="951"/>
      <c r="I103" s="951"/>
      <c r="J103" s="951"/>
      <c r="K103" s="951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172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1"/>
      <c r="I104" s="951"/>
      <c r="J104" s="951"/>
      <c r="K104" s="951"/>
      <c r="L104" s="1090"/>
      <c r="M104" s="1103"/>
      <c r="N104" s="1103"/>
      <c r="O104" s="1103"/>
      <c r="P104" s="1103"/>
      <c r="Q104" s="1077"/>
      <c r="R104" s="885"/>
      <c r="S104" s="1017"/>
      <c r="T104" s="1017"/>
      <c r="U104" s="1048">
        <v>104</v>
      </c>
      <c r="V104" s="459"/>
    </row>
    <row r="105" spans="1:22" s="1078" customFormat="1" ht="15.75" customHeight="1">
      <c r="A105" s="1084" t="s">
        <v>174</v>
      </c>
      <c r="B105" s="1090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90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85"/>
      <c r="S105" s="1017"/>
      <c r="T105" s="1017"/>
      <c r="U105" s="1048">
        <v>105</v>
      </c>
      <c r="V105" s="459"/>
    </row>
    <row r="106" spans="1:22" s="1078" customFormat="1" ht="15.75" customHeight="1">
      <c r="A106" s="1084" t="s">
        <v>176</v>
      </c>
      <c r="B106" s="1087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90"/>
      <c r="H106" s="951"/>
      <c r="I106" s="951"/>
      <c r="J106" s="951"/>
      <c r="K106" s="951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178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85"/>
      <c r="S107" s="1017"/>
      <c r="T107" s="1017"/>
      <c r="U107" s="1048">
        <v>107</v>
      </c>
      <c r="V107" s="459"/>
    </row>
    <row r="108" spans="1:22" ht="15.75" customHeight="1">
      <c r="A108" s="1108" t="s">
        <v>180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1"/>
      <c r="I108" s="951"/>
      <c r="J108" s="951"/>
      <c r="K108" s="951"/>
      <c r="L108" s="1109"/>
      <c r="M108" s="951"/>
      <c r="N108" s="951"/>
      <c r="O108" s="951"/>
      <c r="P108" s="951"/>
      <c r="Q108" s="1116"/>
      <c r="R108" s="885"/>
      <c r="S108" s="1017"/>
      <c r="T108" s="1017"/>
      <c r="U108" s="1048">
        <v>108</v>
      </c>
      <c r="V108" s="459"/>
    </row>
    <row r="109" spans="1:22" s="1078" customFormat="1" ht="15.75" customHeight="1">
      <c r="A109" s="1108" t="s">
        <v>182</v>
      </c>
      <c r="B109" s="1109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9"/>
      <c r="H109" s="637"/>
      <c r="I109" s="637"/>
      <c r="J109" s="637"/>
      <c r="K109" s="637"/>
      <c r="L109" s="1099"/>
      <c r="M109" s="951"/>
      <c r="N109" s="951"/>
      <c r="O109" s="951"/>
      <c r="P109" s="951"/>
      <c r="Q109" s="1077"/>
      <c r="R109" s="885"/>
      <c r="S109" s="1017"/>
      <c r="T109" s="1017"/>
      <c r="U109" s="1048">
        <v>109</v>
      </c>
      <c r="V109" s="459"/>
    </row>
    <row r="110" spans="1:22" ht="15.75" customHeight="1">
      <c r="A110" s="1108" t="s">
        <v>205</v>
      </c>
      <c r="B110" s="1109"/>
      <c r="C110" s="1119" t="str">
        <f>IF(SUM(C96,C104)&gt;0,SUM(C97,C105)/SUM(C96,C104),"")</f>
        <v/>
      </c>
      <c r="D110" s="1119">
        <f>IF(SUM(D96,D104)&gt;0,SUM(D97,D105)/SUM(D96,D104),"")</f>
        <v>0</v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>
        <f>IF(SUM(D96,D104)&gt;0,SUM(I97,SUM(D97)*(SUM(I97)=0),I105,SUM(D105)*(SUM(I105)=0))/SUM(D96,D104),"")</f>
        <v>0</v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10"/>
      <c r="T110" s="1010"/>
      <c r="U110" s="1048">
        <v>110</v>
      </c>
      <c r="V110" s="459"/>
    </row>
    <row r="111" spans="1:22" ht="15.75" hidden="1" customHeight="1">
      <c r="A111" s="1108" t="s">
        <v>191</v>
      </c>
      <c r="B111" s="1087"/>
      <c r="C111" s="1122" t="str">
        <f>IF(SUM(C96,C104)=0,"",SUM(C96,-SUM(C97)*C100,-SUM(C101)*C100,C104,-SUM(C105)*C108,-SUM(C109)*C108)*0.04)</f>
        <v/>
      </c>
      <c r="D111" s="1122">
        <f>IF(SUM(D96,D104)=0,"",SUM(D96,-SUM(D97)*D100,-SUM(D101)*D100,D104,-SUM(D105)*D108,-SUM(D109)*D108)*0.04)</f>
        <v>14.4</v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>
        <f>IF(SUM(D96,D104)=0,"",(SUM(D96)-(SUM(D97)*(I97="")+SUM(D101)*(I101="")+SUM(I97,I101))*D100+SUM(D104)-(SUM(D105)*(I105="")+SUM(D109)*(I109="")+SUM(I105,I109))*D108)*0.04)</f>
        <v>14.4</v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85"/>
      <c r="S111" s="1017"/>
      <c r="T111" s="1017"/>
      <c r="U111" s="1048">
        <v>111</v>
      </c>
      <c r="V111" s="459"/>
    </row>
    <row r="112" spans="1:22" ht="15.75" hidden="1" customHeight="1">
      <c r="A112" s="1083" t="s">
        <v>192</v>
      </c>
      <c r="B112" s="1090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hidden="1" customHeight="1">
      <c r="A113" s="1108" t="s">
        <v>193</v>
      </c>
      <c r="B113" s="1090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hidden="1" customHeight="1">
      <c r="A114" s="1084" t="s">
        <v>195</v>
      </c>
      <c r="B114" s="1090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3"/>
      <c r="H114" s="951"/>
      <c r="I114" s="951"/>
      <c r="J114" s="951"/>
      <c r="K114" s="951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hidden="1" customHeight="1">
      <c r="A115" s="1083" t="s">
        <v>197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4"/>
      <c r="M115" s="1107" t="str">
        <f t="shared" ref="M115:P117" si="5">IF(H115="","",SUM(H115)-SUM(C115))</f>
        <v/>
      </c>
      <c r="N115" s="1107" t="str">
        <f t="shared" si="5"/>
        <v/>
      </c>
      <c r="O115" s="1107" t="str">
        <f t="shared" si="5"/>
        <v/>
      </c>
      <c r="P115" s="1107" t="str">
        <f t="shared" si="5"/>
        <v/>
      </c>
      <c r="Q115" s="1131"/>
      <c r="R115" s="885"/>
      <c r="S115" s="1017"/>
      <c r="T115" s="1017"/>
      <c r="U115" s="1048">
        <v>115</v>
      </c>
      <c r="V115" s="1132"/>
    </row>
    <row r="116" spans="1:22" ht="15.75" customHeight="1">
      <c r="A116" s="1083" t="str">
        <f>"milk+ghee/butter " &amp; $G$1 &amp; " (%) - 1st season"</f>
        <v>milk+ghee/butter kcal (%) - 1st season</v>
      </c>
      <c r="B116" s="1087"/>
      <c r="C116" s="1134" t="str">
        <f>IF(C111="","",(SUM(C96)*640*$K$1-SUM(C97,C101)*(640*$K$1-300*$K$1*(C100=0))-SUM(C112,C113)*8280*$K$1)/$F$1/365/C$46)</f>
        <v/>
      </c>
      <c r="D116" s="1134">
        <f>IF(D111="","",(SUM(D96)*640*$K$1-SUM(D97,D101)*(640*$K$1-300*$K$1*(D100=0))-SUM(D112,D113)*8280*$K$1)/$F$1/365/D$46)</f>
        <v>3.3398564905414221E-2</v>
      </c>
      <c r="E116" s="1134" t="str">
        <f>IF(E111="","",(SUM(E96)*640*$K$1-SUM(E97,E101)*(640*$K$1-300*$K$1*(E100=0))-SUM(E112,E113)*8280*$K$1)/$F$1/365/E$46)</f>
        <v/>
      </c>
      <c r="F116" s="1134" t="str">
        <f>IF(F111="","",(SUM(F96)*640*$K$1-SUM(F97,F101)*(640*$K$1-300*$K$1*(F100=0))-SUM(F112,F113)*8280*$K$1)/$F$1/365/F$46)</f>
        <v/>
      </c>
      <c r="G116" s="1099"/>
      <c r="H116" s="113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9"/>
      <c r="M116" s="1135" t="str">
        <f t="shared" si="5"/>
        <v/>
      </c>
      <c r="N116" s="1135" t="str">
        <f t="shared" si="5"/>
        <v/>
      </c>
      <c r="O116" s="1135" t="str">
        <f t="shared" si="5"/>
        <v/>
      </c>
      <c r="P116" s="1135" t="str">
        <f t="shared" si="5"/>
        <v/>
      </c>
      <c r="Q116" s="1116"/>
      <c r="R116" s="1047"/>
      <c r="S116" s="1010"/>
      <c r="T116" s="1010"/>
      <c r="U116" s="1048">
        <v>116</v>
      </c>
      <c r="V116" s="459"/>
    </row>
    <row r="117" spans="1:22" ht="15.75" customHeight="1">
      <c r="A117" s="1083" t="str">
        <f>"milk+ghee/butter " &amp; $G$1 &amp; " (%) - 2nd season"</f>
        <v>milk+ghee/butter kcal (%) - 2nd season</v>
      </c>
      <c r="B117" s="1087"/>
      <c r="C117" s="1134" t="str">
        <f>IF(C111="","",(SUM(C104)*640*$K$1-SUM(C105,C109)*(640*$K$1-300*$K$1*(C108=0)))/$F$1/365/C$46)</f>
        <v/>
      </c>
      <c r="D117" s="1134">
        <f>IF(D111="","",(SUM(D104)*640*$K$1-SUM(D105,D109)*(640*$K$1-300*$K$1*(D108=0)))/$F$1/365/D$46)</f>
        <v>0</v>
      </c>
      <c r="E117" s="1134" t="str">
        <f>IF(E111="","",(SUM(E104)*640*$K$1-SUM(E105,E109)*(640*$K$1-300*$K$1*(E108=0)))/$F$1/365/E$46)</f>
        <v/>
      </c>
      <c r="F117" s="1134" t="str">
        <f>IF(F111="","",(SUM(F104)*640*$K$1-SUM(F105,F109)*(640*$K$1-300*$K$1*(F108=0)))/$F$1/365/F$46)</f>
        <v/>
      </c>
      <c r="G117" s="1099"/>
      <c r="H117" s="1134" t="str">
        <f>IF(AND(H97="",H101="",H105="",H109="",H113=""),"",(SUM(C104)*640*$K$1-(SUM(H105,H109)+SUM(C105)*(H105="")+SUM(C109)*(H109=""))*(640*$K$1-300*$K$1*(C108=0)))/$F$1/365/C$46)</f>
        <v/>
      </c>
      <c r="I117" s="1134" t="str">
        <f>IF(AND(I97="",I101="",I105="",I109="",I113=""),"",(SUM(D104)*640*$K$1-(SUM(I105,I109)+SUM(D105)*(I105="")+SUM(D109)*(I109=""))*(640*$K$1-300*$K$1*(D108=0)))/$F$1/365/D$46)</f>
        <v/>
      </c>
      <c r="J117" s="1134" t="str">
        <f>IF(AND(J97="",J101="",J105="",J109="",J113=""),"",(SUM(E104)*640*$K$1-(SUM(J105,J109)+SUM(E105)*(J105="")+SUM(E109)*(J109=""))*(640*$K$1-300*$K$1*(E108=0)))/$F$1/365/E$46)</f>
        <v/>
      </c>
      <c r="K117" s="1134" t="str">
        <f>IF(AND(K97="",K101="",K105="",K109="",K113=""),"",(SUM(F104)*640*$K$1-(SUM(K105,K109)+SUM(F105)*(K105="")+SUM(F109)*(K109=""))*(640*$K$1-300*$K$1*(F108=0)))/$F$1/365/F$46)</f>
        <v/>
      </c>
      <c r="L117" s="1099"/>
      <c r="M117" s="1135" t="str">
        <f t="shared" si="5"/>
        <v/>
      </c>
      <c r="N117" s="1135" t="str">
        <f t="shared" si="5"/>
        <v/>
      </c>
      <c r="O117" s="1135" t="str">
        <f t="shared" si="5"/>
        <v/>
      </c>
      <c r="P117" s="1135" t="str">
        <f t="shared" si="5"/>
        <v/>
      </c>
      <c r="Q117" s="1116"/>
      <c r="R117" s="1047"/>
      <c r="S117" s="1010"/>
      <c r="T117" s="1010"/>
      <c r="U117" s="1048">
        <v>117</v>
      </c>
      <c r="V117" s="459"/>
    </row>
    <row r="118" spans="1:22" ht="15.75" customHeight="1">
      <c r="A118" s="1136" t="s">
        <v>206</v>
      </c>
      <c r="B118" s="1087"/>
      <c r="C118" s="1119" t="str">
        <f>IF(SUM(C111)&gt;0,SUM(C113)/C111,"")</f>
        <v/>
      </c>
      <c r="D118" s="1119">
        <f>IF(SUM(D111)&gt;0,SUM(D113)/D111,"")</f>
        <v>0</v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>
        <f>IF(I111="","",SUM(I113)/I111)</f>
        <v>0</v>
      </c>
      <c r="J118" s="1119" t="str">
        <f>IF(J111="","",SUM(J113)/J111)</f>
        <v/>
      </c>
      <c r="K118" s="1119" t="str">
        <f>IF(K111="","",SUM(K113)/K111)</f>
        <v/>
      </c>
      <c r="L118" s="1099"/>
      <c r="M118" s="951"/>
      <c r="N118" s="951"/>
      <c r="O118" s="951"/>
      <c r="P118" s="951"/>
      <c r="Q118" s="1116"/>
      <c r="R118" s="1047"/>
      <c r="S118" s="1010"/>
      <c r="T118" s="1010"/>
      <c r="U118" s="1048">
        <v>118</v>
      </c>
      <c r="V118" s="459"/>
    </row>
    <row r="119" spans="1:22" s="1078" customFormat="1" ht="15.75" hidden="1" customHeight="1">
      <c r="A119" s="1387" t="s">
        <v>207</v>
      </c>
      <c r="B119" s="1087"/>
      <c r="C119" s="1137"/>
      <c r="D119" s="1137"/>
      <c r="E119" s="1137"/>
      <c r="F119" s="1138"/>
      <c r="G119" s="1069"/>
      <c r="H119" s="951"/>
      <c r="I119" s="951"/>
      <c r="J119" s="951"/>
      <c r="K119" s="951"/>
      <c r="L119" s="1069"/>
      <c r="M119" s="1081"/>
      <c r="N119" s="1081"/>
      <c r="O119" s="1081"/>
      <c r="P119" s="1081"/>
      <c r="Q119" s="1077"/>
      <c r="R119" s="846"/>
      <c r="S119" s="846"/>
      <c r="T119" s="846"/>
      <c r="U119" s="1048">
        <v>119</v>
      </c>
      <c r="V119" s="459"/>
    </row>
    <row r="120" spans="1:22" s="1078" customFormat="1" ht="15.75" hidden="1" customHeight="1">
      <c r="A120" s="1102" t="s">
        <v>208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32.5</v>
      </c>
      <c r="G120" s="1087"/>
      <c r="H120" s="951"/>
      <c r="I120" s="951"/>
      <c r="J120" s="951"/>
      <c r="K120" s="951"/>
      <c r="L120" s="1087"/>
      <c r="M120" s="951"/>
      <c r="N120" s="951"/>
      <c r="O120" s="951"/>
      <c r="P120" s="951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209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1"/>
      <c r="I121" s="951"/>
      <c r="J121" s="951"/>
      <c r="K121" s="951"/>
      <c r="L121" s="1087"/>
      <c r="M121" s="951"/>
      <c r="N121" s="951"/>
      <c r="O121" s="951"/>
      <c r="P121" s="951"/>
      <c r="Q121" s="1077"/>
      <c r="R121" s="885"/>
      <c r="S121" s="1017"/>
      <c r="T121" s="1017"/>
      <c r="U121" s="1048">
        <v>121</v>
      </c>
      <c r="V121" s="459"/>
    </row>
    <row r="122" spans="1:22" s="1078" customFormat="1" ht="15.75" hidden="1" customHeight="1">
      <c r="A122" s="1084" t="s">
        <v>168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1"/>
      <c r="I122" s="951"/>
      <c r="J122" s="951"/>
      <c r="K122" s="951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172</v>
      </c>
      <c r="B123" s="1099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0" t="str">
        <f>IF(F122="","",F120*F121*F122)</f>
        <v/>
      </c>
      <c r="G123" s="1088"/>
      <c r="H123" s="951"/>
      <c r="I123" s="951"/>
      <c r="J123" s="951"/>
      <c r="K123" s="951"/>
      <c r="L123" s="1088"/>
      <c r="M123" s="1103"/>
      <c r="N123" s="1103"/>
      <c r="O123" s="1103"/>
      <c r="P123" s="1103"/>
      <c r="Q123" s="1077"/>
      <c r="R123" s="885"/>
      <c r="S123" s="1017"/>
      <c r="T123" s="1017"/>
      <c r="U123" s="1048">
        <v>123</v>
      </c>
      <c r="V123" s="459"/>
    </row>
    <row r="124" spans="1:22" s="1078" customFormat="1" ht="15.75" hidden="1" customHeight="1">
      <c r="A124" s="1084" t="s">
        <v>174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5"/>
      <c r="S124" s="1017"/>
      <c r="T124" s="1017"/>
      <c r="U124" s="1048">
        <v>124</v>
      </c>
      <c r="V124" s="459"/>
    </row>
    <row r="125" spans="1:22" s="1078" customFormat="1" ht="15.75" hidden="1" customHeight="1">
      <c r="A125" s="1084" t="s">
        <v>176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1"/>
      <c r="I125" s="951"/>
      <c r="J125" s="951"/>
      <c r="K125" s="951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178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5"/>
      <c r="S126" s="1017"/>
      <c r="T126" s="1017"/>
      <c r="U126" s="1048">
        <v>126</v>
      </c>
      <c r="V126" s="459"/>
    </row>
    <row r="127" spans="1:22" s="1078" customFormat="1" ht="15.75" hidden="1" customHeight="1">
      <c r="A127" s="1108" t="s">
        <v>180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1"/>
      <c r="I127" s="951"/>
      <c r="J127" s="951"/>
      <c r="K127" s="951"/>
      <c r="L127" s="1099"/>
      <c r="M127" s="951"/>
      <c r="N127" s="951"/>
      <c r="O127" s="951"/>
      <c r="P127" s="951"/>
      <c r="Q127" s="1077"/>
      <c r="R127" s="885"/>
      <c r="S127" s="1017"/>
      <c r="T127" s="1017"/>
      <c r="U127" s="1048">
        <v>127</v>
      </c>
      <c r="V127" s="459"/>
    </row>
    <row r="128" spans="1:22" s="1078" customFormat="1" ht="15.75" hidden="1" customHeight="1">
      <c r="A128" s="1108" t="s">
        <v>182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1"/>
      <c r="N128" s="951"/>
      <c r="O128" s="951"/>
      <c r="P128" s="951"/>
      <c r="Q128" s="1077"/>
      <c r="R128" s="885"/>
      <c r="S128" s="1017"/>
      <c r="T128" s="1017"/>
      <c r="U128" s="1048">
        <v>128</v>
      </c>
      <c r="V128" s="459"/>
    </row>
    <row r="129" spans="1:22" s="1078" customFormat="1" ht="15.75" hidden="1" customHeight="1">
      <c r="A129" s="1102" t="s">
        <v>210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1"/>
      <c r="I129" s="951"/>
      <c r="J129" s="951"/>
      <c r="K129" s="951"/>
      <c r="L129" s="1099"/>
      <c r="M129" s="951"/>
      <c r="N129" s="951"/>
      <c r="O129" s="951"/>
      <c r="P129" s="951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209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1"/>
      <c r="I130" s="951"/>
      <c r="J130" s="951"/>
      <c r="K130" s="951"/>
      <c r="L130" s="1087"/>
      <c r="M130" s="951"/>
      <c r="N130" s="951"/>
      <c r="O130" s="951"/>
      <c r="P130" s="951"/>
      <c r="Q130" s="1077"/>
      <c r="R130" s="885"/>
      <c r="S130" s="1017"/>
      <c r="T130" s="1017"/>
      <c r="U130" s="1048">
        <v>130</v>
      </c>
      <c r="V130" s="459"/>
    </row>
    <row r="131" spans="1:22" s="1078" customFormat="1" ht="15.75" hidden="1" customHeight="1">
      <c r="A131" s="1084" t="s">
        <v>168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1"/>
      <c r="I131" s="951"/>
      <c r="J131" s="951"/>
      <c r="K131" s="951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172</v>
      </c>
      <c r="B132" s="1069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0"/>
      <c r="H132" s="951"/>
      <c r="I132" s="951"/>
      <c r="J132" s="951"/>
      <c r="K132" s="951"/>
      <c r="L132" s="1090"/>
      <c r="M132" s="1103"/>
      <c r="N132" s="1103"/>
      <c r="O132" s="1103"/>
      <c r="P132" s="1103"/>
      <c r="Q132" s="1077"/>
      <c r="R132" s="885"/>
      <c r="S132" s="1017"/>
      <c r="T132" s="1017"/>
      <c r="U132" s="1048">
        <v>132</v>
      </c>
      <c r="V132" s="459"/>
    </row>
    <row r="133" spans="1:22" s="1078" customFormat="1" ht="15.75" hidden="1" customHeight="1">
      <c r="A133" s="1084" t="s">
        <v>174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5"/>
      <c r="S133" s="1017"/>
      <c r="T133" s="1017"/>
      <c r="U133" s="1048">
        <v>133</v>
      </c>
      <c r="V133" s="459"/>
    </row>
    <row r="134" spans="1:22" s="1078" customFormat="1" ht="15.75" hidden="1" customHeight="1">
      <c r="A134" s="1084" t="s">
        <v>176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1"/>
      <c r="I134" s="951"/>
      <c r="J134" s="951"/>
      <c r="K134" s="951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178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5"/>
      <c r="S135" s="1017"/>
      <c r="T135" s="1017"/>
      <c r="U135" s="1048">
        <v>135</v>
      </c>
      <c r="V135" s="459"/>
    </row>
    <row r="136" spans="1:22" ht="15.75" hidden="1" customHeight="1">
      <c r="A136" s="1108" t="s">
        <v>180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1"/>
      <c r="I136" s="951"/>
      <c r="J136" s="951"/>
      <c r="K136" s="951"/>
      <c r="L136" s="1109"/>
      <c r="M136" s="951"/>
      <c r="N136" s="951"/>
      <c r="O136" s="951"/>
      <c r="P136" s="951"/>
      <c r="Q136" s="1116"/>
      <c r="R136" s="885"/>
      <c r="S136" s="1017"/>
      <c r="T136" s="1017"/>
      <c r="U136" s="1048">
        <v>136</v>
      </c>
      <c r="V136" s="459"/>
    </row>
    <row r="137" spans="1:22" s="1078" customFormat="1" ht="15.75" hidden="1" customHeight="1">
      <c r="A137" s="1108" t="s">
        <v>182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1"/>
      <c r="N137" s="951"/>
      <c r="O137" s="951"/>
      <c r="P137" s="951"/>
      <c r="Q137" s="1077"/>
      <c r="R137" s="885"/>
      <c r="S137" s="1017"/>
      <c r="T137" s="1017"/>
      <c r="U137" s="1048">
        <v>137</v>
      </c>
      <c r="V137" s="459"/>
    </row>
    <row r="138" spans="1:22" ht="15.75" hidden="1" customHeight="1">
      <c r="A138" s="1108" t="s">
        <v>211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10"/>
      <c r="T138" s="1010"/>
      <c r="U138" s="1048">
        <v>138</v>
      </c>
      <c r="V138" s="459"/>
    </row>
    <row r="139" spans="1:22" ht="15.75" hidden="1" customHeight="1">
      <c r="A139" s="1108" t="s">
        <v>191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5"/>
      <c r="S139" s="1017"/>
      <c r="T139" s="1017"/>
      <c r="U139" s="1048">
        <v>139</v>
      </c>
      <c r="V139" s="459"/>
    </row>
    <row r="140" spans="1:22" ht="15.75" hidden="1" customHeight="1">
      <c r="A140" s="1083" t="s">
        <v>192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193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195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1"/>
      <c r="I142" s="951"/>
      <c r="J142" s="951"/>
      <c r="K142" s="951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197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4"/>
      <c r="M143" s="1107" t="str">
        <f t="shared" ref="M143:P145" si="6">IF(H143="","",SUM(H143)-SUM(C143))</f>
        <v/>
      </c>
      <c r="N143" s="1107" t="str">
        <f t="shared" si="6"/>
        <v/>
      </c>
      <c r="O143" s="1107" t="str">
        <f t="shared" si="6"/>
        <v/>
      </c>
      <c r="P143" s="1107" t="str">
        <f t="shared" si="6"/>
        <v/>
      </c>
      <c r="Q143" s="1131"/>
      <c r="R143" s="885"/>
      <c r="S143" s="1017"/>
      <c r="T143" s="1017"/>
      <c r="U143" s="1048">
        <v>143</v>
      </c>
      <c r="V143" s="1132"/>
    </row>
    <row r="144" spans="1:22" ht="15.75" hidden="1" customHeight="1">
      <c r="A144" s="1083" t="str">
        <f>"milk+ghee/butter " &amp; $G$1 &amp; " (%) - 1st season"</f>
        <v>milk+ghee/butter kcal (%) - 1st season</v>
      </c>
      <c r="B144" s="1087"/>
      <c r="C144" s="1134" t="str">
        <f>IF(C139="","",(SUM(C123)*4522-SUM(C124,C128)*(4522-3098*(C127=0))-SUM(C140,C141)*32930)/$F$1/365/C$46)</f>
        <v/>
      </c>
      <c r="D144" s="1134" t="str">
        <f>IF(D139="","",(SUM(D123)*4522-SUM(D124,D128)*(4522-3098*(D127=0))-SUM(D140,D141)*32930)/$F$1/365/D$46)</f>
        <v/>
      </c>
      <c r="E144" s="1134" t="str">
        <f>IF(E139="","",(SUM(E123)*4522-SUM(E124,E128)*(4522-3098*(E127=0))-SUM(E140,E141)*32930)/$F$1/365/E$46)</f>
        <v/>
      </c>
      <c r="F144" s="1134" t="str">
        <f>IF(F139="","",(SUM(F123)*4522-SUM(F124,F128)*(4522-3098*(F127=0))-SUM(F140,F141)*32930)/$F$1/365/F$46)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9"/>
      <c r="M144" s="1135" t="str">
        <f t="shared" si="6"/>
        <v/>
      </c>
      <c r="N144" s="1135" t="str">
        <f t="shared" si="6"/>
        <v/>
      </c>
      <c r="O144" s="1135" t="str">
        <f t="shared" si="6"/>
        <v/>
      </c>
      <c r="P144" s="1135" t="str">
        <f t="shared" si="6"/>
        <v/>
      </c>
      <c r="Q144" s="1116"/>
      <c r="R144" s="1047"/>
      <c r="S144" s="1010"/>
      <c r="T144" s="1010"/>
      <c r="U144" s="1048">
        <v>144</v>
      </c>
      <c r="V144" s="459"/>
    </row>
    <row r="145" spans="1:22" ht="15.75" hidden="1" customHeight="1">
      <c r="A145" s="1083" t="str">
        <f>"milk+ghee/butter " &amp; $G$1 &amp; " (%) - 2nd season"</f>
        <v>milk+ghee/butter kcal (%) - 2nd season</v>
      </c>
      <c r="B145" s="1087"/>
      <c r="C145" s="1134" t="str">
        <f>IF(C139="","",(SUM(C132)*4522-SUM(C133,C137)*(4522-3098*(C136=0)))/$F$1/365/C$46)</f>
        <v/>
      </c>
      <c r="D145" s="1134" t="str">
        <f>IF(D139="","",(SUM(D132)*4522-SUM(D133,D137)*(4522-3098*(D136=0)))/$F$1/365/D$46)</f>
        <v/>
      </c>
      <c r="E145" s="1134" t="str">
        <f>IF(E139="","",(SUM(E132)*4522-SUM(E133,E137)*(4522-3098*(E136=0)))/$F$1/365/E$46)</f>
        <v/>
      </c>
      <c r="F145" s="1134" t="str">
        <f>IF(F139="","",(SUM(F132)*4522-SUM(F133,F137)*(4522-3098*(F136=0)))/$F$1/365/F$46)</f>
        <v/>
      </c>
      <c r="G145" s="1099"/>
      <c r="H145" s="1134" t="str">
        <f>IF(AND(H124="",H128="",H133="",H137="",H141=""),"",(SUM(C132)*4522-(SUM(H133,H137)+SUM(C133)*(H133="")+SUM(C137)*(H137=""))*(4522-3098*(C136=0)))/$F$1/365/C$46)</f>
        <v/>
      </c>
      <c r="I145" s="1134" t="str">
        <f>IF(AND(I124="",I128="",I133="",I137="",I141=""),"",(SUM(D132)*4522-(SUM(I133,I137)+SUM(D133)*(I133="")+SUM(D137)*(I137=""))*(4522-3098*(D136=0)))/$F$1/365/D$46)</f>
        <v/>
      </c>
      <c r="J145" s="1134" t="str">
        <f>IF(AND(J124="",J128="",J133="",J137="",J141=""),"",(SUM(E132)*4522-(SUM(J133,J137)+SUM(E133)*(J133="")+SUM(E137)*(J137=""))*(4522-3098*(E136=0)))/$F$1/365/E$46)</f>
        <v/>
      </c>
      <c r="K145" s="1134" t="str">
        <f>IF(AND(K124="",K128="",K133="",K137="",K141=""),"",(SUM(F132)*4522-(SUM(K133,K137)+SUM(F133)*(K133="")+SUM(F137)*(K137=""))*(4522-3098*(F136=0)))/$F$1/365/F$46)</f>
        <v/>
      </c>
      <c r="L145" s="1099"/>
      <c r="M145" s="1135" t="str">
        <f t="shared" si="6"/>
        <v/>
      </c>
      <c r="N145" s="1135" t="str">
        <f t="shared" si="6"/>
        <v/>
      </c>
      <c r="O145" s="1135" t="str">
        <f t="shared" si="6"/>
        <v/>
      </c>
      <c r="P145" s="1135" t="str">
        <f t="shared" si="6"/>
        <v/>
      </c>
      <c r="Q145" s="1116"/>
      <c r="R145" s="1047"/>
      <c r="S145" s="1010"/>
      <c r="T145" s="1010"/>
      <c r="U145" s="1048">
        <v>145</v>
      </c>
      <c r="V145" s="459"/>
    </row>
    <row r="146" spans="1:22" ht="15.75" hidden="1" customHeight="1">
      <c r="A146" s="1136" t="s">
        <v>212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1"/>
      <c r="N146" s="951"/>
      <c r="O146" s="951"/>
      <c r="P146" s="951"/>
      <c r="Q146" s="1116"/>
      <c r="R146" s="1047"/>
      <c r="S146" s="1010"/>
      <c r="T146" s="1010"/>
      <c r="U146" s="1048">
        <v>146</v>
      </c>
      <c r="V146" s="459"/>
    </row>
    <row r="147" spans="1:22" s="1078" customFormat="1" ht="15.75" hidden="1" customHeight="1">
      <c r="A147" s="1388" t="s">
        <v>213</v>
      </c>
      <c r="B147" s="1069"/>
      <c r="C147" s="1097"/>
      <c r="D147" s="1097"/>
      <c r="E147" s="1097"/>
      <c r="F147" s="993"/>
      <c r="G147" s="1069"/>
      <c r="H147" s="951"/>
      <c r="I147" s="951"/>
      <c r="J147" s="951"/>
      <c r="K147" s="951"/>
      <c r="L147" s="1069"/>
      <c r="M147" s="1081"/>
      <c r="N147" s="1081"/>
      <c r="O147" s="1081"/>
      <c r="P147" s="1081"/>
      <c r="Q147" s="1077"/>
      <c r="R147" s="846"/>
      <c r="S147" s="846"/>
      <c r="T147" s="846"/>
      <c r="U147" s="1048">
        <v>147</v>
      </c>
      <c r="V147" s="459"/>
    </row>
    <row r="148" spans="1:22" s="1078" customFormat="1" ht="15.75" hidden="1" customHeight="1">
      <c r="A148" s="1102" t="s">
        <v>208</v>
      </c>
      <c r="B148" s="1069"/>
      <c r="C148" s="993">
        <f>IF(Data!BV148="","",Data!BV148)</f>
        <v>0</v>
      </c>
      <c r="D148" s="993">
        <f>IF(Data!BW148="","",Data!BW148)</f>
        <v>6.5</v>
      </c>
      <c r="E148" s="993">
        <f>IF(Data!BX148="","",Data!BX148)</f>
        <v>0</v>
      </c>
      <c r="F148" s="993">
        <f>IF(Data!BY148="","",Data!BY148)</f>
        <v>0</v>
      </c>
      <c r="G148" s="1087"/>
      <c r="H148" s="951"/>
      <c r="I148" s="951"/>
      <c r="J148" s="951"/>
      <c r="K148" s="951"/>
      <c r="L148" s="1087"/>
      <c r="M148" s="951"/>
      <c r="N148" s="951"/>
      <c r="O148" s="951"/>
      <c r="P148" s="951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209</v>
      </c>
      <c r="B149" s="1090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7"/>
      <c r="H149" s="951"/>
      <c r="I149" s="951"/>
      <c r="J149" s="951"/>
      <c r="K149" s="951"/>
      <c r="L149" s="1087"/>
      <c r="M149" s="951"/>
      <c r="N149" s="951"/>
      <c r="O149" s="951"/>
      <c r="P149" s="951"/>
      <c r="Q149" s="1077"/>
      <c r="R149" s="885"/>
      <c r="S149" s="1017"/>
      <c r="T149" s="1017"/>
      <c r="U149" s="1048">
        <v>149</v>
      </c>
      <c r="V149" s="459"/>
    </row>
    <row r="150" spans="1:22" s="1078" customFormat="1" ht="15.75" hidden="1" customHeight="1">
      <c r="A150" s="1084" t="s">
        <v>168</v>
      </c>
      <c r="B150" s="1088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90"/>
      <c r="H150" s="951"/>
      <c r="I150" s="951"/>
      <c r="J150" s="951"/>
      <c r="K150" s="951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172</v>
      </c>
      <c r="B151" s="1090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0" t="str">
        <f>IF(F150="","",F148*F149*F150)</f>
        <v/>
      </c>
      <c r="G151" s="1088"/>
      <c r="H151" s="951"/>
      <c r="I151" s="951"/>
      <c r="J151" s="951"/>
      <c r="K151" s="951"/>
      <c r="L151" s="1088"/>
      <c r="M151" s="1103"/>
      <c r="N151" s="1103"/>
      <c r="O151" s="1103"/>
      <c r="P151" s="1103"/>
      <c r="Q151" s="1077"/>
      <c r="R151" s="885"/>
      <c r="S151" s="1017"/>
      <c r="T151" s="1017"/>
      <c r="U151" s="1048">
        <v>151</v>
      </c>
      <c r="V151" s="459"/>
    </row>
    <row r="152" spans="1:22" s="1078" customFormat="1" ht="15.75" hidden="1" customHeight="1">
      <c r="A152" s="1084" t="s">
        <v>174</v>
      </c>
      <c r="B152" s="1099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0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5"/>
      <c r="S152" s="1017"/>
      <c r="T152" s="1017"/>
      <c r="U152" s="1048">
        <v>152</v>
      </c>
      <c r="V152" s="459"/>
    </row>
    <row r="153" spans="1:22" s="1078" customFormat="1" ht="15.75" hidden="1" customHeight="1">
      <c r="A153" s="1084" t="s">
        <v>176</v>
      </c>
      <c r="B153" s="1117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0"/>
      <c r="H153" s="951"/>
      <c r="I153" s="951"/>
      <c r="J153" s="951"/>
      <c r="K153" s="951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178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5"/>
      <c r="S154" s="1017"/>
      <c r="T154" s="1017"/>
      <c r="U154" s="1048">
        <v>154</v>
      </c>
      <c r="V154" s="459"/>
    </row>
    <row r="155" spans="1:22" s="1078" customFormat="1" ht="15.75" hidden="1" customHeight="1">
      <c r="A155" s="1108" t="s">
        <v>180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1"/>
      <c r="I155" s="951"/>
      <c r="J155" s="951"/>
      <c r="K155" s="951"/>
      <c r="L155" s="1099"/>
      <c r="M155" s="951"/>
      <c r="N155" s="951"/>
      <c r="O155" s="951"/>
      <c r="P155" s="951"/>
      <c r="Q155" s="1077"/>
      <c r="R155" s="885"/>
      <c r="S155" s="1017"/>
      <c r="T155" s="1017"/>
      <c r="U155" s="1048">
        <v>155</v>
      </c>
      <c r="V155" s="459"/>
    </row>
    <row r="156" spans="1:22" s="1078" customFormat="1" ht="15.75" hidden="1" customHeight="1">
      <c r="A156" s="1108" t="s">
        <v>182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3" t="str">
        <f>IF(Data!BY156="","",Data!BY156)</f>
        <v/>
      </c>
      <c r="G156" s="1099"/>
      <c r="H156" s="637"/>
      <c r="I156" s="637"/>
      <c r="J156" s="637"/>
      <c r="K156" s="637"/>
      <c r="L156" s="1099"/>
      <c r="M156" s="951"/>
      <c r="N156" s="951"/>
      <c r="O156" s="951"/>
      <c r="P156" s="951"/>
      <c r="Q156" s="1077"/>
      <c r="R156" s="885"/>
      <c r="S156" s="1017"/>
      <c r="T156" s="1017"/>
      <c r="U156" s="1048">
        <v>156</v>
      </c>
      <c r="V156" s="459"/>
    </row>
    <row r="157" spans="1:22" s="1078" customFormat="1" ht="15.75" hidden="1" customHeight="1">
      <c r="A157" s="1102" t="s">
        <v>210</v>
      </c>
      <c r="B157" s="1117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9"/>
      <c r="H157" s="951"/>
      <c r="I157" s="951"/>
      <c r="J157" s="951"/>
      <c r="K157" s="951"/>
      <c r="L157" s="1099"/>
      <c r="M157" s="951"/>
      <c r="N157" s="951"/>
      <c r="O157" s="951"/>
      <c r="P157" s="951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209</v>
      </c>
      <c r="B158" s="1069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7"/>
      <c r="H158" s="951"/>
      <c r="I158" s="951"/>
      <c r="J158" s="951"/>
      <c r="K158" s="951"/>
      <c r="L158" s="1087"/>
      <c r="M158" s="951"/>
      <c r="N158" s="951"/>
      <c r="O158" s="951"/>
      <c r="P158" s="951"/>
      <c r="Q158" s="1077"/>
      <c r="R158" s="885"/>
      <c r="S158" s="1017"/>
      <c r="T158" s="1017"/>
      <c r="U158" s="1048">
        <v>158</v>
      </c>
      <c r="V158" s="459"/>
    </row>
    <row r="159" spans="1:22" s="1078" customFormat="1" ht="15.75" hidden="1" customHeight="1">
      <c r="A159" s="1084" t="s">
        <v>168</v>
      </c>
      <c r="B159" s="1087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90"/>
      <c r="H159" s="951"/>
      <c r="I159" s="951"/>
      <c r="J159" s="951"/>
      <c r="K159" s="951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172</v>
      </c>
      <c r="B160" s="1069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0"/>
      <c r="H160" s="951"/>
      <c r="I160" s="951"/>
      <c r="J160" s="951"/>
      <c r="K160" s="951"/>
      <c r="L160" s="1090"/>
      <c r="M160" s="1103"/>
      <c r="N160" s="1103"/>
      <c r="O160" s="1103"/>
      <c r="P160" s="1103"/>
      <c r="Q160" s="1077"/>
      <c r="R160" s="885"/>
      <c r="S160" s="1017"/>
      <c r="T160" s="1017"/>
      <c r="U160" s="1048">
        <v>160</v>
      </c>
      <c r="V160" s="459"/>
    </row>
    <row r="161" spans="1:22" s="1078" customFormat="1" ht="15.75" hidden="1" customHeight="1">
      <c r="A161" s="1084" t="s">
        <v>174</v>
      </c>
      <c r="B161" s="1090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0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5"/>
      <c r="S161" s="1017"/>
      <c r="T161" s="1017"/>
      <c r="U161" s="1048">
        <v>161</v>
      </c>
      <c r="V161" s="459"/>
    </row>
    <row r="162" spans="1:22" s="1078" customFormat="1" ht="15.75" hidden="1" customHeight="1">
      <c r="A162" s="1084" t="s">
        <v>176</v>
      </c>
      <c r="B162" s="1090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0"/>
      <c r="H162" s="951"/>
      <c r="I162" s="951"/>
      <c r="J162" s="951"/>
      <c r="K162" s="951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178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5"/>
      <c r="S163" s="1017"/>
      <c r="T163" s="1017"/>
      <c r="U163" s="1048">
        <v>163</v>
      </c>
      <c r="V163" s="459"/>
    </row>
    <row r="164" spans="1:22" ht="15.75" hidden="1" customHeight="1">
      <c r="A164" s="1108" t="s">
        <v>180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1"/>
      <c r="I164" s="951"/>
      <c r="J164" s="951"/>
      <c r="K164" s="951"/>
      <c r="L164" s="1109"/>
      <c r="M164" s="951"/>
      <c r="N164" s="951"/>
      <c r="O164" s="951"/>
      <c r="P164" s="951"/>
      <c r="Q164" s="1116"/>
      <c r="R164" s="885"/>
      <c r="S164" s="1017"/>
      <c r="T164" s="1017"/>
      <c r="U164" s="1048">
        <v>164</v>
      </c>
      <c r="V164" s="459"/>
    </row>
    <row r="165" spans="1:22" s="1078" customFormat="1" ht="15.75" hidden="1" customHeight="1">
      <c r="A165" s="1108" t="s">
        <v>182</v>
      </c>
      <c r="B165" s="1109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9"/>
      <c r="H165" s="637"/>
      <c r="I165" s="637"/>
      <c r="J165" s="637"/>
      <c r="K165" s="637"/>
      <c r="L165" s="1099"/>
      <c r="M165" s="951"/>
      <c r="N165" s="951"/>
      <c r="O165" s="951"/>
      <c r="P165" s="951"/>
      <c r="Q165" s="1077"/>
      <c r="R165" s="885"/>
      <c r="S165" s="1017"/>
      <c r="T165" s="1017"/>
      <c r="U165" s="1048">
        <v>165</v>
      </c>
      <c r="V165" s="459"/>
    </row>
    <row r="166" spans="1:22" ht="15.75" hidden="1" customHeight="1">
      <c r="A166" s="1108" t="s">
        <v>214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10"/>
      <c r="T166" s="1010"/>
      <c r="U166" s="1048">
        <v>166</v>
      </c>
      <c r="V166" s="459"/>
    </row>
    <row r="167" spans="1:22" ht="15.75" hidden="1" customHeight="1">
      <c r="A167" s="1108" t="s">
        <v>191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5"/>
      <c r="S167" s="1017"/>
      <c r="T167" s="1017"/>
      <c r="U167" s="1048">
        <v>167</v>
      </c>
      <c r="V167" s="459"/>
    </row>
    <row r="168" spans="1:22" ht="15.75" hidden="1" customHeight="1">
      <c r="A168" s="1083" t="s">
        <v>192</v>
      </c>
      <c r="B168" s="1069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193</v>
      </c>
      <c r="B169" s="1069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195</v>
      </c>
      <c r="B170" s="1087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3"/>
      <c r="H170" s="951"/>
      <c r="I170" s="951"/>
      <c r="J170" s="951"/>
      <c r="K170" s="951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197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4"/>
      <c r="M171" s="1107" t="str">
        <f t="shared" ref="M171:P173" si="7">IF(H171="","",SUM(H171)-SUM(C171))</f>
        <v/>
      </c>
      <c r="N171" s="1107" t="str">
        <f t="shared" si="7"/>
        <v/>
      </c>
      <c r="O171" s="1107" t="str">
        <f t="shared" si="7"/>
        <v/>
      </c>
      <c r="P171" s="1107" t="str">
        <f t="shared" si="7"/>
        <v/>
      </c>
      <c r="Q171" s="1131"/>
      <c r="R171" s="885"/>
      <c r="S171" s="1017"/>
      <c r="T171" s="1017"/>
      <c r="U171" s="1048">
        <v>171</v>
      </c>
      <c r="V171" s="1132"/>
    </row>
    <row r="172" spans="1:22" ht="15.75" hidden="1" customHeight="1">
      <c r="A172" s="1083" t="str">
        <f>"milk+ghee/butter " &amp; $G$1 &amp; " (%) - 1st season"</f>
        <v>milk+ghee/butter kcal (%) - 1st season</v>
      </c>
      <c r="B172" s="1087"/>
      <c r="C172" s="1134" t="str">
        <f>IF(C167="","",(SUM(C151)*710*$K$1-SUM(C152,C156)*(710*$K$1-370*$K$1*(C155=0))-SUM(C168,C169)*8280*$K$1)/$F$1/365/C$46)</f>
        <v/>
      </c>
      <c r="D172" s="1134" t="str">
        <f>IF(D167="","",(SUM(D151)*710*$K$1-SUM(D152,D156)*(710*$K$1-370*$K$1*(D155=0))-SUM(D168,D169)*8280*$K$1)/$F$1/365/D$46)</f>
        <v/>
      </c>
      <c r="E172" s="1134" t="str">
        <f>IF(E167="","",(SUM(E151)*710*$K$1-SUM(E152,E156)*(710*$K$1-370*$K$1*(E155=0))-SUM(E168,E169)*8280*$K$1)/$F$1/365/E$46)</f>
        <v/>
      </c>
      <c r="F172" s="1134" t="str">
        <f>IF(F167="","",(SUM(F151)*710*$K$1-SUM(F152,F156)*(710*$K$1-370*$K$1*(F155=0))-SUM(F168,F169)*8280*$K$1)/$F$1/365/F$46)</f>
        <v/>
      </c>
      <c r="G172" s="1099"/>
      <c r="H172" s="113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9"/>
      <c r="M172" s="1135" t="str">
        <f t="shared" si="7"/>
        <v/>
      </c>
      <c r="N172" s="1135" t="str">
        <f t="shared" si="7"/>
        <v/>
      </c>
      <c r="O172" s="1135" t="str">
        <f t="shared" si="7"/>
        <v/>
      </c>
      <c r="P172" s="1135" t="str">
        <f t="shared" si="7"/>
        <v/>
      </c>
      <c r="Q172" s="1116"/>
      <c r="R172" s="1047"/>
      <c r="S172" s="1010"/>
      <c r="T172" s="1010"/>
      <c r="U172" s="1048">
        <v>172</v>
      </c>
      <c r="V172" s="459"/>
    </row>
    <row r="173" spans="1:22" ht="15.75" hidden="1" customHeight="1">
      <c r="A173" s="1083" t="str">
        <f>"milk+ghee/butter " &amp; $G$1 &amp; " (%) - 2nd season"</f>
        <v>milk+ghee/butter kcal (%) - 2nd season</v>
      </c>
      <c r="B173" s="1087"/>
      <c r="C173" s="1134" t="str">
        <f>IF(C167="","",(SUM(C160)*710*$K$1-SUM(C161,C165)*(710*$K$1-370*$K$1*(C164=0)))/$F$1/365/C$46)</f>
        <v/>
      </c>
      <c r="D173" s="1134" t="str">
        <f>IF(D167="","",(SUM(D160)*710*$K$1-SUM(D161,D165)*(710*$K$1-370*$K$1*(D164=0)))/$F$1/365/D$46)</f>
        <v/>
      </c>
      <c r="E173" s="1134" t="str">
        <f>IF(E167="","",(SUM(E160)*710*$K$1-SUM(E161,E165)*(710*$K$1-370*$K$1*(E164=0)))/$F$1/365/E$46)</f>
        <v/>
      </c>
      <c r="F173" s="1134" t="str">
        <f>IF(F167="","",(SUM(F160)*710*$K$1-SUM(F161,F165)*(710*$K$1-370*$K$1*(F164=0)))/$F$1/365/F$46)</f>
        <v/>
      </c>
      <c r="G173" s="1099"/>
      <c r="H173" s="1134" t="str">
        <f>IF(AND(H152="",H156="",H161="",H165="",H169=""),"",(SUM(C160)*710*$K$1-(SUM(H161,H165)+SUM(C161)*(H161="")+SUM(C165)*(H165=""))*(710*$K$1-370*$K$1*(C164=0)))/$F$1/365/C$46)</f>
        <v/>
      </c>
      <c r="I173" s="1134" t="str">
        <f>IF(AND(I152="",I156="",I161="",I165="",I169=""),"",(SUM(D160)*710*$K$1-(SUM(I161,I165)+SUM(D161)*(I161="")+SUM(D165)*(I165=""))*(710*$K$1-370*$K$1*(D164=0)))/$F$1/365/D$46)</f>
        <v/>
      </c>
      <c r="J173" s="1134" t="str">
        <f>IF(AND(J152="",J156="",J161="",J165="",J169=""),"",(SUM(E160)*710*$K$1-(SUM(J161,J165)+SUM(E161)*(J161="")+SUM(E165)*(J165=""))*(710*$K$1-370*$K$1*(E164=0)))/$F$1/365/E$46)</f>
        <v/>
      </c>
      <c r="K173" s="1134" t="str">
        <f>IF(AND(K152="",K156="",K161="",K165="",K169=""),"",(SUM(F160)*710*$K$1-(SUM(K161,K165)+SUM(F161)*(K161="")+SUM(F165)*(K165=""))*(710*$K$1-370*$K$1*(F164=0)))/$F$1/365/F$46)</f>
        <v/>
      </c>
      <c r="L173" s="1099"/>
      <c r="M173" s="1135" t="str">
        <f t="shared" si="7"/>
        <v/>
      </c>
      <c r="N173" s="1135" t="str">
        <f t="shared" si="7"/>
        <v/>
      </c>
      <c r="O173" s="1135" t="str">
        <f t="shared" si="7"/>
        <v/>
      </c>
      <c r="P173" s="1135" t="str">
        <f t="shared" si="7"/>
        <v/>
      </c>
      <c r="Q173" s="1116"/>
      <c r="R173" s="1047"/>
      <c r="S173" s="1010"/>
      <c r="T173" s="1010"/>
      <c r="U173" s="1048">
        <v>173</v>
      </c>
      <c r="V173" s="459"/>
    </row>
    <row r="174" spans="1:22" ht="15.75" hidden="1" customHeight="1">
      <c r="A174" s="1136" t="s">
        <v>215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1"/>
      <c r="N174" s="951"/>
      <c r="O174" s="951"/>
      <c r="P174" s="951"/>
      <c r="Q174" s="1116"/>
      <c r="R174" s="1047"/>
      <c r="S174" s="1010"/>
      <c r="T174" s="1010"/>
      <c r="U174" s="1048">
        <v>174</v>
      </c>
      <c r="V174" s="459"/>
    </row>
    <row r="175" spans="1:22" ht="15.75" hidden="1" customHeight="1">
      <c r="A175" s="1389" t="s">
        <v>216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91"/>
      <c r="I175" s="291"/>
      <c r="J175" s="291"/>
      <c r="K175" s="291"/>
      <c r="L175" s="1087"/>
      <c r="M175" s="951"/>
      <c r="N175" s="951"/>
      <c r="O175" s="951"/>
      <c r="P175" s="951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217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1"/>
      <c r="I176" s="951"/>
      <c r="J176" s="951"/>
      <c r="K176" s="951"/>
      <c r="L176" s="1087"/>
      <c r="M176" s="951"/>
      <c r="N176" s="951"/>
      <c r="O176" s="951"/>
      <c r="P176" s="951"/>
      <c r="Q176" s="1116"/>
      <c r="R176" s="885"/>
      <c r="S176" s="1017"/>
      <c r="T176" s="1017"/>
      <c r="U176" s="1048">
        <v>176</v>
      </c>
      <c r="V176" s="459"/>
    </row>
    <row r="177" spans="1:22" ht="15.75" hidden="1" customHeight="1">
      <c r="A177" s="1108" t="str">
        <f>$G$1 &amp; " (%)"</f>
        <v>kcal (%)</v>
      </c>
      <c r="B177" s="1142"/>
      <c r="C177" s="1134" t="str">
        <f>IF(C176="","",C175*C176*2350*$K$1/$F$1/365/C$46)</f>
        <v/>
      </c>
      <c r="D177" s="1134" t="str">
        <f>IF(D176="","",D175*D176*2350*$K$1/$F$1/365/D$46)</f>
        <v/>
      </c>
      <c r="E177" s="1134" t="str">
        <f>IF(E176="","",E175*E176*2350*$K$1/$F$1/365/E$46)</f>
        <v/>
      </c>
      <c r="F177" s="1134" t="str">
        <f>IF(F176="","",F175*F176*2350*$K$1/$F$1/365/F$46)</f>
        <v/>
      </c>
      <c r="G177" s="1099"/>
      <c r="H177" s="1134" t="str">
        <f>IF(H175="","",H175*C176*2350*$K$1/$F$1/365/H$46)</f>
        <v/>
      </c>
      <c r="I177" s="1134" t="str">
        <f>IF(I175="","",I175*D176*2350*$K$1/$F$1/365/I$46)</f>
        <v/>
      </c>
      <c r="J177" s="1134" t="str">
        <f>IF(J175="","",J175*E176*2350*$K$1/$F$1/365/J$46)</f>
        <v/>
      </c>
      <c r="K177" s="1134" t="str">
        <f>IF(K175="","",K175*F176*2350*$K$1/$F$1/365/K$46)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10"/>
      <c r="T177" s="1010"/>
      <c r="U177" s="1048">
        <v>177</v>
      </c>
      <c r="V177" s="459"/>
    </row>
    <row r="178" spans="1:22" ht="15.75" customHeight="1">
      <c r="A178" s="895" t="s">
        <v>218</v>
      </c>
      <c r="B178" s="1142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0</v>
      </c>
      <c r="F178" s="993">
        <f>IF(Data!BY178="","",Data!BY178)</f>
        <v>0</v>
      </c>
      <c r="G178" s="1087"/>
      <c r="H178" s="291"/>
      <c r="I178" s="291"/>
      <c r="J178" s="291"/>
      <c r="K178" s="291"/>
      <c r="L178" s="1087"/>
      <c r="M178" s="951"/>
      <c r="N178" s="951"/>
      <c r="O178" s="951"/>
      <c r="P178" s="951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217</v>
      </c>
      <c r="B179" s="1069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100</v>
      </c>
      <c r="F179" s="993">
        <f>IF(Data!BY179="","",Data!BY179)</f>
        <v>20</v>
      </c>
      <c r="G179" s="1087"/>
      <c r="H179" s="951"/>
      <c r="I179" s="951"/>
      <c r="J179" s="951"/>
      <c r="K179" s="951"/>
      <c r="L179" s="1087"/>
      <c r="M179" s="951"/>
      <c r="N179" s="951"/>
      <c r="O179" s="951"/>
      <c r="P179" s="951"/>
      <c r="Q179" s="1116"/>
      <c r="R179" s="885"/>
      <c r="S179" s="1017"/>
      <c r="T179" s="1017"/>
      <c r="U179" s="1048">
        <v>179</v>
      </c>
      <c r="V179" s="459"/>
    </row>
    <row r="180" spans="1:22" ht="15.75" customHeight="1">
      <c r="A180" s="1108" t="str">
        <f>$G$1 &amp; " (%)"</f>
        <v>kcal (%)</v>
      </c>
      <c r="B180" s="1069"/>
      <c r="C180" s="1134" t="str">
        <f>IF(OR(C179="",C$46="",C$46=0),"",C178*C179*2350*$K$1/$F$1/365/C$46)</f>
        <v/>
      </c>
      <c r="D180" s="1134">
        <f>IF(OR(D179="",D$46="",D$46=0),"",D178*D179*2350*$K$1/$F$1/365/D$46)</f>
        <v>0</v>
      </c>
      <c r="E180" s="1134" t="str">
        <f>IF(OR(E179="",E$46="",E$46=0),"",E178*E179*2350*$K$1/$F$1/365/E$46)</f>
        <v/>
      </c>
      <c r="F180" s="1134" t="str">
        <f>IF(OR(F179="",F$46="",F$46=0),"",F178*F179*2350*$K$1/$F$1/365/F$46)</f>
        <v/>
      </c>
      <c r="G180" s="1099"/>
      <c r="H180" s="1134" t="str">
        <f>IF(H178="","",H178*C179*2350*$K$1/$F$1/365/H$46)</f>
        <v/>
      </c>
      <c r="I180" s="1134" t="str">
        <f>IF(I178="","",I178*D179*2350*$K$1/$F$1/365/I$46)</f>
        <v/>
      </c>
      <c r="J180" s="1134" t="str">
        <f>IF(J178="","",J178*E179*2350*$K$1/$F$1/365/J$46)</f>
        <v/>
      </c>
      <c r="K180" s="1134" t="str">
        <f>IF(K178="","",K178*F179*2350*$K$1/$F$1/365/K$46)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10"/>
      <c r="T180" s="1010"/>
      <c r="U180" s="1048">
        <v>180</v>
      </c>
      <c r="V180" s="459"/>
    </row>
    <row r="181" spans="1:22" ht="15.75" customHeight="1">
      <c r="A181" s="895" t="s">
        <v>219</v>
      </c>
      <c r="B181" s="1087"/>
      <c r="C181" s="993">
        <f>IF(Data!BV181="","",Data!BV181)</f>
        <v>0</v>
      </c>
      <c r="D181" s="993">
        <f>IF(Data!BW181="","",Data!BW181)</f>
        <v>1</v>
      </c>
      <c r="E181" s="993">
        <f>IF(Data!BX181="","",Data!BX181)</f>
        <v>0</v>
      </c>
      <c r="F181" s="993">
        <f>IF(Data!BY181="","",Data!BY181)</f>
        <v>0</v>
      </c>
      <c r="G181" s="1087"/>
      <c r="H181" s="291"/>
      <c r="I181" s="291"/>
      <c r="J181" s="291"/>
      <c r="K181" s="291"/>
      <c r="L181" s="1087"/>
      <c r="M181" s="951"/>
      <c r="N181" s="951"/>
      <c r="O181" s="951"/>
      <c r="P181" s="951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217</v>
      </c>
      <c r="B182" s="1090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7"/>
      <c r="H182" s="951"/>
      <c r="I182" s="951"/>
      <c r="J182" s="951"/>
      <c r="K182" s="951"/>
      <c r="L182" s="1087"/>
      <c r="M182" s="951"/>
      <c r="N182" s="951"/>
      <c r="O182" s="951"/>
      <c r="P182" s="951"/>
      <c r="Q182" s="1116"/>
      <c r="R182" s="885"/>
      <c r="S182" s="1017"/>
      <c r="T182" s="1017"/>
      <c r="U182" s="1048">
        <v>182</v>
      </c>
      <c r="V182" s="459"/>
    </row>
    <row r="183" spans="1:22" ht="15.75" customHeight="1">
      <c r="A183" s="1108" t="str">
        <f>$G$1 &amp; " (%)"</f>
        <v>kcal (%)</v>
      </c>
      <c r="B183" s="1090"/>
      <c r="C183" s="1134" t="str">
        <f>IF(OR(C182="",C$46="",C$46=0),"",C181*C182*1450*$K$1/$F$1/365/C$46)</f>
        <v/>
      </c>
      <c r="D183" s="1134">
        <f>IF(OR(D182="",D$46="",D$46=0),"",D181*D182*1450*$K$1/$F$1/365/D$46)</f>
        <v>5.2547655287381321E-3</v>
      </c>
      <c r="E183" s="1134" t="str">
        <f>IF(OR(E182="",E$46="",E$46=0),"",E181*E182*1450*$K$1/$F$1/365/E$46)</f>
        <v/>
      </c>
      <c r="F183" s="1134" t="str">
        <f>IF(OR(F182="",F$46="",F$46=0),"",F181*F182*1450*$K$1/$F$1/365/F$46)</f>
        <v/>
      </c>
      <c r="G183" s="1099"/>
      <c r="H183" s="1134" t="str">
        <f>IF(H181="","",H181*C182*1450/$F$1/365/H$46)</f>
        <v/>
      </c>
      <c r="I183" s="1134" t="str">
        <f>IF(I181="","",I181*D182*1450/$F$1/365/I$46)</f>
        <v/>
      </c>
      <c r="J183" s="1134" t="str">
        <f>IF(J181="","",J181*E182*1450/$F$1/365/J$46)</f>
        <v/>
      </c>
      <c r="K183" s="1134" t="str">
        <f>IF(K181="","",K181*F182*1450/$F$1/365/K$46)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10"/>
      <c r="T183" s="1010"/>
      <c r="U183" s="1048">
        <v>183</v>
      </c>
      <c r="V183" s="459"/>
    </row>
    <row r="184" spans="1:22" ht="15.75" customHeight="1">
      <c r="A184" s="895" t="str">
        <f>IF(Data!A184="","",Data!A184)</f>
        <v>Pig sales: no. sold</v>
      </c>
      <c r="B184" s="1090"/>
      <c r="C184" s="993" t="str">
        <f>IF(Data!BV184="","",Data!BV184)</f>
        <v/>
      </c>
      <c r="D184" s="993" t="str">
        <f>IF(Data!BW184="","",Data!BW184)</f>
        <v/>
      </c>
      <c r="E184" s="993" t="str">
        <f>IF(Data!BX184="","",Data!BX184)</f>
        <v/>
      </c>
      <c r="F184" s="993" t="str">
        <f>IF(Data!BY184="","",Data!BY184)</f>
        <v/>
      </c>
      <c r="G184" s="1087"/>
      <c r="H184" s="291"/>
      <c r="I184" s="291"/>
      <c r="J184" s="291"/>
      <c r="K184" s="291"/>
      <c r="L184" s="1087"/>
      <c r="M184" s="951"/>
      <c r="N184" s="951"/>
      <c r="O184" s="951"/>
      <c r="P184" s="951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176</v>
      </c>
      <c r="B185" s="1099"/>
      <c r="C185" s="993" t="str">
        <f>IF(Data!BV185="","",Data!BV185)</f>
        <v/>
      </c>
      <c r="D185" s="993" t="str">
        <f>IF(Data!BW185="","",Data!BW185)</f>
        <v/>
      </c>
      <c r="E185" s="993" t="str">
        <f>IF(Data!BX185="","",Data!BX185)</f>
        <v/>
      </c>
      <c r="F185" s="993" t="str">
        <f>IF(Data!BY185="","",Data!BY185)</f>
        <v/>
      </c>
      <c r="G185" s="1087"/>
      <c r="H185" s="951"/>
      <c r="I185" s="951"/>
      <c r="J185" s="951"/>
      <c r="K185" s="951"/>
      <c r="L185" s="1087"/>
      <c r="M185" s="951"/>
      <c r="N185" s="951"/>
      <c r="O185" s="951"/>
      <c r="P185" s="951"/>
      <c r="Q185" s="1116"/>
      <c r="R185" s="885"/>
      <c r="S185" s="1017"/>
      <c r="T185" s="1017"/>
      <c r="U185" s="1048">
        <v>185</v>
      </c>
      <c r="V185" s="459"/>
    </row>
    <row r="186" spans="1:22" ht="15.75" customHeight="1">
      <c r="A186" s="1084" t="s">
        <v>178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5"/>
      <c r="S186" s="1017"/>
      <c r="T186" s="1017"/>
      <c r="U186" s="1048">
        <v>186</v>
      </c>
      <c r="V186" s="459"/>
    </row>
    <row r="187" spans="1:22" ht="15.75" customHeight="1">
      <c r="A187" s="895" t="str">
        <f>IF(Data!A187="","",Data!A187)</f>
        <v>Duck sales - local: no. sold</v>
      </c>
      <c r="B187" s="1069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7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7"/>
      <c r="M187" s="951"/>
      <c r="N187" s="951"/>
      <c r="O187" s="951"/>
      <c r="P187" s="951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176</v>
      </c>
      <c r="B188" s="1087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7"/>
      <c r="H188" s="951"/>
      <c r="I188" s="951"/>
      <c r="J188" s="951"/>
      <c r="K188" s="951"/>
      <c r="L188" s="1087"/>
      <c r="M188" s="951"/>
      <c r="N188" s="951"/>
      <c r="O188" s="951"/>
      <c r="P188" s="951"/>
      <c r="Q188" s="1116"/>
      <c r="R188" s="885"/>
      <c r="S188" s="1017"/>
      <c r="T188" s="1017"/>
      <c r="U188" s="1048">
        <v>188</v>
      </c>
      <c r="V188" s="459"/>
    </row>
    <row r="189" spans="1:22" ht="15.75" customHeight="1">
      <c r="A189" s="1084" t="s">
        <v>178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5"/>
      <c r="S189" s="1017"/>
      <c r="T189" s="1017"/>
      <c r="U189" s="1048">
        <v>189</v>
      </c>
      <c r="V189" s="459"/>
    </row>
    <row r="190" spans="1:22" ht="15.75" customHeight="1">
      <c r="A190" s="895" t="s">
        <v>220</v>
      </c>
      <c r="B190" s="1090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7"/>
      <c r="H190" s="951"/>
      <c r="I190" s="951"/>
      <c r="J190" s="951"/>
      <c r="K190" s="951"/>
      <c r="L190" s="1087"/>
      <c r="M190" s="951"/>
      <c r="N190" s="951"/>
      <c r="O190" s="951"/>
      <c r="P190" s="951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221</v>
      </c>
      <c r="B191" s="1099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7"/>
      <c r="H191" s="951"/>
      <c r="I191" s="951"/>
      <c r="J191" s="951"/>
      <c r="K191" s="951"/>
      <c r="L191" s="1087"/>
      <c r="M191" s="951"/>
      <c r="N191" s="951"/>
      <c r="O191" s="951"/>
      <c r="P191" s="951"/>
      <c r="Q191" s="1116"/>
      <c r="R191" s="885"/>
      <c r="S191" s="1017"/>
      <c r="T191" s="1017"/>
      <c r="U191" s="1048">
        <v>192</v>
      </c>
      <c r="V191" s="459"/>
    </row>
    <row r="192" spans="1:22" ht="15.75" customHeight="1">
      <c r="A192" s="1084" t="s">
        <v>222</v>
      </c>
      <c r="B192" s="1142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7"/>
      <c r="H192" s="951"/>
      <c r="I192" s="951"/>
      <c r="J192" s="951"/>
      <c r="K192" s="951"/>
      <c r="L192" s="1087"/>
      <c r="M192" s="951"/>
      <c r="N192" s="951"/>
      <c r="O192" s="951"/>
      <c r="P192" s="951"/>
      <c r="Q192" s="1116"/>
      <c r="R192" s="885"/>
      <c r="S192" s="1017"/>
      <c r="T192" s="1017"/>
      <c r="U192" s="1048">
        <v>193</v>
      </c>
      <c r="V192" s="459"/>
    </row>
    <row r="193" spans="1:22" ht="15.75" customHeight="1">
      <c r="A193" s="1084" t="s">
        <v>178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1"/>
      <c r="I193" s="951"/>
      <c r="J193" s="951"/>
      <c r="K193" s="951"/>
      <c r="L193" s="1090"/>
      <c r="M193" s="951"/>
      <c r="N193" s="951"/>
      <c r="O193" s="951"/>
      <c r="P193" s="951"/>
      <c r="Q193" s="1116"/>
      <c r="R193" s="885"/>
      <c r="S193" s="1017"/>
      <c r="T193" s="1017"/>
      <c r="U193" s="1048">
        <v>194</v>
      </c>
      <c r="V193" s="459"/>
    </row>
    <row r="194" spans="1:22" ht="15.75" customHeight="1">
      <c r="A194" s="895" t="s">
        <v>223</v>
      </c>
      <c r="B194" s="1087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7"/>
      <c r="H194" s="291"/>
      <c r="I194" s="291"/>
      <c r="J194" s="291"/>
      <c r="K194" s="291"/>
      <c r="L194" s="1087"/>
      <c r="M194" s="951"/>
      <c r="N194" s="951"/>
      <c r="O194" s="951"/>
      <c r="P194" s="951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176</v>
      </c>
      <c r="B195" s="1090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7"/>
      <c r="H195" s="951"/>
      <c r="I195" s="951"/>
      <c r="J195" s="951"/>
      <c r="K195" s="951"/>
      <c r="L195" s="1087"/>
      <c r="M195" s="951"/>
      <c r="N195" s="951"/>
      <c r="O195" s="951"/>
      <c r="P195" s="951"/>
      <c r="Q195" s="1116"/>
      <c r="R195" s="885"/>
      <c r="S195" s="1017"/>
      <c r="T195" s="1017"/>
      <c r="U195" s="1048">
        <v>196</v>
      </c>
      <c r="V195" s="459"/>
    </row>
    <row r="196" spans="1:22" ht="15.75" customHeight="1">
      <c r="A196" s="1084" t="s">
        <v>178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5"/>
      <c r="S196" s="1017"/>
      <c r="T196" s="1017"/>
      <c r="U196" s="1048">
        <v>197</v>
      </c>
      <c r="V196" s="459"/>
    </row>
    <row r="197" spans="1:22" ht="15.75" customHeight="1">
      <c r="A197" s="895" t="s">
        <v>224</v>
      </c>
      <c r="B197" s="1090"/>
      <c r="C197" s="993">
        <f>IF(Data!BV197="","",Data!BV197)</f>
        <v>0</v>
      </c>
      <c r="D197" s="993">
        <f>IF(Data!BW197="","",Data!BW197)</f>
        <v>1</v>
      </c>
      <c r="E197" s="993">
        <f>IF(Data!BX197="","",Data!BX197)</f>
        <v>0</v>
      </c>
      <c r="F197" s="993">
        <f>IF(Data!BY197="","",Data!BY197)</f>
        <v>127</v>
      </c>
      <c r="G197" s="1087"/>
      <c r="H197" s="956" t="str">
        <f>IF(H52=0,"",ROUND((MIN(H52*'Exp factors'!C$14-H178-SUM(C178)*(H178="")-SUM(C190)*(SUM(C191)=0)-H194-SUM(C194)*(H194=""),SUM(C197)*'Exp factors'!C$15))*20/10,0)/2)</f>
        <v/>
      </c>
      <c r="I197" s="956">
        <f>IF(I52=0,"",ROUND((MIN(I52*'Exp factors'!D$14-I178-SUM(D178)*(I178="")-SUM(D190)*(SUM(D191)=0)-I194-SUM(D194)*(I194=""),SUM(D197)*'Exp factors'!D$15))*20/10,0)/2)</f>
        <v>1</v>
      </c>
      <c r="J197" s="956" t="str">
        <f>IF(J52=0,"",ROUND((MIN(J52*'Exp factors'!E$14-J178-SUM(E178)*(J178="")-SUM(E190)*(SUM(E191)=0)-J194-SUM(E194)*(J194=""),SUM(E197)*'Exp factors'!E$15))*20/10,0)/2)</f>
        <v/>
      </c>
      <c r="K197" s="956">
        <f>IF(K52=0,"",ROUND((MIN(K52*'Exp factors'!F$14-K178-SUM(F178)*(K178="")-SUM(F190)*(SUM(F191)=0)-K194-SUM(F194)*(K194=""),SUM(F197)*'Exp factors'!F$15))*20/10,0)/2)</f>
        <v>102</v>
      </c>
      <c r="L197" s="1087"/>
      <c r="M197" s="951"/>
      <c r="N197" s="951"/>
      <c r="O197" s="951"/>
      <c r="P197" s="951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176</v>
      </c>
      <c r="B198" s="1099"/>
      <c r="C198" s="993" t="str">
        <f>IF(Data!BV198="","",Data!BV198)</f>
        <v/>
      </c>
      <c r="D198" s="993">
        <f>IF(Data!BW198="","",Data!BW198)</f>
        <v>3000</v>
      </c>
      <c r="E198" s="993" t="str">
        <f>IF(Data!BX198="","",Data!BX198)</f>
        <v/>
      </c>
      <c r="F198" s="993">
        <f>IF(Data!BY198="","",Data!BY198)</f>
        <v>4900</v>
      </c>
      <c r="G198" s="1087"/>
      <c r="H198" s="951"/>
      <c r="I198" s="951"/>
      <c r="J198" s="951"/>
      <c r="K198" s="951"/>
      <c r="L198" s="1087"/>
      <c r="M198" s="951"/>
      <c r="N198" s="951"/>
      <c r="O198" s="951"/>
      <c r="P198" s="951"/>
      <c r="Q198" s="1116"/>
      <c r="R198" s="885"/>
      <c r="S198" s="1017"/>
      <c r="T198" s="1017"/>
      <c r="U198" s="1048">
        <v>199</v>
      </c>
      <c r="V198" s="459"/>
    </row>
    <row r="199" spans="1:22" ht="15.75" customHeight="1">
      <c r="A199" s="1084" t="s">
        <v>178</v>
      </c>
      <c r="B199" s="1142"/>
      <c r="C199" s="1107" t="str">
        <f>IF(SUM(C197)=0,"",C197*C198)</f>
        <v/>
      </c>
      <c r="D199" s="1107">
        <f>IF(SUM(D197)=0,"",D197*D198)</f>
        <v>3000</v>
      </c>
      <c r="E199" s="1107" t="str">
        <f>IF(SUM(E197)=0,"",E197*E198)</f>
        <v/>
      </c>
      <c r="F199" s="1107">
        <f>IF(SUM(F197)=0,"",F197*F198)</f>
        <v>622300</v>
      </c>
      <c r="G199" s="1090"/>
      <c r="H199" s="960" t="str">
        <f>IF(SUM(H197)=0,"",H197*C198)</f>
        <v/>
      </c>
      <c r="I199" s="960">
        <f>IF(SUM(I197)=0,"",I197*D198)</f>
        <v>3000</v>
      </c>
      <c r="J199" s="960" t="str">
        <f>IF(SUM(J197)=0,"",J197*E198)</f>
        <v/>
      </c>
      <c r="K199" s="960">
        <f>IF(SUM(K197)=0,"",K197*F198)</f>
        <v>499800</v>
      </c>
      <c r="L199" s="1090"/>
      <c r="M199" s="1107" t="str">
        <f>IF(H199="","",SUM(H199)-SUM(C199))</f>
        <v/>
      </c>
      <c r="N199" s="1107">
        <f>IF(I199="","",SUM(I199)-SUM(D199))</f>
        <v>0</v>
      </c>
      <c r="O199" s="1107" t="str">
        <f>IF(J199="","",SUM(J199)-SUM(E199))</f>
        <v/>
      </c>
      <c r="P199" s="1107">
        <f>IF(K199="","",SUM(K199)-SUM(F199))</f>
        <v>-122500</v>
      </c>
      <c r="Q199" s="1116"/>
      <c r="R199" s="885"/>
      <c r="S199" s="1017"/>
      <c r="T199" s="1017"/>
      <c r="U199" s="1048">
        <v>200</v>
      </c>
      <c r="V199" s="459"/>
    </row>
    <row r="200" spans="1:22" ht="15.75" customHeight="1">
      <c r="A200" s="1144" t="s">
        <v>225</v>
      </c>
      <c r="B200" s="1069"/>
      <c r="C200" s="1119" t="str">
        <f>IF(SUM(C52)=0,"",SUM(C178,SUM(C190)*(C191=""),C194,C197)/C52)</f>
        <v/>
      </c>
      <c r="D200" s="1119">
        <f>IF(SUM(D52)=0,"",SUM(D178,SUM(D190)*(D191=""),D194,D197)/D52)</f>
        <v>0.16666666666666666</v>
      </c>
      <c r="E200" s="1119" t="str">
        <f>IF(SUM(E52)=0,"",SUM(E178,SUM(E190)*(E191=""),E194,E197)/E52)</f>
        <v/>
      </c>
      <c r="F200" s="1119">
        <f>IF(SUM(F52)=0,"",SUM(F178,SUM(F190)*(F191=""),F194,F197)/F52)</f>
        <v>0.21166666666666667</v>
      </c>
      <c r="G200" s="1090"/>
      <c r="H200" s="1119" t="str">
        <f>IF(H52=0,"",SUM(H178,SUM(C178)*(H178=""),SUM(C190)*(SUM(C191)=0),H194,SUM(C194)*(H194=""),H197)/H52)</f>
        <v/>
      </c>
      <c r="I200" s="1119">
        <f>IF(I52=0,"",SUM(I178,SUM(D178)*(I178=""),SUM(D190)*(SUM(D191)=0),I194,SUM(D194)*(I194=""),I197)/I52)</f>
        <v>0.16666666666666666</v>
      </c>
      <c r="J200" s="1119" t="str">
        <f>IF(J52=0,"",SUM(J178,SUM(E178)*(J178=""),SUM(E190)*(SUM(E191)=0),J194,SUM(E194)*(J194=""),J197)/J52)</f>
        <v/>
      </c>
      <c r="K200" s="1119">
        <f>IF(K52=0,"",SUM(K178,SUM(F178)*(K178=""),SUM(F190)*(SUM(F191)=0),K194,SUM(F194)*(K194=""),K197)/K52)</f>
        <v>0.17</v>
      </c>
      <c r="L200" s="1090"/>
      <c r="M200" s="951"/>
      <c r="N200" s="951"/>
      <c r="O200" s="951"/>
      <c r="P200" s="951"/>
      <c r="Q200" s="1116"/>
      <c r="R200" s="1047"/>
      <c r="S200" s="1010"/>
      <c r="T200" s="1010"/>
      <c r="U200" s="1048">
        <v>201</v>
      </c>
      <c r="V200" s="459"/>
    </row>
    <row r="201" spans="1:22" ht="15.75" customHeight="1">
      <c r="A201" s="895" t="s">
        <v>226</v>
      </c>
      <c r="B201" s="1087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7"/>
      <c r="H201" s="291"/>
      <c r="I201" s="291"/>
      <c r="J201" s="291"/>
      <c r="K201" s="291"/>
      <c r="L201" s="1087"/>
      <c r="M201" s="951"/>
      <c r="N201" s="951"/>
      <c r="O201" s="951"/>
      <c r="P201" s="951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176</v>
      </c>
      <c r="B202" s="1090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7"/>
      <c r="H202" s="951"/>
      <c r="I202" s="951"/>
      <c r="J202" s="951"/>
      <c r="K202" s="951"/>
      <c r="L202" s="1087"/>
      <c r="M202" s="951"/>
      <c r="N202" s="951"/>
      <c r="O202" s="951"/>
      <c r="P202" s="951"/>
      <c r="Q202" s="1116"/>
      <c r="R202" s="885"/>
      <c r="S202" s="1017"/>
      <c r="T202" s="1017"/>
      <c r="U202" s="1048">
        <v>203</v>
      </c>
      <c r="V202" s="459"/>
    </row>
    <row r="203" spans="1:22" ht="15.75" customHeight="1">
      <c r="A203" s="1084" t="s">
        <v>178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5"/>
      <c r="S203" s="1017"/>
      <c r="T203" s="1017"/>
      <c r="U203" s="1048">
        <v>204</v>
      </c>
      <c r="V203" s="459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0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2</v>
      </c>
      <c r="E204" s="993">
        <f>IF(AND(SUM(MAX(Data!$BV204:$BY204))=0,NOT(SUM(MAX(Data!$BV210:$BY210))=0)),Data!BX210,Data!BX204)</f>
        <v>0</v>
      </c>
      <c r="F204" s="993">
        <f>IF(AND(SUM(MAX(Data!$BV204:$BY204))=0,NOT(SUM(MAX(Data!$BV210:$BY210))=0)),Data!BY210,Data!BY204)</f>
        <v>0</v>
      </c>
      <c r="G204" s="1087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6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7"/>
      <c r="M204" s="951"/>
      <c r="N204" s="951"/>
      <c r="O204" s="951"/>
      <c r="P204" s="951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176</v>
      </c>
      <c r="B205" s="1090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0</v>
      </c>
      <c r="F205" s="993">
        <f>IF(AND(SUM(MAX(Data!$BV205:$BY205))=0,NOT(SUM(MAX(Data!$BV211:$BY211))=0)),Data!BY211,Data!BY205)</f>
        <v>0</v>
      </c>
      <c r="G205" s="1087"/>
      <c r="H205" s="951"/>
      <c r="I205" s="951"/>
      <c r="J205" s="951"/>
      <c r="K205" s="951"/>
      <c r="L205" s="1087"/>
      <c r="M205" s="951"/>
      <c r="N205" s="951"/>
      <c r="O205" s="951"/>
      <c r="P205" s="951"/>
      <c r="Q205" s="1116"/>
      <c r="R205" s="885"/>
      <c r="S205" s="1017"/>
      <c r="T205" s="1017"/>
      <c r="U205" s="1048">
        <v>206</v>
      </c>
      <c r="V205" s="459"/>
    </row>
    <row r="206" spans="1:22" ht="15.75" customHeight="1">
      <c r="A206" s="1084" t="s">
        <v>178</v>
      </c>
      <c r="B206" s="1142"/>
      <c r="C206" s="1107" t="str">
        <f>IF(SUM(C204)=0,"",C204*C205)</f>
        <v/>
      </c>
      <c r="D206" s="1107">
        <f>IF(SUM(D204)=0,"",D204*D205)</f>
        <v>300</v>
      </c>
      <c r="E206" s="1107" t="str">
        <f>IF(SUM(E204)=0,"",E204*E205)</f>
        <v/>
      </c>
      <c r="F206" s="1107" t="str">
        <f>IF(SUM(F204)=0,"",F204*F205)</f>
        <v/>
      </c>
      <c r="G206" s="1090"/>
      <c r="H206" s="960" t="str">
        <f>IF(SUM(H204)=0,"",H204*C205)</f>
        <v/>
      </c>
      <c r="I206" s="960">
        <f>IF(SUM(I204)=0,"",I204*D205)</f>
        <v>300</v>
      </c>
      <c r="J206" s="960" t="str">
        <f>IF(SUM(J204)=0,"",J204*E205)</f>
        <v/>
      </c>
      <c r="K206" s="960">
        <f>IF(SUM(K204)=0,"",K204*F205)</f>
        <v>0</v>
      </c>
      <c r="L206" s="1090"/>
      <c r="M206" s="1107" t="str">
        <f>IF(H206="","",SUM(H206)-SUM(C206))</f>
        <v/>
      </c>
      <c r="N206" s="1107">
        <f>IF(I206="","",SUM(I206)-SUM(D206))</f>
        <v>0</v>
      </c>
      <c r="O206" s="1107" t="str">
        <f>IF(J206="","",SUM(J206)-SUM(E206))</f>
        <v/>
      </c>
      <c r="P206" s="1107">
        <f>IF(K206="","",SUM(K206)-SUM(F206))</f>
        <v>0</v>
      </c>
      <c r="Q206" s="1116"/>
      <c r="R206" s="885"/>
      <c r="S206" s="1017"/>
      <c r="T206" s="1017"/>
      <c r="U206" s="1048">
        <v>207</v>
      </c>
      <c r="V206" s="459"/>
    </row>
    <row r="207" spans="1:22" ht="15.75" customHeight="1">
      <c r="A207" s="895" t="s">
        <v>228</v>
      </c>
      <c r="B207" s="1069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7"/>
      <c r="H207" s="291"/>
      <c r="I207" s="291"/>
      <c r="J207" s="291"/>
      <c r="K207" s="291"/>
      <c r="L207" s="1087"/>
      <c r="M207" s="951"/>
      <c r="N207" s="951"/>
      <c r="O207" s="951"/>
      <c r="P207" s="951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176</v>
      </c>
      <c r="B208" s="1087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7"/>
      <c r="H208" s="951"/>
      <c r="I208" s="951"/>
      <c r="J208" s="951"/>
      <c r="K208" s="951"/>
      <c r="L208" s="1087"/>
      <c r="M208" s="951"/>
      <c r="N208" s="951"/>
      <c r="O208" s="951"/>
      <c r="P208" s="951"/>
      <c r="Q208" s="1116"/>
      <c r="R208" s="885"/>
      <c r="S208" s="1017"/>
      <c r="T208" s="1017"/>
      <c r="U208" s="1048">
        <v>209</v>
      </c>
      <c r="V208" s="459"/>
    </row>
    <row r="209" spans="1:22" ht="15.75" customHeight="1">
      <c r="A209" s="1084" t="s">
        <v>178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5"/>
      <c r="S209" s="1017"/>
      <c r="T209" s="1017"/>
      <c r="U209" s="1048">
        <v>210</v>
      </c>
      <c r="V209" s="459"/>
    </row>
    <row r="210" spans="1:22" ht="15.75" customHeight="1">
      <c r="A210" s="895" t="str">
        <f>IF(AND(SUM(MAX(Data!$BV204:$BY204))=0,NOT(SUM(MAX(Data!$BV210:$BY210))=0)),Data!A204,Data!A210)</f>
        <v>Sheep sales - local: no. sold</v>
      </c>
      <c r="B210" s="1090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20.5</v>
      </c>
      <c r="G210" s="1087"/>
      <c r="H210" s="291"/>
      <c r="I210" s="291"/>
      <c r="J210" s="291"/>
      <c r="K210" s="291"/>
      <c r="L210" s="1087"/>
      <c r="M210" s="951"/>
      <c r="N210" s="951"/>
      <c r="O210" s="951"/>
      <c r="P210" s="951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176</v>
      </c>
      <c r="B211" s="1090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7"/>
      <c r="H211" s="951"/>
      <c r="I211" s="951"/>
      <c r="J211" s="951"/>
      <c r="K211" s="951"/>
      <c r="L211" s="1087"/>
      <c r="M211" s="951"/>
      <c r="N211" s="951"/>
      <c r="O211" s="951"/>
      <c r="P211" s="951"/>
      <c r="Q211" s="1116"/>
      <c r="R211" s="885"/>
      <c r="S211" s="1017"/>
      <c r="T211" s="1017"/>
      <c r="U211" s="1048">
        <v>212</v>
      </c>
      <c r="V211" s="459"/>
    </row>
    <row r="212" spans="1:22" ht="15.75" customHeight="1">
      <c r="A212" s="1084" t="s">
        <v>178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>
        <f>IF(SUM(F210)=0,"",F210*F211)</f>
        <v>0</v>
      </c>
      <c r="G212" s="1090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5"/>
      <c r="S212" s="1017"/>
      <c r="T212" s="1017"/>
      <c r="U212" s="1048">
        <v>213</v>
      </c>
      <c r="V212" s="459"/>
    </row>
    <row r="213" spans="1:22" ht="15.75" customHeight="1">
      <c r="A213" s="1144" t="s">
        <v>230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0.3</v>
      </c>
      <c r="E213" s="1119" t="str">
        <f>IF(SUM(E54,E55)=0,"",SUM(E181,E201,E204,E207,E210)/SUM(E54,E55))</f>
        <v/>
      </c>
      <c r="F213" s="1119">
        <f>IF(SUM(F54,F55)=0,"",SUM(F181,F201,F204,F207,F210)/SUM(F54,F55))</f>
        <v>0.41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</v>
      </c>
      <c r="J213" s="1119" t="str">
        <f>IF(J54+J55=0,"",SUM(J181,SUM(E181)*(J181=""),J201,SUM(E201)*(J201=""),J207,SUM(E207)*(J207=""),J210,SUM(E210)*(J210=""),J204)/(J54+J55))</f>
        <v/>
      </c>
      <c r="K213" s="1119">
        <f>IF(K54+K55=0,"",SUM(K181,SUM(F181)*(K181=""),K201,SUM(F201)*(K201=""),K207,SUM(F207)*(K207=""),K210,SUM(F210)*(K210=""),K204)/(K54+K55))</f>
        <v>0.37</v>
      </c>
      <c r="L213" s="1090"/>
      <c r="M213" s="1103"/>
      <c r="N213" s="1103"/>
      <c r="O213" s="1103"/>
      <c r="P213" s="1103"/>
      <c r="Q213" s="1116"/>
      <c r="R213" s="1047"/>
      <c r="S213" s="1010"/>
      <c r="T213" s="1010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3" t="str">
        <f>IF(Data!BV214="","",Data!BV214)</f>
        <v/>
      </c>
      <c r="D214" s="993">
        <f>IF(Data!BW214="","",Data!BW214)</f>
        <v>12</v>
      </c>
      <c r="E214" s="993" t="str">
        <f>IF(Data!BX214="","",Data!BX214)</f>
        <v/>
      </c>
      <c r="F214" s="993" t="str">
        <f>IF(Data!BY214="","",Data!BY214)</f>
        <v/>
      </c>
      <c r="G214" s="1087"/>
      <c r="H214" s="291"/>
      <c r="I214" s="291"/>
      <c r="J214" s="291"/>
      <c r="K214" s="291"/>
      <c r="L214" s="1087"/>
      <c r="M214" s="951"/>
      <c r="N214" s="951"/>
      <c r="O214" s="951"/>
      <c r="P214" s="951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176</v>
      </c>
      <c r="B215" s="1087"/>
      <c r="C215" s="993" t="str">
        <f>IF(Data!BV215="","",Data!BV215)</f>
        <v/>
      </c>
      <c r="D215" s="993">
        <f>IF(Data!BW215="","",Data!BW215)</f>
        <v>25</v>
      </c>
      <c r="E215" s="993" t="str">
        <f>IF(Data!BX215="","",Data!BX215)</f>
        <v/>
      </c>
      <c r="F215" s="993" t="str">
        <f>IF(Data!BY215="","",Data!BY215)</f>
        <v/>
      </c>
      <c r="G215" s="1087"/>
      <c r="H215" s="951"/>
      <c r="I215" s="951"/>
      <c r="J215" s="951"/>
      <c r="K215" s="951"/>
      <c r="L215" s="1087"/>
      <c r="M215" s="951"/>
      <c r="N215" s="951"/>
      <c r="O215" s="951"/>
      <c r="P215" s="951"/>
      <c r="Q215" s="1116"/>
      <c r="R215" s="885"/>
      <c r="S215" s="1017"/>
      <c r="T215" s="1017"/>
      <c r="U215" s="1048">
        <v>216</v>
      </c>
      <c r="V215" s="459"/>
    </row>
    <row r="216" spans="1:22" ht="15.75" customHeight="1">
      <c r="A216" s="1084" t="s">
        <v>178</v>
      </c>
      <c r="B216" s="1090"/>
      <c r="C216" s="1107" t="str">
        <f>IF(SUM(C214)=0,"",C214*C215)</f>
        <v/>
      </c>
      <c r="D216" s="1107">
        <f>IF(SUM(D214)=0,"",D214*D215)</f>
        <v>300</v>
      </c>
      <c r="E216" s="1107" t="str">
        <f>IF(SUM(E214)=0,"",E214*E215)</f>
        <v/>
      </c>
      <c r="F216" s="1107" t="str">
        <f>IF(SUM(F214)=0,"",F214*F215)</f>
        <v/>
      </c>
      <c r="G216" s="1088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5"/>
      <c r="S216" s="1017"/>
      <c r="T216" s="1017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7"/>
      <c r="H217" s="951"/>
      <c r="I217" s="951"/>
      <c r="J217" s="951"/>
      <c r="K217" s="951"/>
      <c r="L217" s="1087"/>
      <c r="M217" s="951"/>
      <c r="N217" s="951"/>
      <c r="O217" s="951"/>
      <c r="P217" s="951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176</v>
      </c>
      <c r="B218" s="1090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7"/>
      <c r="H218" s="951"/>
      <c r="I218" s="951"/>
      <c r="J218" s="951"/>
      <c r="K218" s="951"/>
      <c r="L218" s="1087"/>
      <c r="M218" s="951"/>
      <c r="N218" s="951"/>
      <c r="O218" s="951"/>
      <c r="P218" s="951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178</v>
      </c>
      <c r="B219" s="1099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8"/>
      <c r="H219" s="951"/>
      <c r="I219" s="951"/>
      <c r="J219" s="951"/>
      <c r="K219" s="951"/>
      <c r="L219" s="1088"/>
      <c r="M219" s="951"/>
      <c r="N219" s="951"/>
      <c r="O219" s="951"/>
      <c r="P219" s="951"/>
      <c r="Q219" s="1116"/>
      <c r="R219" s="885"/>
      <c r="S219" s="1017"/>
      <c r="T219" s="1017"/>
      <c r="U219" s="1048">
        <v>220</v>
      </c>
      <c r="V219" s="459"/>
    </row>
    <row r="220" spans="1:22" ht="15.75" customHeight="1">
      <c r="A220" s="1146" t="str">
        <f>IF(Data!A220="","",Data!A220)</f>
        <v>Beef sales: no sold</v>
      </c>
      <c r="B220" s="1142"/>
      <c r="C220" s="993" t="str">
        <f>IF(Data!BV220="","",Data!BV220)</f>
        <v/>
      </c>
      <c r="D220" s="993" t="str">
        <f>IF(Data!BW220="","",Data!BW220)</f>
        <v/>
      </c>
      <c r="E220" s="993" t="str">
        <f>IF(Data!BX220="","",Data!BX220)</f>
        <v/>
      </c>
      <c r="F220" s="993" t="str">
        <f>IF(Data!BY220="","",Data!BY220)</f>
        <v/>
      </c>
      <c r="G220" s="1090"/>
      <c r="H220" s="951"/>
      <c r="I220" s="951"/>
      <c r="J220" s="951"/>
      <c r="K220" s="951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176</v>
      </c>
      <c r="B221" s="1069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90"/>
      <c r="H221" s="951"/>
      <c r="I221" s="951"/>
      <c r="J221" s="951"/>
      <c r="K221" s="951"/>
      <c r="L221" s="1090"/>
      <c r="M221" s="1103"/>
      <c r="N221" s="1103"/>
      <c r="O221" s="1103"/>
      <c r="P221" s="1103"/>
      <c r="Q221" s="1116"/>
      <c r="R221" s="885"/>
      <c r="S221" s="1017"/>
      <c r="T221" s="1017"/>
      <c r="U221" s="1048">
        <v>222</v>
      </c>
      <c r="V221" s="459"/>
    </row>
    <row r="222" spans="1:22" ht="15.75" customHeight="1">
      <c r="A222" s="1084" t="s">
        <v>178</v>
      </c>
      <c r="B222" s="1087"/>
      <c r="C222" s="960" t="str">
        <f>IF(SUM(C220)=0,"",C220*C221)</f>
        <v/>
      </c>
      <c r="D222" s="960" t="str">
        <f>IF(SUM(D220)=0,"",D220*D221)</f>
        <v/>
      </c>
      <c r="E222" s="960" t="str">
        <f>IF(SUM(E220)=0,"",E220*E221)</f>
        <v/>
      </c>
      <c r="F222" s="960" t="str">
        <f>IF(SUM(F220)=0,"",F220*F221)</f>
        <v/>
      </c>
      <c r="G222" s="1090"/>
      <c r="H222" s="951"/>
      <c r="I222" s="951"/>
      <c r="J222" s="951"/>
      <c r="K222" s="951"/>
      <c r="L222" s="1090"/>
      <c r="M222" s="1103"/>
      <c r="N222" s="1103"/>
      <c r="O222" s="1103"/>
      <c r="P222" s="1103"/>
      <c r="Q222" s="1116"/>
      <c r="R222" s="885"/>
      <c r="S222" s="1017"/>
      <c r="T222" s="1017"/>
      <c r="U222" s="1048">
        <v>223</v>
      </c>
      <c r="V222" s="459"/>
    </row>
    <row r="223" spans="1:22" ht="15.75" customHeight="1">
      <c r="A223" s="1146" t="str">
        <f>IF(Data!A223="","",Data!A223)</f>
        <v>Impala sales: quantity</v>
      </c>
      <c r="B223" s="1090"/>
      <c r="C223" s="993" t="str">
        <f>IF(Data!BV223="","",Data!BV223)</f>
        <v/>
      </c>
      <c r="D223" s="993" t="str">
        <f>IF(Data!BW223="","",Data!BW223)</f>
        <v/>
      </c>
      <c r="E223" s="993" t="str">
        <f>IF(Data!BX223="","",Data!BX223)</f>
        <v/>
      </c>
      <c r="F223" s="993" t="str">
        <f>IF(Data!BY223="","",Data!BY223)</f>
        <v/>
      </c>
      <c r="G223" s="1090"/>
      <c r="H223" s="951"/>
      <c r="I223" s="951"/>
      <c r="J223" s="951"/>
      <c r="K223" s="951"/>
      <c r="L223" s="1090"/>
      <c r="M223" s="1103"/>
      <c r="N223" s="1103"/>
      <c r="O223" s="1103"/>
      <c r="P223" s="1103"/>
      <c r="Q223" s="1116"/>
      <c r="R223" s="885"/>
      <c r="S223" s="1017"/>
      <c r="T223" s="1017"/>
      <c r="U223" s="1048">
        <v>224</v>
      </c>
      <c r="V223" s="459"/>
    </row>
    <row r="224" spans="1:22" ht="15.75" customHeight="1">
      <c r="A224" s="1084" t="s">
        <v>233</v>
      </c>
      <c r="B224" s="1090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90"/>
      <c r="H224" s="951"/>
      <c r="I224" s="951"/>
      <c r="J224" s="951"/>
      <c r="K224" s="951"/>
      <c r="L224" s="1090"/>
      <c r="M224" s="1103"/>
      <c r="N224" s="1103"/>
      <c r="O224" s="1103"/>
      <c r="P224" s="1103"/>
      <c r="Q224" s="1116"/>
      <c r="R224" s="885"/>
      <c r="S224" s="1017"/>
      <c r="T224" s="1017"/>
      <c r="U224" s="1048">
        <v>225</v>
      </c>
      <c r="V224" s="459"/>
    </row>
    <row r="225" spans="1:22" ht="15.75" customHeight="1">
      <c r="A225" s="1084" t="s">
        <v>178</v>
      </c>
      <c r="B225" s="1090"/>
      <c r="C225" s="960" t="str">
        <f>IF(SUM(C223)=0,"",C223*C224)</f>
        <v/>
      </c>
      <c r="D225" s="960" t="str">
        <f>IF(SUM(D223)=0,"",D223*D224)</f>
        <v/>
      </c>
      <c r="E225" s="960" t="str">
        <f>IF(SUM(E223)=0,"",E223*E224)</f>
        <v/>
      </c>
      <c r="F225" s="960" t="str">
        <f>IF(SUM(F223)=0,"",F223*F224)</f>
        <v/>
      </c>
      <c r="G225" s="1090"/>
      <c r="H225" s="951"/>
      <c r="I225" s="951"/>
      <c r="J225" s="951"/>
      <c r="K225" s="951"/>
      <c r="L225" s="1090"/>
      <c r="M225" s="1103"/>
      <c r="N225" s="1103"/>
      <c r="O225" s="1103"/>
      <c r="P225" s="1103"/>
      <c r="Q225" s="1116"/>
      <c r="R225" s="885"/>
      <c r="S225" s="1017"/>
      <c r="T225" s="1017"/>
      <c r="U225" s="1048">
        <v>226</v>
      </c>
      <c r="V225" s="459"/>
    </row>
    <row r="226" spans="1:22" ht="15.75" customHeight="1">
      <c r="A226" s="1147" t="s">
        <v>234</v>
      </c>
      <c r="B226" s="1099"/>
      <c r="C226" s="993"/>
      <c r="D226" s="993"/>
      <c r="E226" s="993"/>
      <c r="F226" s="993"/>
      <c r="G226" s="1087"/>
      <c r="H226" s="951"/>
      <c r="I226" s="951"/>
      <c r="J226" s="951"/>
      <c r="K226" s="951"/>
      <c r="L226" s="1087"/>
      <c r="M226" s="951"/>
      <c r="N226" s="951"/>
      <c r="O226" s="951"/>
      <c r="P226" s="951"/>
      <c r="Q226" s="1116"/>
      <c r="R226" s="846"/>
      <c r="S226" s="846"/>
      <c r="T226" s="846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3" t="str">
        <f>IF(Data!BV227="","",Data!BV227)</f>
        <v/>
      </c>
      <c r="D227" s="993" t="str">
        <f>IF(Data!BW227="","",Data!BW227)</f>
        <v/>
      </c>
      <c r="E227" s="993" t="str">
        <f>IF(Data!BX227="","",Data!BX227)</f>
        <v/>
      </c>
      <c r="F227" s="993" t="str">
        <f>IF(Data!BY227="","",Data!BY227)</f>
        <v/>
      </c>
      <c r="G227" s="1087"/>
      <c r="H227" s="951"/>
      <c r="I227" s="951"/>
      <c r="J227" s="951"/>
      <c r="K227" s="951"/>
      <c r="L227" s="1087"/>
      <c r="M227" s="951"/>
      <c r="N227" s="951"/>
      <c r="O227" s="951"/>
      <c r="P227" s="951"/>
      <c r="Q227" s="1116"/>
      <c r="R227" s="885"/>
      <c r="S227" s="1017"/>
      <c r="T227" s="1017"/>
      <c r="U227" s="1048">
        <v>228</v>
      </c>
      <c r="V227" s="459"/>
    </row>
    <row r="228" spans="1:22" ht="15.75" customHeight="1">
      <c r="A228" s="1083" t="s">
        <v>236</v>
      </c>
      <c r="B228" s="1117"/>
      <c r="C228" s="873" t="str">
        <f>IF(Data!BV228="","",Data!BV228)</f>
        <v/>
      </c>
      <c r="D228" s="873" t="str">
        <f>IF(Data!BW228="","",Data!BW228)</f>
        <v/>
      </c>
      <c r="E228" s="873" t="str">
        <f>IF(Data!BX228="","",Data!BX228)</f>
        <v/>
      </c>
      <c r="F228" s="873" t="str">
        <f>IF(Data!BY228="","",Data!BY228)</f>
        <v/>
      </c>
      <c r="G228" s="1099"/>
      <c r="H228" s="951"/>
      <c r="I228" s="951"/>
      <c r="J228" s="951"/>
      <c r="K228" s="951"/>
      <c r="L228" s="1099"/>
      <c r="M228" s="1148"/>
      <c r="N228" s="1148"/>
      <c r="O228" s="1148"/>
      <c r="P228" s="1148"/>
      <c r="Q228" s="1116"/>
      <c r="R228" s="1047"/>
      <c r="S228" s="1010"/>
      <c r="T228" s="1010"/>
      <c r="U228" s="1048">
        <v>229</v>
      </c>
      <c r="V228" s="459"/>
    </row>
    <row r="229" spans="1:22" ht="15.75" customHeight="1">
      <c r="A229" s="1083" t="str">
        <f>$G$1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1"/>
      <c r="I229" s="951"/>
      <c r="J229" s="951"/>
      <c r="K229" s="951"/>
      <c r="L229" s="1099"/>
      <c r="M229" s="951"/>
      <c r="N229" s="951"/>
      <c r="O229" s="951"/>
      <c r="P229" s="951"/>
      <c r="Q229" s="1116"/>
      <c r="R229" s="1047"/>
      <c r="S229" s="1010"/>
      <c r="T229" s="1010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7"/>
      <c r="H230" s="951"/>
      <c r="I230" s="951"/>
      <c r="J230" s="951"/>
      <c r="K230" s="951"/>
      <c r="L230" s="1087"/>
      <c r="M230" s="951"/>
      <c r="N230" s="951"/>
      <c r="O230" s="951"/>
      <c r="P230" s="951"/>
      <c r="Q230" s="1116"/>
      <c r="R230" s="885"/>
      <c r="S230" s="1017"/>
      <c r="T230" s="1017"/>
      <c r="U230" s="1048">
        <v>231</v>
      </c>
      <c r="V230" s="459"/>
    </row>
    <row r="231" spans="1:22" s="1152" customFormat="1" ht="15.75" customHeight="1">
      <c r="A231" s="1083" t="s">
        <v>236</v>
      </c>
      <c r="B231" s="1149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9"/>
      <c r="H231" s="951"/>
      <c r="I231" s="951"/>
      <c r="J231" s="951"/>
      <c r="K231" s="951"/>
      <c r="L231" s="1099"/>
      <c r="M231" s="951"/>
      <c r="N231" s="951"/>
      <c r="O231" s="951"/>
      <c r="P231" s="951"/>
      <c r="Q231" s="1150"/>
      <c r="R231" s="1047"/>
      <c r="S231" s="1010"/>
      <c r="T231" s="1010"/>
      <c r="U231" s="1048">
        <v>232</v>
      </c>
      <c r="V231" s="1151"/>
    </row>
    <row r="232" spans="1:22" ht="15.75" customHeight="1">
      <c r="A232" s="1083" t="str">
        <f>$G$1 &amp; " (%)"</f>
        <v>kcal (%)</v>
      </c>
      <c r="B232" s="930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1"/>
      <c r="I232" s="951"/>
      <c r="J232" s="951"/>
      <c r="K232" s="951"/>
      <c r="L232" s="1099"/>
      <c r="M232" s="951"/>
      <c r="N232" s="951"/>
      <c r="O232" s="951"/>
      <c r="P232" s="951"/>
      <c r="Q232" s="1116"/>
      <c r="R232" s="1047"/>
      <c r="S232" s="1010"/>
      <c r="T232" s="1010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3"/>
      <c r="H233" s="951"/>
      <c r="I233" s="951"/>
      <c r="J233" s="951"/>
      <c r="K233" s="951"/>
      <c r="L233" s="1099"/>
      <c r="M233" s="1128"/>
      <c r="N233" s="1128"/>
      <c r="O233" s="1128"/>
      <c r="P233" s="1128"/>
      <c r="Q233" s="1116"/>
      <c r="R233" s="885"/>
      <c r="S233" s="1017"/>
      <c r="T233" s="1017"/>
      <c r="U233" s="1048">
        <v>234</v>
      </c>
      <c r="V233" s="459"/>
    </row>
    <row r="234" spans="1:22" ht="15.75" customHeight="1">
      <c r="A234" s="1083" t="s">
        <v>176</v>
      </c>
      <c r="B234" s="1153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3"/>
      <c r="H234" s="951"/>
      <c r="I234" s="951"/>
      <c r="J234" s="951"/>
      <c r="K234" s="951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178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1"/>
      <c r="I235" s="951"/>
      <c r="J235" s="951"/>
      <c r="K235" s="951"/>
      <c r="L235" s="1099"/>
      <c r="M235" s="1128"/>
      <c r="N235" s="1128"/>
      <c r="O235" s="1128"/>
      <c r="P235" s="1128"/>
      <c r="Q235" s="1116"/>
      <c r="R235" s="885"/>
      <c r="S235" s="1017"/>
      <c r="T235" s="1017"/>
      <c r="U235" s="1048">
        <v>236</v>
      </c>
      <c r="V235" s="459"/>
    </row>
    <row r="236" spans="1:22" ht="15.75" customHeight="1">
      <c r="A236" s="1146" t="str">
        <f>IF(Data!A236="","",Data!A236)</f>
        <v xml:space="preserve">Maize: kg produced </v>
      </c>
      <c r="B236" s="1090"/>
      <c r="C236" s="993" t="str">
        <f>IF(Data!BV236="","",Data!BV236)</f>
        <v/>
      </c>
      <c r="D236" s="993">
        <f>IF(Data!BW236="","",Data!BW236)</f>
        <v>1500</v>
      </c>
      <c r="E236" s="993" t="str">
        <f>IF(Data!BX236="","",Data!BX236)</f>
        <v/>
      </c>
      <c r="F236" s="993" t="str">
        <f>IF(Data!BY236="","",Data!BY236)</f>
        <v/>
      </c>
      <c r="G236" s="1087"/>
      <c r="H236" s="951"/>
      <c r="I236" s="951"/>
      <c r="J236" s="951"/>
      <c r="K236" s="951"/>
      <c r="L236" s="1087"/>
      <c r="M236" s="951"/>
      <c r="N236" s="951"/>
      <c r="O236" s="951"/>
      <c r="P236" s="951"/>
      <c r="Q236" s="1116"/>
      <c r="R236" s="885"/>
      <c r="S236" s="1017"/>
      <c r="T236" s="1017"/>
      <c r="U236" s="1048">
        <v>237</v>
      </c>
      <c r="V236" s="459"/>
    </row>
    <row r="237" spans="1:22" ht="15.75" customHeight="1">
      <c r="A237" s="929" t="str">
        <f>$G$1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1"/>
      <c r="I237" s="951"/>
      <c r="J237" s="951"/>
      <c r="K237" s="951"/>
      <c r="L237" s="1069"/>
      <c r="M237" s="1081"/>
      <c r="N237" s="1081"/>
      <c r="O237" s="1081"/>
      <c r="P237" s="1081"/>
      <c r="Q237" s="1116"/>
      <c r="R237" s="885"/>
      <c r="S237" s="1017"/>
      <c r="T237" s="1017"/>
      <c r="U237" s="1048">
        <v>238</v>
      </c>
      <c r="V237" s="459"/>
    </row>
    <row r="238" spans="1:22" ht="15.75" customHeight="1">
      <c r="A238" s="1083" t="s">
        <v>239</v>
      </c>
      <c r="B238" s="1090"/>
      <c r="C238" s="993" t="str">
        <f>IF(Data!BV238="","",Data!BV238)</f>
        <v/>
      </c>
      <c r="D238" s="993">
        <f>IF(Data!BW238="","",Data!BW238)</f>
        <v>500</v>
      </c>
      <c r="E238" s="993" t="str">
        <f>IF(Data!BX238="","",Data!BX238)</f>
        <v/>
      </c>
      <c r="F238" s="993" t="str">
        <f>IF(Data!BY238="","",Data!BY238)</f>
        <v/>
      </c>
      <c r="G238" s="1087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 t="str">
        <f>IF(SUM(E238)&gt;0,(E236-J241-SUM(E241)*(J241=""))*'Exp factors'!E$23,"")</f>
        <v/>
      </c>
      <c r="K238" s="956" t="str">
        <f>IF(SUM(F238)&gt;0,(F236-K241-SUM(F241)*(K241=""))*'Exp factors'!F$23,"")</f>
        <v/>
      </c>
      <c r="L238" s="1087"/>
      <c r="M238" s="951"/>
      <c r="N238" s="951"/>
      <c r="O238" s="951"/>
      <c r="P238" s="951"/>
      <c r="Q238" s="1116"/>
      <c r="R238" s="885"/>
      <c r="S238" s="1017"/>
      <c r="T238" s="1017"/>
      <c r="U238" s="1048">
        <v>239</v>
      </c>
      <c r="V238" s="459"/>
    </row>
    <row r="239" spans="1:22" ht="15.75" customHeight="1">
      <c r="A239" s="1084" t="s">
        <v>176</v>
      </c>
      <c r="B239" s="1099"/>
      <c r="C239" s="993" t="str">
        <f>IF(Data!BV239="","",Data!BV239)</f>
        <v/>
      </c>
      <c r="D239" s="993">
        <f>IF(Data!BW239="","",Data!BW239)</f>
        <v>1.3</v>
      </c>
      <c r="E239" s="993" t="str">
        <f>IF(Data!BX239="","",Data!BX239)</f>
        <v/>
      </c>
      <c r="F239" s="993" t="str">
        <f>IF(Data!BY239="","",Data!BY239)</f>
        <v/>
      </c>
      <c r="G239" s="1090"/>
      <c r="H239" s="951"/>
      <c r="I239" s="951"/>
      <c r="J239" s="951"/>
      <c r="K239" s="951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178</v>
      </c>
      <c r="B240" s="1142"/>
      <c r="C240" s="1107" t="str">
        <f>IF(SUM(C238)=0,"",C238*C239)</f>
        <v/>
      </c>
      <c r="D240" s="1107">
        <f>IF(SUM(D238)=0,"",D238*D239)</f>
        <v>650</v>
      </c>
      <c r="E240" s="1107" t="str">
        <f>IF(SUM(E238)=0,"",E238*E239)</f>
        <v/>
      </c>
      <c r="F240" s="1107" t="str">
        <f>IF(SUM(F238)=0,"",F238*F239)</f>
        <v/>
      </c>
      <c r="G240" s="1088"/>
      <c r="H240" s="960" t="str">
        <f>IF(H238="","",H238*C239)</f>
        <v/>
      </c>
      <c r="I240" s="960">
        <f>IF(I238="","",I238*D239)</f>
        <v>0</v>
      </c>
      <c r="J240" s="960" t="str">
        <f>IF(J238="","",J238*E239)</f>
        <v/>
      </c>
      <c r="K240" s="960" t="str">
        <f>IF(K238="","",K238*F239)</f>
        <v/>
      </c>
      <c r="L240" s="1088"/>
      <c r="M240" s="746" t="str">
        <f>IF(H240="","",SUM(H240)-SUM(C240))</f>
        <v/>
      </c>
      <c r="N240" s="746">
        <f>IF(I240="","",SUM(I240)-SUM(D240))</f>
        <v>-650</v>
      </c>
      <c r="O240" s="746" t="str">
        <f>IF(J240="","",SUM(J240)-SUM(E240))</f>
        <v/>
      </c>
      <c r="P240" s="746" t="str">
        <f>IF(K240="","",SUM(K240)-SUM(F240))</f>
        <v/>
      </c>
      <c r="Q240" s="1116"/>
      <c r="R240" s="885"/>
      <c r="S240" s="1017"/>
      <c r="T240" s="1017"/>
      <c r="U240" s="1048">
        <v>241</v>
      </c>
      <c r="V240" s="459"/>
    </row>
    <row r="241" spans="1:22" s="1152" customFormat="1" ht="15.75" customHeight="1">
      <c r="A241" s="1084" t="s">
        <v>240</v>
      </c>
      <c r="B241" s="1142"/>
      <c r="C241" s="993" t="str">
        <f>IF(Data!BV241="","",Data!BV241)</f>
        <v/>
      </c>
      <c r="D241" s="993" t="str">
        <f>IF(Data!BW241="","",Data!BW241)</f>
        <v/>
      </c>
      <c r="E241" s="993" t="str">
        <f>IF(Data!BX241="","",Data!BX241)</f>
        <v/>
      </c>
      <c r="F241" s="993" t="str">
        <f>IF(Data!BY241="","",Data!BY241)</f>
        <v/>
      </c>
      <c r="G241" s="1090"/>
      <c r="H241" s="291"/>
      <c r="I241" s="291"/>
      <c r="J241" s="291"/>
      <c r="K241" s="291"/>
      <c r="L241" s="1090"/>
      <c r="M241" s="1103"/>
      <c r="N241" s="1103"/>
      <c r="O241" s="1103"/>
      <c r="P241" s="1103"/>
      <c r="Q241" s="1150"/>
      <c r="R241" s="885"/>
      <c r="S241" s="1017"/>
      <c r="T241" s="1017"/>
      <c r="U241" s="1048">
        <v>242</v>
      </c>
      <c r="V241" s="1151"/>
    </row>
    <row r="242" spans="1:22" ht="15.75" customHeight="1">
      <c r="A242" s="1108" t="str">
        <f>$G$1 &amp; " (%)"</f>
        <v>kcal (%)</v>
      </c>
      <c r="B242" s="1087"/>
      <c r="C242" s="1134" t="str">
        <f>IF(C236="","",(C236-SUM(C238)-SUM(C241))*C237/C$46/365/$F$1)</f>
        <v/>
      </c>
      <c r="D242" s="1134">
        <f>IF(D236="","",(D236-SUM(D238)-SUM(D241))*D237/D$46/365/$F$1)</f>
        <v>0.52620134811915631</v>
      </c>
      <c r="E242" s="1134" t="str">
        <f>IF(E236="","",(E236-SUM(E238)-SUM(E241))*E237/E$46/365/$F$1)</f>
        <v/>
      </c>
      <c r="F242" s="1134" t="str">
        <f>IF(F236="","",(F236-SUM(F238)-SUM(F241))*F237/F$46/365/$F$1)</f>
        <v/>
      </c>
      <c r="G242" s="1099"/>
      <c r="H242" s="751" t="str">
        <f>IF(H238="","",(C236-H238-H241-SUM(C241)*(H241=""))*C237/H$46/365/$F$1)</f>
        <v/>
      </c>
      <c r="I242" s="751">
        <f>IF(I238="","",(D236-I238-I241-SUM(D241)*(I241=""))*D237/I$46/365/$F$1)</f>
        <v>0.78930202217873446</v>
      </c>
      <c r="J242" s="751" t="str">
        <f>IF(J238="","",(E236-J238-J241-SUM(E241)*(J241=""))*E237/J$46/365/$F$1)</f>
        <v/>
      </c>
      <c r="K242" s="751" t="str">
        <f>IF(K238="","",(F236-K238-K241-SUM(F241)*(K241=""))*F237/K$46/365/$F$1)</f>
        <v/>
      </c>
      <c r="L242" s="1099"/>
      <c r="M242" s="1135" t="str">
        <f>IF(H242="","",SUM(H242)-SUM(C242))</f>
        <v/>
      </c>
      <c r="N242" s="1135">
        <f>IF(I242="","",SUM(I242)-SUM(D242))</f>
        <v>0.26310067405957815</v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10"/>
      <c r="T242" s="1010"/>
      <c r="U242" s="1048">
        <v>243</v>
      </c>
      <c r="V242" s="459"/>
    </row>
    <row r="243" spans="1:22" ht="15.75" customHeight="1">
      <c r="A243" s="1146" t="str">
        <f>IF(Data!A243="","",Data!A243)</f>
        <v>Sorghum: kg produced</v>
      </c>
      <c r="B243" s="1099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9"/>
      <c r="H243" s="951"/>
      <c r="I243" s="951"/>
      <c r="J243" s="951"/>
      <c r="K243" s="951"/>
      <c r="L243" s="1069"/>
      <c r="M243" s="951"/>
      <c r="N243" s="951"/>
      <c r="O243" s="951"/>
      <c r="P243" s="951"/>
      <c r="Q243" s="1116"/>
      <c r="R243" s="885"/>
      <c r="S243" s="1017"/>
      <c r="T243" s="1017"/>
      <c r="U243" s="1048">
        <v>244</v>
      </c>
      <c r="V243" s="459"/>
    </row>
    <row r="244" spans="1:22" ht="15.75" customHeight="1">
      <c r="A244" s="929" t="str">
        <f>$G$1 &amp; " per kg"</f>
        <v>kcal per kg</v>
      </c>
      <c r="B244" s="1142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9"/>
      <c r="H244" s="951"/>
      <c r="I244" s="951"/>
      <c r="J244" s="951"/>
      <c r="K244" s="951"/>
      <c r="L244" s="1069"/>
      <c r="M244" s="1081"/>
      <c r="N244" s="1081"/>
      <c r="O244" s="1081"/>
      <c r="P244" s="1081"/>
      <c r="Q244" s="1116"/>
      <c r="R244" s="885"/>
      <c r="S244" s="1017"/>
      <c r="T244" s="1017"/>
      <c r="U244" s="1048">
        <v>245</v>
      </c>
      <c r="V244" s="459"/>
    </row>
    <row r="245" spans="1:22" ht="15.75" customHeight="1">
      <c r="A245" s="1083" t="s">
        <v>239</v>
      </c>
      <c r="B245" s="1142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7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7"/>
      <c r="M245" s="951"/>
      <c r="N245" s="951"/>
      <c r="O245" s="951"/>
      <c r="P245" s="951"/>
      <c r="Q245" s="1116"/>
      <c r="R245" s="885"/>
      <c r="S245" s="1017"/>
      <c r="T245" s="1017"/>
      <c r="U245" s="1048">
        <v>246</v>
      </c>
      <c r="V245" s="459"/>
    </row>
    <row r="246" spans="1:22" ht="15.75" customHeight="1">
      <c r="A246" s="1084" t="s">
        <v>176</v>
      </c>
      <c r="B246" s="1142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0"/>
      <c r="H246" s="951"/>
      <c r="I246" s="951"/>
      <c r="J246" s="951"/>
      <c r="K246" s="951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178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0"/>
      <c r="M247" s="746" t="str">
        <f>IF(H247="","",SUM(H247)-SUM(C247))</f>
        <v/>
      </c>
      <c r="N247" s="746" t="str">
        <f>IF(I247="","",SUM(I247)-SUM(D247))</f>
        <v/>
      </c>
      <c r="O247" s="746" t="str">
        <f>IF(J247="","",SUM(J247)-SUM(E247))</f>
        <v/>
      </c>
      <c r="P247" s="746" t="str">
        <f>IF(K247="","",SUM(K247)-SUM(F247))</f>
        <v/>
      </c>
      <c r="Q247" s="1116"/>
      <c r="R247" s="885"/>
      <c r="S247" s="1017"/>
      <c r="T247" s="1017"/>
      <c r="U247" s="1048">
        <v>248</v>
      </c>
      <c r="V247" s="459"/>
    </row>
    <row r="248" spans="1:22" ht="15.75" customHeight="1">
      <c r="A248" s="1084" t="s">
        <v>240</v>
      </c>
      <c r="B248" s="1099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0"/>
      <c r="H248" s="291"/>
      <c r="I248" s="291"/>
      <c r="J248" s="291"/>
      <c r="K248" s="291"/>
      <c r="L248" s="1090"/>
      <c r="M248" s="1103"/>
      <c r="N248" s="1103"/>
      <c r="O248" s="1103"/>
      <c r="P248" s="1103"/>
      <c r="Q248" s="1116"/>
      <c r="R248" s="885"/>
      <c r="S248" s="1017"/>
      <c r="T248" s="1017"/>
      <c r="U248" s="1048">
        <v>249</v>
      </c>
      <c r="V248" s="459"/>
    </row>
    <row r="249" spans="1:22" ht="15.75" customHeight="1">
      <c r="A249" s="1108" t="str">
        <f>$G$1 &amp; " (%)"</f>
        <v>kcal (%)</v>
      </c>
      <c r="B249" s="1142"/>
      <c r="C249" s="1134" t="str">
        <f>IF(C243="","",(C243-SUM(C245)-SUM(C248))*C244/C$46/365/$F$1)</f>
        <v/>
      </c>
      <c r="D249" s="1134" t="str">
        <f>IF(D243="","",(D243-SUM(D245)-SUM(D248))*D244/D$46/365/$F$1)</f>
        <v/>
      </c>
      <c r="E249" s="1134" t="str">
        <f>IF(E243="","",(E243-SUM(E245)-SUM(E248))*E244/E$46/365/$F$1)</f>
        <v/>
      </c>
      <c r="F249" s="1134" t="str">
        <f>IF(F243="","",(F243-SUM(F245)-SUM(F248))*F244/F$46/365/$F$1)</f>
        <v/>
      </c>
      <c r="G249" s="1099"/>
      <c r="H249" s="751" t="str">
        <f>IF(H245="","",(C243-H245-H248-SUM(C248)*(H248=""))*C244/H$46/365/$F$1)</f>
        <v/>
      </c>
      <c r="I249" s="751" t="str">
        <f>IF(I245="","",(D243-I245-I248-SUM(D248)*(I248=""))*D244/I$46/365/$F$1)</f>
        <v/>
      </c>
      <c r="J249" s="751" t="str">
        <f>IF(J245="","",(E243-J245-J248-SUM(E248)*(J248=""))*E244/J$46/365/$F$1)</f>
        <v/>
      </c>
      <c r="K249" s="751" t="str">
        <f>IF(K245="","",(F243-K245-K248-SUM(F248)*(K248=""))*F244/K$46/365/$F$1)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10"/>
      <c r="T249" s="1010"/>
      <c r="U249" s="1048">
        <v>250</v>
      </c>
      <c r="V249" s="459"/>
    </row>
    <row r="250" spans="1:22" ht="15.75" customHeight="1">
      <c r="A250" s="1146" t="str">
        <f>IF(Data!A250="","",Data!A250)</f>
        <v>Cucumber: kg produced</v>
      </c>
      <c r="B250" s="1087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9"/>
      <c r="H250" s="951"/>
      <c r="I250" s="951"/>
      <c r="J250" s="951"/>
      <c r="K250" s="951"/>
      <c r="L250" s="1069"/>
      <c r="M250" s="951"/>
      <c r="N250" s="951"/>
      <c r="O250" s="951"/>
      <c r="P250" s="951"/>
      <c r="Q250" s="1116"/>
      <c r="R250" s="885"/>
      <c r="S250" s="1017"/>
      <c r="T250" s="1017"/>
      <c r="U250" s="1048">
        <v>251</v>
      </c>
      <c r="V250" s="459"/>
    </row>
    <row r="251" spans="1:22" ht="15.75" customHeight="1">
      <c r="A251" s="929" t="str">
        <f>$G$1 &amp; " per kg"</f>
        <v>kcal per kg</v>
      </c>
      <c r="B251" s="1142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9"/>
      <c r="H251" s="951"/>
      <c r="I251" s="951"/>
      <c r="J251" s="951"/>
      <c r="K251" s="951"/>
      <c r="L251" s="1069"/>
      <c r="M251" s="951"/>
      <c r="N251" s="951"/>
      <c r="O251" s="951"/>
      <c r="P251" s="951"/>
      <c r="Q251" s="1116"/>
      <c r="R251" s="885"/>
      <c r="S251" s="1017"/>
      <c r="T251" s="1017"/>
      <c r="U251" s="1048">
        <v>252</v>
      </c>
      <c r="V251" s="459"/>
    </row>
    <row r="252" spans="1:22" ht="15.75" customHeight="1">
      <c r="A252" s="1083" t="s">
        <v>239</v>
      </c>
      <c r="B252" s="1142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7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7"/>
      <c r="M252" s="951"/>
      <c r="N252" s="951"/>
      <c r="O252" s="951"/>
      <c r="P252" s="951"/>
      <c r="Q252" s="1116"/>
      <c r="R252" s="885"/>
      <c r="S252" s="1017"/>
      <c r="T252" s="1017"/>
      <c r="U252" s="1048">
        <v>253</v>
      </c>
      <c r="V252" s="459"/>
    </row>
    <row r="253" spans="1:22" ht="15.75" customHeight="1">
      <c r="A253" s="1084" t="s">
        <v>176</v>
      </c>
      <c r="B253" s="1142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0"/>
      <c r="H253" s="951"/>
      <c r="I253" s="951"/>
      <c r="J253" s="951"/>
      <c r="K253" s="951"/>
      <c r="L253" s="1090"/>
      <c r="M253" s="951"/>
      <c r="N253" s="951"/>
      <c r="O253" s="951"/>
      <c r="P253" s="951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178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5"/>
      <c r="S254" s="1017"/>
      <c r="T254" s="1017"/>
      <c r="U254" s="1048">
        <v>255</v>
      </c>
      <c r="V254" s="459"/>
    </row>
    <row r="255" spans="1:22" ht="15.75" customHeight="1">
      <c r="A255" s="1084" t="s">
        <v>240</v>
      </c>
      <c r="B255" s="1069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0"/>
      <c r="H255" s="291"/>
      <c r="I255" s="291"/>
      <c r="J255" s="291"/>
      <c r="K255" s="291"/>
      <c r="L255" s="1090"/>
      <c r="M255" s="951"/>
      <c r="N255" s="951"/>
      <c r="O255" s="951"/>
      <c r="P255" s="951"/>
      <c r="Q255" s="1116"/>
      <c r="R255" s="885"/>
      <c r="S255" s="1017"/>
      <c r="T255" s="1017"/>
      <c r="U255" s="1048">
        <v>256</v>
      </c>
      <c r="V255" s="459"/>
    </row>
    <row r="256" spans="1:22" ht="15.75" customHeight="1">
      <c r="A256" s="1108" t="str">
        <f>$G$1 &amp; " (%)"</f>
        <v>kcal (%)</v>
      </c>
      <c r="B256" s="1099"/>
      <c r="C256" s="1134" t="str">
        <f>IF(C250="","",(C250-SUM(C252)-SUM(C255))*C251/C$46/365/$F$1)</f>
        <v/>
      </c>
      <c r="D256" s="1134" t="str">
        <f>IF(D250="","",(D250-SUM(D252)-SUM(D255))*D251/D$46/365/$F$1)</f>
        <v/>
      </c>
      <c r="E256" s="1134" t="str">
        <f>IF(E250="","",(E250-SUM(E252)-SUM(E255))*E251/E$46/365/$F$1)</f>
        <v/>
      </c>
      <c r="F256" s="1134" t="str">
        <f>IF(F250="","",(F250-SUM(F252)-SUM(F255))*F251/F$46/365/$F$1)</f>
        <v/>
      </c>
      <c r="G256" s="1099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10"/>
      <c r="T256" s="1010"/>
      <c r="U256" s="1048">
        <v>257</v>
      </c>
      <c r="V256" s="459"/>
    </row>
    <row r="257" spans="1:22" ht="15.75" customHeight="1">
      <c r="A257" s="1146" t="str">
        <f>IF(Data!A257="","",Data!A257)</f>
        <v>Impwa: kg produced</v>
      </c>
      <c r="B257" s="1087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9"/>
      <c r="H257" s="951"/>
      <c r="I257" s="951"/>
      <c r="J257" s="951"/>
      <c r="K257" s="951"/>
      <c r="L257" s="1069"/>
      <c r="M257" s="951"/>
      <c r="N257" s="951"/>
      <c r="O257" s="951"/>
      <c r="P257" s="951"/>
      <c r="Q257" s="1116"/>
      <c r="R257" s="885"/>
      <c r="S257" s="1017"/>
      <c r="T257" s="1017"/>
      <c r="U257" s="1048">
        <v>258</v>
      </c>
      <c r="V257" s="459"/>
    </row>
    <row r="258" spans="1:22" ht="15.75" customHeight="1">
      <c r="A258" s="929" t="str">
        <f>$G$1 &amp; " per kg"</f>
        <v>kcal per kg</v>
      </c>
      <c r="B258" s="1142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9"/>
      <c r="H258" s="951"/>
      <c r="I258" s="951"/>
      <c r="J258" s="951"/>
      <c r="K258" s="951"/>
      <c r="L258" s="1069"/>
      <c r="M258" s="951"/>
      <c r="N258" s="951"/>
      <c r="O258" s="951"/>
      <c r="P258" s="951"/>
      <c r="Q258" s="1116"/>
      <c r="R258" s="885"/>
      <c r="S258" s="1017"/>
      <c r="T258" s="1017"/>
      <c r="U258" s="1048">
        <v>259</v>
      </c>
      <c r="V258" s="459"/>
    </row>
    <row r="259" spans="1:22" ht="15.75" customHeight="1">
      <c r="A259" s="1083" t="s">
        <v>239</v>
      </c>
      <c r="B259" s="1142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7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7"/>
      <c r="M259" s="951"/>
      <c r="N259" s="951"/>
      <c r="O259" s="951"/>
      <c r="P259" s="951"/>
      <c r="Q259" s="1116"/>
      <c r="R259" s="885"/>
      <c r="S259" s="1017"/>
      <c r="T259" s="1017"/>
      <c r="U259" s="1048">
        <v>260</v>
      </c>
      <c r="V259" s="459"/>
    </row>
    <row r="260" spans="1:22" ht="15.75" customHeight="1">
      <c r="A260" s="1084" t="s">
        <v>176</v>
      </c>
      <c r="B260" s="1142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0"/>
      <c r="H260" s="951"/>
      <c r="I260" s="951"/>
      <c r="J260" s="951"/>
      <c r="K260" s="951"/>
      <c r="L260" s="1090"/>
      <c r="M260" s="951"/>
      <c r="N260" s="951"/>
      <c r="O260" s="951"/>
      <c r="P260" s="951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178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5"/>
      <c r="S261" s="1017"/>
      <c r="T261" s="1017"/>
      <c r="U261" s="1048">
        <v>262</v>
      </c>
      <c r="V261" s="459"/>
    </row>
    <row r="262" spans="1:22" ht="15.75" customHeight="1">
      <c r="A262" s="1084" t="s">
        <v>240</v>
      </c>
      <c r="B262" s="1069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0"/>
      <c r="H262" s="291"/>
      <c r="I262" s="291"/>
      <c r="J262" s="291"/>
      <c r="K262" s="291"/>
      <c r="L262" s="1090"/>
      <c r="M262" s="951"/>
      <c r="N262" s="951"/>
      <c r="O262" s="951"/>
      <c r="P262" s="951"/>
      <c r="Q262" s="1116"/>
      <c r="R262" s="885"/>
      <c r="S262" s="1017"/>
      <c r="T262" s="1017"/>
      <c r="U262" s="1048">
        <v>263</v>
      </c>
      <c r="V262" s="459"/>
    </row>
    <row r="263" spans="1:22" ht="15.75" customHeight="1">
      <c r="A263" s="1108" t="str">
        <f>$G$1 &amp; " (%)"</f>
        <v>kcal (%)</v>
      </c>
      <c r="B263" s="1087"/>
      <c r="C263" s="1134" t="str">
        <f>IF(C257="","",(C257-SUM(C259)-SUM(C262))*C258/C$46/365/$F$1)</f>
        <v/>
      </c>
      <c r="D263" s="1134" t="str">
        <f>IF(D257="","",(D257-SUM(D259)-SUM(D262))*D258/D$46/365/$F$1)</f>
        <v/>
      </c>
      <c r="E263" s="1134" t="str">
        <f>IF(E257="","",(E257-SUM(E259)-SUM(E262))*E258/E$46/365/$F$1)</f>
        <v/>
      </c>
      <c r="F263" s="1134" t="str">
        <f>IF(F257="","",(F257-SUM(F259)-SUM(F262))*F258/F$46/365/$F$1)</f>
        <v/>
      </c>
      <c r="G263" s="1099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10"/>
      <c r="T263" s="1010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2"/>
      <c r="H264" s="951"/>
      <c r="I264" s="951"/>
      <c r="J264" s="951"/>
      <c r="K264" s="951"/>
      <c r="L264" s="1142"/>
      <c r="M264" s="1128"/>
      <c r="N264" s="1128"/>
      <c r="O264" s="1128"/>
      <c r="P264" s="1128"/>
      <c r="Q264" s="1116"/>
      <c r="R264" s="885"/>
      <c r="S264" s="1017"/>
      <c r="T264" s="1017"/>
      <c r="U264" s="1048">
        <v>265</v>
      </c>
      <c r="V264" s="459"/>
    </row>
    <row r="265" spans="1:22" ht="15.75" customHeight="1">
      <c r="A265" s="929" t="str">
        <f>$G$1 &amp; " per kg"</f>
        <v>kcal per kg</v>
      </c>
      <c r="B265" s="1153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9"/>
      <c r="H265" s="951"/>
      <c r="I265" s="951"/>
      <c r="J265" s="951"/>
      <c r="K265" s="951"/>
      <c r="L265" s="1069"/>
      <c r="M265" s="951"/>
      <c r="N265" s="951"/>
      <c r="O265" s="951"/>
      <c r="P265" s="951"/>
      <c r="Q265" s="1116"/>
      <c r="R265" s="885"/>
      <c r="S265" s="1017"/>
      <c r="T265" s="1017"/>
      <c r="U265" s="1048">
        <v>266</v>
      </c>
      <c r="V265" s="459"/>
    </row>
    <row r="266" spans="1:22" ht="15.75" customHeight="1">
      <c r="A266" s="1083" t="s">
        <v>239</v>
      </c>
      <c r="B266" s="1153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7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7"/>
      <c r="M266" s="951"/>
      <c r="N266" s="951"/>
      <c r="O266" s="951"/>
      <c r="P266" s="951"/>
      <c r="Q266" s="1116"/>
      <c r="R266" s="885"/>
      <c r="S266" s="1017"/>
      <c r="T266" s="1017"/>
      <c r="U266" s="1048">
        <v>267</v>
      </c>
      <c r="V266" s="459"/>
    </row>
    <row r="267" spans="1:22" ht="15.75" customHeight="1">
      <c r="A267" s="1084" t="s">
        <v>176</v>
      </c>
      <c r="B267" s="1109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0"/>
      <c r="H267" s="951"/>
      <c r="I267" s="951"/>
      <c r="J267" s="951"/>
      <c r="K267" s="951"/>
      <c r="L267" s="1090"/>
      <c r="M267" s="951"/>
      <c r="N267" s="951"/>
      <c r="O267" s="951"/>
      <c r="P267" s="951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178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5"/>
      <c r="S268" s="1017"/>
      <c r="T268" s="1017"/>
      <c r="U268" s="1048">
        <v>269</v>
      </c>
      <c r="V268" s="459"/>
    </row>
    <row r="269" spans="1:22" ht="15.75" customHeight="1">
      <c r="A269" s="1084" t="s">
        <v>240</v>
      </c>
      <c r="B269" s="1142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0"/>
      <c r="H269" s="291"/>
      <c r="I269" s="291"/>
      <c r="J269" s="291"/>
      <c r="K269" s="291"/>
      <c r="L269" s="1090"/>
      <c r="M269" s="951"/>
      <c r="N269" s="951"/>
      <c r="O269" s="951"/>
      <c r="P269" s="951"/>
      <c r="Q269" s="1116"/>
      <c r="R269" s="885"/>
      <c r="S269" s="1017"/>
      <c r="T269" s="1017"/>
      <c r="U269" s="1048">
        <v>270</v>
      </c>
      <c r="V269" s="459"/>
    </row>
    <row r="270" spans="1:22" ht="15.75" customHeight="1">
      <c r="A270" s="1108" t="str">
        <f>$G$1 &amp; " (%)"</f>
        <v>kcal (%)</v>
      </c>
      <c r="B270" s="1142"/>
      <c r="C270" s="1134" t="str">
        <f>IF(C264="","",(C264-SUM(C266)-SUM(C269))*C265/C$46/365/$F$1)</f>
        <v/>
      </c>
      <c r="D270" s="1134" t="str">
        <f>IF(D264="","",(D264-SUM(D266)-SUM(D269))*D265/D$46/365/$F$1)</f>
        <v/>
      </c>
      <c r="E270" s="1134" t="str">
        <f>IF(E264="","",(E264-SUM(E266)-SUM(E269))*E265/E$46/365/$F$1)</f>
        <v/>
      </c>
      <c r="F270" s="1134" t="str">
        <f>IF(F264="","",(F264-SUM(F266)-SUM(F269))*F265/F$46/365/$F$1)</f>
        <v/>
      </c>
      <c r="G270" s="1099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10"/>
      <c r="T270" s="1010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3" t="str">
        <f>IF(Data!BV271="","",Data!BV271)</f>
        <v/>
      </c>
      <c r="D271" s="993" t="str">
        <f>IF(Data!BW271="","",Data!BW271)</f>
        <v/>
      </c>
      <c r="E271" s="993" t="str">
        <f>IF(Data!BX271="","",Data!BX271)</f>
        <v/>
      </c>
      <c r="F271" s="993" t="str">
        <f>IF(Data!BY271="","",Data!BY271)</f>
        <v/>
      </c>
      <c r="G271" s="1142"/>
      <c r="H271" s="951"/>
      <c r="I271" s="951"/>
      <c r="J271" s="951"/>
      <c r="K271" s="951"/>
      <c r="L271" s="1142"/>
      <c r="M271" s="1128"/>
      <c r="N271" s="1128"/>
      <c r="O271" s="1128"/>
      <c r="P271" s="1128"/>
      <c r="Q271" s="1116"/>
      <c r="R271" s="885"/>
      <c r="S271" s="1017"/>
      <c r="T271" s="1017"/>
      <c r="U271" s="1048">
        <v>272</v>
      </c>
      <c r="V271" s="459"/>
    </row>
    <row r="272" spans="1:22" ht="15.75" customHeight="1">
      <c r="A272" s="929" t="str">
        <f>$G$1 &amp; " per kg"</f>
        <v>kcal per kg</v>
      </c>
      <c r="B272" s="1069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9"/>
      <c r="H272" s="951"/>
      <c r="I272" s="951"/>
      <c r="J272" s="951"/>
      <c r="K272" s="951"/>
      <c r="L272" s="1069"/>
      <c r="M272" s="951"/>
      <c r="N272" s="951"/>
      <c r="O272" s="951"/>
      <c r="P272" s="951"/>
      <c r="Q272" s="1116"/>
      <c r="R272" s="885"/>
      <c r="S272" s="1017"/>
      <c r="T272" s="1017"/>
      <c r="U272" s="1048">
        <v>273</v>
      </c>
      <c r="V272" s="459"/>
    </row>
    <row r="273" spans="1:22" s="1156" customFormat="1" ht="15.75" customHeight="1">
      <c r="A273" s="1083" t="s">
        <v>239</v>
      </c>
      <c r="B273" s="1114"/>
      <c r="C273" s="993" t="str">
        <f>IF(Data!BV273="","",Data!BV273)</f>
        <v/>
      </c>
      <c r="D273" s="993" t="str">
        <f>IF(Data!BW273="","",Data!BW273)</f>
        <v/>
      </c>
      <c r="E273" s="993" t="str">
        <f>IF(Data!BX273="","",Data!BX273)</f>
        <v/>
      </c>
      <c r="F273" s="993" t="str">
        <f>IF(Data!BY273="","",Data!BY273)</f>
        <v/>
      </c>
      <c r="G273" s="1087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 t="str">
        <f>IF(SUM(E273)&gt;0,MAX(E273,(E271-J276-SUM(E276)*(J276=""))*'Exp factors'!E$25),"")</f>
        <v/>
      </c>
      <c r="K273" s="956" t="str">
        <f>IF(SUM(F273)&gt;0,MAX(F273,(F271-K276-SUM(F276)*(K276=""))*'Exp factors'!F$25),"")</f>
        <v/>
      </c>
      <c r="L273" s="1087"/>
      <c r="M273" s="951"/>
      <c r="N273" s="951"/>
      <c r="O273" s="951"/>
      <c r="P273" s="951"/>
      <c r="Q273" s="1116"/>
      <c r="R273" s="885"/>
      <c r="S273" s="1017"/>
      <c r="T273" s="1017"/>
      <c r="U273" s="1048">
        <v>274</v>
      </c>
      <c r="V273" s="1155"/>
    </row>
    <row r="274" spans="1:22" s="1156" customFormat="1" ht="15.75" customHeight="1">
      <c r="A274" s="1084" t="s">
        <v>176</v>
      </c>
      <c r="B274" s="1114"/>
      <c r="C274" s="993" t="str">
        <f>IF(Data!BV274="","",Data!BV274)</f>
        <v/>
      </c>
      <c r="D274" s="993" t="str">
        <f>IF(Data!BW274="","",Data!BW274)</f>
        <v/>
      </c>
      <c r="E274" s="993" t="str">
        <f>IF(Data!BX274="","",Data!BX274)</f>
        <v/>
      </c>
      <c r="F274" s="993" t="str">
        <f>IF(Data!BY274="","",Data!BY274)</f>
        <v/>
      </c>
      <c r="G274" s="1090"/>
      <c r="H274" s="951"/>
      <c r="I274" s="951"/>
      <c r="J274" s="951"/>
      <c r="K274" s="951"/>
      <c r="L274" s="1090"/>
      <c r="M274" s="951"/>
      <c r="N274" s="951"/>
      <c r="O274" s="951"/>
      <c r="P274" s="951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178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60" t="str">
        <f>IF(H273="","",H273*C274)</f>
        <v/>
      </c>
      <c r="I275" s="960" t="str">
        <f>IF(I273="","",I273*D274)</f>
        <v/>
      </c>
      <c r="J275" s="960" t="str">
        <f>IF(J273="","",J273*E274)</f>
        <v/>
      </c>
      <c r="K275" s="960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5"/>
      <c r="S275" s="1017"/>
      <c r="T275" s="1017"/>
      <c r="U275" s="1048">
        <v>276</v>
      </c>
      <c r="V275" s="1155"/>
    </row>
    <row r="276" spans="1:22" ht="15.75" customHeight="1">
      <c r="A276" s="1084" t="s">
        <v>240</v>
      </c>
      <c r="B276" s="1114"/>
      <c r="C276" s="993" t="str">
        <f>IF(Data!BV276="","",Data!BV276)</f>
        <v/>
      </c>
      <c r="D276" s="993" t="str">
        <f>IF(Data!BW276="","",Data!BW276)</f>
        <v/>
      </c>
      <c r="E276" s="993" t="str">
        <f>IF(Data!BX276="","",Data!BX276)</f>
        <v/>
      </c>
      <c r="F276" s="993" t="str">
        <f>IF(Data!BY276="","",Data!BY276)</f>
        <v/>
      </c>
      <c r="G276" s="1090"/>
      <c r="H276" s="291"/>
      <c r="I276" s="291"/>
      <c r="J276" s="291"/>
      <c r="K276" s="291"/>
      <c r="L276" s="1090"/>
      <c r="M276" s="951"/>
      <c r="N276" s="951"/>
      <c r="O276" s="951"/>
      <c r="P276" s="951"/>
      <c r="Q276" s="1116"/>
      <c r="R276" s="885"/>
      <c r="S276" s="1017"/>
      <c r="T276" s="1017"/>
      <c r="U276" s="1048">
        <v>277</v>
      </c>
      <c r="V276" s="459"/>
    </row>
    <row r="277" spans="1:22" ht="15.75" customHeight="1">
      <c r="A277" s="1108" t="str">
        <f>$G$1 &amp; " (%)"</f>
        <v>kcal (%)</v>
      </c>
      <c r="B277" s="1090"/>
      <c r="C277" s="1134" t="str">
        <f>IF(C271="","",(C271-SUM(C273)-SUM(C276))*C272/C$46/365/$F$1)</f>
        <v/>
      </c>
      <c r="D277" s="1134" t="str">
        <f>IF(D271="","",(D271-SUM(D273)-SUM(D276))*D272/D$46/365/$F$1)</f>
        <v/>
      </c>
      <c r="E277" s="1134" t="str">
        <f>IF(E271="","",(E271-SUM(E273)-SUM(E276))*E272/E$46/365/$F$1)</f>
        <v/>
      </c>
      <c r="F277" s="1134" t="str">
        <f>IF(F271="","",(F271-SUM(F273)-SUM(F276))*F272/F$46/365/$F$1)</f>
        <v/>
      </c>
      <c r="G277" s="1099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 t="str">
        <f>IF(J273="","",(E271-J273-J276-SUM(E276)*(J276=""))*E272/J$46/365/$F$1)</f>
        <v/>
      </c>
      <c r="K277" s="751" t="str">
        <f>IF(K273="","",(F271-K273-K276-SUM(F276)*(K276=""))*F272/K$46/365/$F$1)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10"/>
      <c r="T277" s="1010"/>
      <c r="U277" s="1048">
        <v>278</v>
      </c>
      <c r="V277" s="459"/>
    </row>
    <row r="278" spans="1:22" ht="15.75" customHeight="1">
      <c r="A278" s="1146" t="str">
        <f>IF(Data!A278="","",Data!A278)</f>
        <v>Millet: kg produced</v>
      </c>
      <c r="B278" s="1099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2"/>
      <c r="H278" s="951"/>
      <c r="I278" s="951"/>
      <c r="J278" s="951"/>
      <c r="K278" s="951"/>
      <c r="L278" s="1142"/>
      <c r="M278" s="1128"/>
      <c r="N278" s="1128"/>
      <c r="O278" s="1128"/>
      <c r="P278" s="1128"/>
      <c r="Q278" s="1116"/>
      <c r="R278" s="885"/>
      <c r="S278" s="1017"/>
      <c r="T278" s="1017"/>
      <c r="U278" s="1048">
        <v>279</v>
      </c>
      <c r="V278" s="459"/>
    </row>
    <row r="279" spans="1:22" ht="15.75" customHeight="1">
      <c r="A279" s="929" t="str">
        <f>$G$1 &amp; " per kg"</f>
        <v>kcal per kg</v>
      </c>
      <c r="B279" s="1142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9"/>
      <c r="H279" s="951"/>
      <c r="I279" s="951"/>
      <c r="J279" s="951"/>
      <c r="K279" s="951"/>
      <c r="L279" s="1069"/>
      <c r="M279" s="951"/>
      <c r="N279" s="951"/>
      <c r="O279" s="951"/>
      <c r="P279" s="951"/>
      <c r="Q279" s="1116"/>
      <c r="R279" s="885"/>
      <c r="S279" s="1017"/>
      <c r="T279" s="1017"/>
      <c r="U279" s="1048">
        <v>280</v>
      </c>
      <c r="V279" s="459"/>
    </row>
    <row r="280" spans="1:22" ht="15.75" customHeight="1">
      <c r="A280" s="1083" t="s">
        <v>239</v>
      </c>
      <c r="B280" s="1142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7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7"/>
      <c r="M280" s="951"/>
      <c r="N280" s="951"/>
      <c r="O280" s="951"/>
      <c r="P280" s="951"/>
      <c r="Q280" s="1116"/>
      <c r="R280" s="885"/>
      <c r="S280" s="1017"/>
      <c r="T280" s="1017"/>
      <c r="U280" s="1048">
        <v>281</v>
      </c>
      <c r="V280" s="459"/>
    </row>
    <row r="281" spans="1:22" ht="15.75" customHeight="1">
      <c r="A281" s="1084" t="s">
        <v>176</v>
      </c>
      <c r="B281" s="1142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0"/>
      <c r="H281" s="951"/>
      <c r="I281" s="951"/>
      <c r="J281" s="951"/>
      <c r="K281" s="951"/>
      <c r="L281" s="1090"/>
      <c r="M281" s="951"/>
      <c r="N281" s="951"/>
      <c r="O281" s="951"/>
      <c r="P281" s="951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178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5"/>
      <c r="S282" s="1017"/>
      <c r="T282" s="1017"/>
      <c r="U282" s="1048">
        <v>283</v>
      </c>
      <c r="V282" s="459"/>
    </row>
    <row r="283" spans="1:22" ht="15.75" customHeight="1">
      <c r="A283" s="1084" t="s">
        <v>240</v>
      </c>
      <c r="B283" s="1099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0"/>
      <c r="H283" s="291"/>
      <c r="I283" s="291"/>
      <c r="J283" s="291"/>
      <c r="K283" s="291"/>
      <c r="L283" s="1090"/>
      <c r="M283" s="951"/>
      <c r="N283" s="951"/>
      <c r="O283" s="951"/>
      <c r="P283" s="951"/>
      <c r="Q283" s="1116"/>
      <c r="R283" s="885"/>
      <c r="S283" s="1017"/>
      <c r="T283" s="1017"/>
      <c r="U283" s="1048">
        <v>284</v>
      </c>
      <c r="V283" s="459"/>
    </row>
    <row r="284" spans="1:22" s="1156" customFormat="1" ht="15.75" customHeight="1">
      <c r="A284" s="1108" t="str">
        <f>$G$1 &amp; " (%)"</f>
        <v>kcal (%)</v>
      </c>
      <c r="B284" s="1099"/>
      <c r="C284" s="1134" t="str">
        <f>IF(C278="","",(C278-SUM(C280)-SUM(C283))*C279/C$46/365/$F$1)</f>
        <v/>
      </c>
      <c r="D284" s="1134" t="str">
        <f>IF(D278="","",(D278-SUM(D280)-SUM(D283))*D279/D$46/365/$F$1)</f>
        <v/>
      </c>
      <c r="E284" s="1134" t="str">
        <f>IF(E278="","",(E278-SUM(E280)-SUM(E283))*E279/E$46/365/$F$1)</f>
        <v/>
      </c>
      <c r="F284" s="1134" t="str">
        <f>IF(F278="","",(F278-SUM(F280)-SUM(F283))*F279/F$46/365/$F$1)</f>
        <v/>
      </c>
      <c r="G284" s="1099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10"/>
      <c r="T284" s="1010"/>
      <c r="U284" s="1048">
        <v>285</v>
      </c>
      <c r="V284" s="1155"/>
    </row>
    <row r="285" spans="1:22" ht="15.75" customHeight="1">
      <c r="A285" s="1146" t="str">
        <f>IF(Data!A285="","",Data!A285)</f>
        <v>Finger millet: kg produced</v>
      </c>
      <c r="B285" s="1099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2"/>
      <c r="H285" s="951"/>
      <c r="I285" s="951"/>
      <c r="J285" s="951"/>
      <c r="K285" s="951"/>
      <c r="L285" s="1142"/>
      <c r="M285" s="1128"/>
      <c r="N285" s="1128"/>
      <c r="O285" s="1128"/>
      <c r="P285" s="1128"/>
      <c r="Q285" s="1116"/>
      <c r="R285" s="885"/>
      <c r="S285" s="1017"/>
      <c r="T285" s="1017"/>
      <c r="U285" s="1048">
        <v>286</v>
      </c>
      <c r="V285" s="459"/>
    </row>
    <row r="286" spans="1:22" ht="15.75" customHeight="1">
      <c r="A286" s="929" t="str">
        <f>$G$1 &amp; " per kg"</f>
        <v>kcal per kg</v>
      </c>
      <c r="B286" s="1153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9"/>
      <c r="H286" s="951"/>
      <c r="I286" s="951"/>
      <c r="J286" s="951"/>
      <c r="K286" s="951"/>
      <c r="L286" s="1069"/>
      <c r="M286" s="951"/>
      <c r="N286" s="951"/>
      <c r="O286" s="951"/>
      <c r="P286" s="951"/>
      <c r="Q286" s="1116"/>
      <c r="R286" s="885"/>
      <c r="S286" s="1017"/>
      <c r="T286" s="1017"/>
      <c r="U286" s="1048">
        <v>287</v>
      </c>
      <c r="V286" s="459"/>
    </row>
    <row r="287" spans="1:22" ht="15.75" customHeight="1">
      <c r="A287" s="1083" t="s">
        <v>239</v>
      </c>
      <c r="B287" s="1153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7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7"/>
      <c r="M287" s="951"/>
      <c r="N287" s="951"/>
      <c r="O287" s="951"/>
      <c r="P287" s="951"/>
      <c r="Q287" s="1116"/>
      <c r="R287" s="885"/>
      <c r="S287" s="1017"/>
      <c r="T287" s="1017"/>
      <c r="U287" s="1048">
        <v>288</v>
      </c>
      <c r="V287" s="459"/>
    </row>
    <row r="288" spans="1:22" ht="15.75" customHeight="1">
      <c r="A288" s="1084" t="s">
        <v>176</v>
      </c>
      <c r="B288" s="1109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0"/>
      <c r="H288" s="951"/>
      <c r="I288" s="951"/>
      <c r="J288" s="951"/>
      <c r="K288" s="951"/>
      <c r="L288" s="1090"/>
      <c r="M288" s="951"/>
      <c r="N288" s="951"/>
      <c r="O288" s="951"/>
      <c r="P288" s="951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178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5"/>
      <c r="S289" s="1017"/>
      <c r="T289" s="1017"/>
      <c r="U289" s="1048">
        <v>290</v>
      </c>
      <c r="V289" s="459"/>
    </row>
    <row r="290" spans="1:22" ht="15.75" customHeight="1">
      <c r="A290" s="1084" t="s">
        <v>240</v>
      </c>
      <c r="B290" s="1142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0"/>
      <c r="H290" s="291"/>
      <c r="I290" s="291"/>
      <c r="J290" s="291"/>
      <c r="K290" s="291"/>
      <c r="L290" s="1090"/>
      <c r="M290" s="951"/>
      <c r="N290" s="951"/>
      <c r="O290" s="951"/>
      <c r="P290" s="951"/>
      <c r="Q290" s="1116"/>
      <c r="R290" s="885"/>
      <c r="S290" s="1017"/>
      <c r="T290" s="1017"/>
      <c r="U290" s="1048">
        <v>291</v>
      </c>
      <c r="V290" s="459"/>
    </row>
    <row r="291" spans="1:22" s="1156" customFormat="1" ht="15.75" customHeight="1">
      <c r="A291" s="1108" t="str">
        <f>$G$1 &amp; " (%)"</f>
        <v>kcal (%)</v>
      </c>
      <c r="B291" s="1142"/>
      <c r="C291" s="1134" t="str">
        <f>IF(C285="","",(C285-SUM(C287)-SUM(C290))*C286/C$46/365/$F$1)</f>
        <v/>
      </c>
      <c r="D291" s="1134" t="str">
        <f>IF(D285="","",(D285-SUM(D287)-SUM(D290))*D286/D$46/365/$F$1)</f>
        <v/>
      </c>
      <c r="E291" s="1134" t="str">
        <f>IF(E285="","",(E285-SUM(E287)-SUM(E290))*E286/E$46/365/$F$1)</f>
        <v/>
      </c>
      <c r="F291" s="1134" t="str">
        <f>IF(F285="","",(F285-SUM(F287)-SUM(F290))*F286/F$46/365/$F$1)</f>
        <v/>
      </c>
      <c r="G291" s="1099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10"/>
      <c r="T291" s="1010"/>
      <c r="U291" s="1048">
        <v>292</v>
      </c>
      <c r="V291" s="1155"/>
    </row>
    <row r="292" spans="1:22" ht="15.75" customHeight="1">
      <c r="A292" s="1146" t="str">
        <f>IF(Data!A292="","",Data!A292)</f>
        <v>Wheat: kg produced</v>
      </c>
      <c r="B292" s="1099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2"/>
      <c r="H292" s="951"/>
      <c r="I292" s="951"/>
      <c r="J292" s="951"/>
      <c r="K292" s="951"/>
      <c r="L292" s="1142"/>
      <c r="M292" s="1128"/>
      <c r="N292" s="1128"/>
      <c r="O292" s="1128"/>
      <c r="P292" s="1128"/>
      <c r="Q292" s="1116"/>
      <c r="R292" s="885"/>
      <c r="S292" s="1017"/>
      <c r="T292" s="1017"/>
      <c r="U292" s="1048">
        <v>293</v>
      </c>
      <c r="V292" s="459"/>
    </row>
    <row r="293" spans="1:22" ht="15.75" customHeight="1">
      <c r="A293" s="929" t="str">
        <f>$G$1 &amp; " per kg"</f>
        <v>kcal per kg</v>
      </c>
      <c r="B293" s="1099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9"/>
      <c r="H293" s="951"/>
      <c r="I293" s="951"/>
      <c r="J293" s="951"/>
      <c r="K293" s="951"/>
      <c r="L293" s="1069"/>
      <c r="M293" s="951"/>
      <c r="N293" s="951"/>
      <c r="O293" s="951"/>
      <c r="P293" s="951"/>
      <c r="Q293" s="1116"/>
      <c r="R293" s="885"/>
      <c r="S293" s="1017"/>
      <c r="T293" s="1017"/>
      <c r="U293" s="1048">
        <v>294</v>
      </c>
      <c r="V293" s="459"/>
    </row>
    <row r="294" spans="1:22" ht="15.75" customHeight="1">
      <c r="A294" s="1083" t="s">
        <v>239</v>
      </c>
      <c r="B294" s="1099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7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7"/>
      <c r="M294" s="951"/>
      <c r="N294" s="951"/>
      <c r="O294" s="951"/>
      <c r="P294" s="951"/>
      <c r="Q294" s="1116"/>
      <c r="R294" s="885"/>
      <c r="S294" s="1017"/>
      <c r="T294" s="1017"/>
      <c r="U294" s="1048">
        <v>295</v>
      </c>
      <c r="V294" s="459"/>
    </row>
    <row r="295" spans="1:22" ht="15.75" customHeight="1">
      <c r="A295" s="1084" t="s">
        <v>176</v>
      </c>
      <c r="B295" s="1099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0"/>
      <c r="H295" s="951"/>
      <c r="I295" s="951"/>
      <c r="J295" s="951"/>
      <c r="K295" s="951"/>
      <c r="L295" s="1090"/>
      <c r="M295" s="951"/>
      <c r="N295" s="951"/>
      <c r="O295" s="951"/>
      <c r="P295" s="951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178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5"/>
      <c r="S296" s="1017"/>
      <c r="T296" s="1017"/>
      <c r="U296" s="1048">
        <v>297</v>
      </c>
      <c r="V296" s="459"/>
    </row>
    <row r="297" spans="1:22" ht="15.75" customHeight="1">
      <c r="A297" s="1084" t="s">
        <v>240</v>
      </c>
      <c r="B297" s="1153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0"/>
      <c r="H297" s="291"/>
      <c r="I297" s="291"/>
      <c r="J297" s="291"/>
      <c r="K297" s="291"/>
      <c r="L297" s="1090"/>
      <c r="M297" s="951"/>
      <c r="N297" s="951"/>
      <c r="O297" s="951"/>
      <c r="P297" s="951"/>
      <c r="Q297" s="1116"/>
      <c r="R297" s="885"/>
      <c r="S297" s="1017"/>
      <c r="T297" s="1017"/>
      <c r="U297" s="1048">
        <v>298</v>
      </c>
      <c r="V297" s="459"/>
    </row>
    <row r="298" spans="1:22" s="1156" customFormat="1" ht="15.75" customHeight="1">
      <c r="A298" s="1108" t="str">
        <f>$G$1 &amp; " (%)"</f>
        <v>kcal (%)</v>
      </c>
      <c r="B298" s="1109"/>
      <c r="C298" s="1134" t="str">
        <f>IF(C292="","",(C292-SUM(C294)-SUM(C297))*C293/C$46/365/$F$1)</f>
        <v/>
      </c>
      <c r="D298" s="1134" t="str">
        <f>IF(D292="","",(D292-SUM(D294)-SUM(D297))*D293/D$46/365/$F$1)</f>
        <v/>
      </c>
      <c r="E298" s="1134" t="str">
        <f>IF(E292="","",(E292-SUM(E294)-SUM(E297))*E293/E$46/365/$F$1)</f>
        <v/>
      </c>
      <c r="F298" s="1134" t="str">
        <f>IF(F292="","",(F292-SUM(F294)-SUM(F297))*F293/F$46/365/$F$1)</f>
        <v/>
      </c>
      <c r="G298" s="1099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10"/>
      <c r="T298" s="1010"/>
      <c r="U298" s="1048">
        <v>299</v>
      </c>
      <c r="V298" s="1155"/>
    </row>
    <row r="299" spans="1:22" ht="15.75" customHeight="1">
      <c r="A299" s="1146" t="str">
        <f>IF(Data!A299="","",Data!A299)</f>
        <v>Cassava: no. local meas.</v>
      </c>
      <c r="B299" s="1142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7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7"/>
      <c r="M299" s="951"/>
      <c r="N299" s="951"/>
      <c r="O299" s="951"/>
      <c r="P299" s="951"/>
      <c r="Q299" s="1116"/>
      <c r="R299" s="885"/>
      <c r="S299" s="1017"/>
      <c r="T299" s="1017"/>
      <c r="U299" s="1048">
        <v>300</v>
      </c>
      <c r="V299" s="459"/>
    </row>
    <row r="300" spans="1:22" ht="15.75" customHeight="1">
      <c r="A300" s="929" t="s">
        <v>248</v>
      </c>
      <c r="B300" s="1142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7"/>
      <c r="H300" s="951"/>
      <c r="I300" s="951"/>
      <c r="J300" s="951"/>
      <c r="K300" s="951"/>
      <c r="L300" s="1117"/>
      <c r="M300" s="951"/>
      <c r="N300" s="951"/>
      <c r="O300" s="951"/>
      <c r="P300" s="951"/>
      <c r="Q300" s="1116"/>
      <c r="R300" s="885"/>
      <c r="S300" s="1017"/>
      <c r="T300" s="1017"/>
      <c r="U300" s="1048">
        <v>301</v>
      </c>
      <c r="V300" s="459"/>
    </row>
    <row r="301" spans="1:22" ht="15.75" customHeight="1">
      <c r="A301" s="929" t="s">
        <v>249</v>
      </c>
      <c r="B301" s="1142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7"/>
      <c r="H301" s="951"/>
      <c r="I301" s="951"/>
      <c r="J301" s="951"/>
      <c r="K301" s="951"/>
      <c r="L301" s="1117"/>
      <c r="M301" s="951"/>
      <c r="N301" s="951"/>
      <c r="O301" s="951"/>
      <c r="P301" s="951"/>
      <c r="Q301" s="1116"/>
      <c r="R301" s="885"/>
      <c r="S301" s="1017"/>
      <c r="T301" s="1017"/>
      <c r="U301" s="1048">
        <v>302</v>
      </c>
      <c r="V301" s="459"/>
    </row>
    <row r="302" spans="1:22" ht="15.75" customHeight="1">
      <c r="A302" s="1157" t="s">
        <v>250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8"/>
      <c r="M302" s="951"/>
      <c r="N302" s="951"/>
      <c r="O302" s="951"/>
      <c r="P302" s="951"/>
      <c r="Q302" s="1116"/>
      <c r="R302" s="885"/>
      <c r="S302" s="1017"/>
      <c r="T302" s="1017"/>
      <c r="U302" s="1048">
        <v>303</v>
      </c>
      <c r="V302" s="459"/>
    </row>
    <row r="303" spans="1:22" ht="15.75" customHeight="1">
      <c r="A303" s="929" t="str">
        <f>$G$1 &amp; " per kg"</f>
        <v>kcal per kg</v>
      </c>
      <c r="B303" s="1099"/>
      <c r="C303" s="993">
        <f>IF(Data!BV303="","",Data!BV303)</f>
        <v>6406</v>
      </c>
      <c r="D303" s="993">
        <f>IF(Data!BW303="","",Data!BW303)</f>
        <v>6406</v>
      </c>
      <c r="E303" s="993">
        <f>IF(Data!BX303="","",Data!BX303)</f>
        <v>6406</v>
      </c>
      <c r="F303" s="993">
        <f>IF(Data!BY303="","",Data!BY303)</f>
        <v>6406</v>
      </c>
      <c r="G303" s="1069"/>
      <c r="H303" s="951"/>
      <c r="I303" s="951"/>
      <c r="J303" s="951"/>
      <c r="K303" s="951"/>
      <c r="L303" s="1069"/>
      <c r="M303" s="951"/>
      <c r="N303" s="951"/>
      <c r="O303" s="951"/>
      <c r="P303" s="951"/>
      <c r="Q303" s="1116"/>
      <c r="R303" s="885"/>
      <c r="S303" s="1017"/>
      <c r="T303" s="1017"/>
      <c r="U303" s="1048">
        <v>304</v>
      </c>
      <c r="V303" s="459"/>
    </row>
    <row r="304" spans="1:22" ht="15.75" customHeight="1">
      <c r="A304" s="1083" t="s">
        <v>239</v>
      </c>
      <c r="B304" s="1099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7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7"/>
      <c r="M304" s="951"/>
      <c r="N304" s="951"/>
      <c r="O304" s="951"/>
      <c r="P304" s="951"/>
      <c r="Q304" s="1116"/>
      <c r="R304" s="885"/>
      <c r="S304" s="1017"/>
      <c r="T304" s="1017"/>
      <c r="U304" s="1048">
        <v>305</v>
      </c>
      <c r="V304" s="459"/>
    </row>
    <row r="305" spans="1:22" ht="15.75" customHeight="1">
      <c r="A305" s="1084" t="s">
        <v>176</v>
      </c>
      <c r="B305" s="1099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0"/>
      <c r="H305" s="951"/>
      <c r="I305" s="951"/>
      <c r="J305" s="951"/>
      <c r="K305" s="951"/>
      <c r="L305" s="1090"/>
      <c r="M305" s="951"/>
      <c r="N305" s="951"/>
      <c r="O305" s="951"/>
      <c r="P305" s="951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178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0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6"/>
      <c r="R306" s="885"/>
      <c r="S306" s="1017"/>
      <c r="T306" s="1017"/>
      <c r="U306" s="1048">
        <v>307</v>
      </c>
      <c r="V306" s="459"/>
    </row>
    <row r="307" spans="1:22" s="1152" customFormat="1" ht="15.75" customHeight="1">
      <c r="A307" s="1084" t="s">
        <v>240</v>
      </c>
      <c r="B307" s="1153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0"/>
      <c r="H307" s="291"/>
      <c r="I307" s="291"/>
      <c r="J307" s="291"/>
      <c r="K307" s="291"/>
      <c r="L307" s="1090"/>
      <c r="M307" s="951"/>
      <c r="N307" s="951"/>
      <c r="O307" s="951"/>
      <c r="P307" s="951"/>
      <c r="Q307" s="1116"/>
      <c r="R307" s="885"/>
      <c r="S307" s="1017"/>
      <c r="T307" s="1017"/>
      <c r="U307" s="1048">
        <v>308</v>
      </c>
      <c r="V307" s="1151"/>
    </row>
    <row r="308" spans="1:22" s="1152" customFormat="1" ht="15.75" customHeight="1">
      <c r="A308" s="1108" t="str">
        <f>$G$1 &amp; " (%)"</f>
        <v>kcal (%)</v>
      </c>
      <c r="B308" s="1109"/>
      <c r="C308" s="1134" t="str">
        <f>IF(C302="","",(C302-SUM(C304)-SUM(C307))*C303/C$46/365/$F$1)</f>
        <v/>
      </c>
      <c r="D308" s="1134" t="str">
        <f>IF(D302="","",(D302-SUM(D304)-SUM(D307))*D303/D$46/365/$F$1)</f>
        <v/>
      </c>
      <c r="E308" s="1134" t="str">
        <f>IF(E302="","",(E302-SUM(E304)-SUM(E307))*E303/E$46/365/$F$1)</f>
        <v/>
      </c>
      <c r="F308" s="1134" t="str">
        <f>IF(F302="","",(F302-SUM(F304)-SUM(F307))*F303/F$46/365/$F$1)</f>
        <v/>
      </c>
      <c r="G308" s="1099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10"/>
      <c r="T308" s="1010"/>
      <c r="U308" s="1048">
        <v>309</v>
      </c>
      <c r="V308" s="1151"/>
    </row>
    <row r="309" spans="1:22" s="1152" customFormat="1" ht="15.75" customHeight="1">
      <c r="A309" s="1146" t="str">
        <f>IF(Data!A309="","",Data!A309)</f>
        <v>Water melon: no. local meas</v>
      </c>
      <c r="B309" s="1113"/>
      <c r="C309" s="993" t="str">
        <f>IF(Data!BV309="","",Data!BV309)</f>
        <v/>
      </c>
      <c r="D309" s="993">
        <f>IF(Data!BW309="","",Data!BW309)</f>
        <v>1</v>
      </c>
      <c r="E309" s="993" t="str">
        <f>IF(Data!BX309="","",Data!BX309)</f>
        <v/>
      </c>
      <c r="F309" s="993" t="str">
        <f>IF(Data!BY309="","",Data!BY309)</f>
        <v/>
      </c>
      <c r="G309" s="1069"/>
      <c r="H309" s="951"/>
      <c r="I309" s="951"/>
      <c r="J309" s="951"/>
      <c r="K309" s="951"/>
      <c r="L309" s="1069"/>
      <c r="M309" s="951"/>
      <c r="N309" s="951"/>
      <c r="O309" s="951"/>
      <c r="P309" s="951"/>
      <c r="Q309" s="1150"/>
      <c r="R309" s="885"/>
      <c r="S309" s="1017"/>
      <c r="T309" s="1017"/>
      <c r="U309" s="1048">
        <v>310</v>
      </c>
      <c r="V309" s="1151"/>
    </row>
    <row r="310" spans="1:22" s="1152" customFormat="1" ht="15.75" customHeight="1">
      <c r="A310" s="929" t="s">
        <v>248</v>
      </c>
      <c r="B310" s="1113"/>
      <c r="C310" s="993" t="str">
        <f>IF(Data!BV310="","",Data!BV310)</f>
        <v/>
      </c>
      <c r="D310" s="993" t="str">
        <f>IF(Data!BW310="","",Data!BW310)</f>
        <v>truck</v>
      </c>
      <c r="E310" s="993" t="str">
        <f>IF(Data!BX310="","",Data!BX310)</f>
        <v/>
      </c>
      <c r="F310" s="993" t="str">
        <f>IF(Data!BY310="","",Data!BY310)</f>
        <v/>
      </c>
      <c r="G310" s="1069"/>
      <c r="H310" s="951"/>
      <c r="I310" s="951"/>
      <c r="J310" s="951"/>
      <c r="K310" s="951"/>
      <c r="L310" s="1069"/>
      <c r="M310" s="951"/>
      <c r="N310" s="951"/>
      <c r="O310" s="951"/>
      <c r="P310" s="951"/>
      <c r="Q310" s="1150"/>
      <c r="R310" s="885"/>
      <c r="S310" s="1017"/>
      <c r="T310" s="1017"/>
      <c r="U310" s="1048">
        <v>311</v>
      </c>
      <c r="V310" s="1151"/>
    </row>
    <row r="311" spans="1:22" ht="15.75" customHeight="1">
      <c r="A311" s="929" t="s">
        <v>249</v>
      </c>
      <c r="B311" s="1159"/>
      <c r="C311" s="993" t="str">
        <f>IF(Data!BV311="","",Data!BV311)</f>
        <v/>
      </c>
      <c r="D311" s="993">
        <f>IF(Data!BW311="","",Data!BW311)</f>
        <v>2500</v>
      </c>
      <c r="E311" s="993" t="str">
        <f>IF(Data!BX311="","",Data!BX311)</f>
        <v/>
      </c>
      <c r="F311" s="993" t="str">
        <f>IF(Data!BY311="","",Data!BY311)</f>
        <v/>
      </c>
      <c r="G311" s="1069"/>
      <c r="H311" s="951"/>
      <c r="I311" s="951"/>
      <c r="J311" s="951"/>
      <c r="K311" s="951"/>
      <c r="L311" s="1069"/>
      <c r="M311" s="951"/>
      <c r="N311" s="951"/>
      <c r="O311" s="951"/>
      <c r="P311" s="951"/>
      <c r="Q311" s="1116"/>
      <c r="R311" s="885"/>
      <c r="S311" s="1017"/>
      <c r="T311" s="1017"/>
      <c r="U311" s="1048">
        <v>312</v>
      </c>
      <c r="V311" s="459"/>
    </row>
    <row r="312" spans="1:22" ht="15.75" customHeight="1">
      <c r="A312" s="929" t="s">
        <v>250</v>
      </c>
      <c r="B312" s="1087"/>
      <c r="C312" s="1130" t="str">
        <f>IF(C309="","",C309*C311)</f>
        <v/>
      </c>
      <c r="D312" s="1130">
        <f>IF(D309="","",D309*D311)</f>
        <v>2500</v>
      </c>
      <c r="E312" s="1130" t="str">
        <f>IF(E309="","",E309*E311)</f>
        <v/>
      </c>
      <c r="F312" s="1130" t="str">
        <f>IF(F309="","",F309*F311)</f>
        <v/>
      </c>
      <c r="G312" s="1069"/>
      <c r="H312" s="951"/>
      <c r="I312" s="951"/>
      <c r="J312" s="951"/>
      <c r="K312" s="951"/>
      <c r="L312" s="1069"/>
      <c r="M312" s="951"/>
      <c r="N312" s="951"/>
      <c r="O312" s="951"/>
      <c r="P312" s="951"/>
      <c r="Q312" s="1116"/>
      <c r="R312" s="885"/>
      <c r="S312" s="1017"/>
      <c r="T312" s="1017"/>
      <c r="U312" s="1048">
        <v>313</v>
      </c>
      <c r="V312" s="459"/>
    </row>
    <row r="313" spans="1:22" ht="15.75" customHeight="1">
      <c r="A313" s="929" t="str">
        <f>$G$1 &amp; " per kg"</f>
        <v>kcal per kg</v>
      </c>
      <c r="B313" s="1090"/>
      <c r="C313" s="993">
        <f>IF(Data!BV313="","",Data!BV313)</f>
        <v>230</v>
      </c>
      <c r="D313" s="993">
        <f>IF(Data!BW313="","",Data!BW313)</f>
        <v>230</v>
      </c>
      <c r="E313" s="993">
        <f>IF(Data!BX313="","",Data!BX313)</f>
        <v>230</v>
      </c>
      <c r="F313" s="993">
        <f>IF(Data!BY313="","",Data!BY313)</f>
        <v>230</v>
      </c>
      <c r="G313" s="1069"/>
      <c r="H313" s="951"/>
      <c r="I313" s="951"/>
      <c r="J313" s="951"/>
      <c r="K313" s="951"/>
      <c r="L313" s="1069"/>
      <c r="M313" s="951"/>
      <c r="N313" s="951"/>
      <c r="O313" s="951"/>
      <c r="P313" s="951"/>
      <c r="Q313" s="1116"/>
      <c r="R313" s="885"/>
      <c r="S313" s="1017"/>
      <c r="T313" s="1017"/>
      <c r="U313" s="1048">
        <v>314</v>
      </c>
      <c r="V313" s="459"/>
    </row>
    <row r="314" spans="1:22" ht="15.75" customHeight="1">
      <c r="A314" s="1083" t="s">
        <v>239</v>
      </c>
      <c r="B314" s="1114"/>
      <c r="C314" s="993" t="str">
        <f>IF(Data!BV314="","",Data!BV314)</f>
        <v/>
      </c>
      <c r="D314" s="993">
        <f>IF(Data!BW314="","",Data!BW314)</f>
        <v>2000</v>
      </c>
      <c r="E314" s="993" t="str">
        <f>IF(Data!BX314="","",Data!BX314)</f>
        <v/>
      </c>
      <c r="F314" s="993" t="str">
        <f>IF(Data!BY314="","",Data!BY314)</f>
        <v/>
      </c>
      <c r="G314" s="1087"/>
      <c r="H314" s="956" t="str">
        <f>IF(SUM(C314)&gt;0,(C312-H317-SUM(C317)*(H317=""))*'Exp factors'!C$23,"")</f>
        <v/>
      </c>
      <c r="I314" s="956">
        <f>IF(SUM(D314)&gt;0,(D312-I317-SUM(D317)*(I317=""))*'Exp factors'!D$23,"")</f>
        <v>0</v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7"/>
      <c r="M314" s="951"/>
      <c r="N314" s="951"/>
      <c r="O314" s="951"/>
      <c r="P314" s="951"/>
      <c r="Q314" s="1116"/>
      <c r="R314" s="885"/>
      <c r="S314" s="1017"/>
      <c r="T314" s="1017"/>
      <c r="U314" s="1048">
        <v>315</v>
      </c>
      <c r="V314" s="459"/>
    </row>
    <row r="315" spans="1:22" ht="15.75" customHeight="1">
      <c r="A315" s="1084" t="s">
        <v>176</v>
      </c>
      <c r="B315" s="1113"/>
      <c r="C315" s="993" t="str">
        <f>IF(Data!BV315="","",Data!BV315)</f>
        <v/>
      </c>
      <c r="D315" s="993">
        <f>IF(Data!BW315="","",Data!BW315)</f>
        <v>1.25</v>
      </c>
      <c r="E315" s="993" t="str">
        <f>IF(Data!BX315="","",Data!BX315)</f>
        <v/>
      </c>
      <c r="F315" s="993" t="str">
        <f>IF(Data!BY315="","",Data!BY315)</f>
        <v/>
      </c>
      <c r="G315" s="1090"/>
      <c r="H315" s="951"/>
      <c r="I315" s="951"/>
      <c r="J315" s="951"/>
      <c r="K315" s="951"/>
      <c r="L315" s="1090"/>
      <c r="M315" s="951"/>
      <c r="N315" s="951"/>
      <c r="O315" s="951"/>
      <c r="P315" s="951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178</v>
      </c>
      <c r="B316" s="1113"/>
      <c r="C316" s="1107" t="str">
        <f>IF(SUM(C314)=0,"",C314*C315)</f>
        <v/>
      </c>
      <c r="D316" s="1107">
        <f>IF(SUM(D314)=0,"",D314*D315)</f>
        <v>2500</v>
      </c>
      <c r="E316" s="1107" t="str">
        <f>IF(SUM(E314)=0,"",E314*E315)</f>
        <v/>
      </c>
      <c r="F316" s="1107" t="str">
        <f>IF(SUM(F314)=0,"",F314*F315)</f>
        <v/>
      </c>
      <c r="G316" s="1090"/>
      <c r="H316" s="960" t="str">
        <f>IF(H314="","",H314*C315)</f>
        <v/>
      </c>
      <c r="I316" s="960">
        <f>IF(I314="","",I314*D315)</f>
        <v>0</v>
      </c>
      <c r="J316" s="960" t="str">
        <f>IF(J314="","",J314*E315)</f>
        <v/>
      </c>
      <c r="K316" s="960" t="str">
        <f>IF(K314="","",K314*F315)</f>
        <v/>
      </c>
      <c r="L316" s="1090"/>
      <c r="M316" s="1107" t="str">
        <f>IF(H316="","",SUM(H316)-SUM(C316))</f>
        <v/>
      </c>
      <c r="N316" s="1107">
        <f>IF(I316="","",SUM(I316)-SUM(D316))</f>
        <v>-2500</v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5"/>
      <c r="S316" s="1017"/>
      <c r="T316" s="1017"/>
      <c r="U316" s="1048">
        <v>317</v>
      </c>
      <c r="V316" s="459"/>
    </row>
    <row r="317" spans="1:22" ht="15.75" customHeight="1">
      <c r="A317" s="1084" t="s">
        <v>240</v>
      </c>
      <c r="B317" s="1114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0"/>
      <c r="H317" s="291"/>
      <c r="I317" s="291"/>
      <c r="J317" s="291"/>
      <c r="K317" s="291"/>
      <c r="L317" s="1090"/>
      <c r="M317" s="951"/>
      <c r="N317" s="951"/>
      <c r="O317" s="951"/>
      <c r="P317" s="951"/>
      <c r="Q317" s="1116"/>
      <c r="R317" s="885"/>
      <c r="S317" s="1017"/>
      <c r="T317" s="1017"/>
      <c r="U317" s="1048">
        <v>318</v>
      </c>
      <c r="V317" s="459"/>
    </row>
    <row r="318" spans="1:22" ht="15.75" customHeight="1">
      <c r="A318" s="1108" t="str">
        <f>$G$1 &amp; " (%)"</f>
        <v>kcal (%)</v>
      </c>
      <c r="B318" s="1090"/>
      <c r="C318" s="1134" t="str">
        <f>IF(C312="","",(C312-SUM(C314)-SUM(C317))*C313/C$46/365/$F$1)</f>
        <v/>
      </c>
      <c r="D318" s="1134">
        <f>IF(D312="","",(D312-SUM(D314)-SUM(D317))*D313/D$46/365/$F$1)</f>
        <v>1.6670290642893382E-2</v>
      </c>
      <c r="E318" s="1134" t="str">
        <f>IF(E312="","",(E312-SUM(E314)-SUM(E317))*E313/E$46/365/$F$1)</f>
        <v/>
      </c>
      <c r="F318" s="1134" t="str">
        <f>IF(F312="","",(F312-SUM(F314)-SUM(F317))*F313/F$46/365/$F$1)</f>
        <v/>
      </c>
      <c r="G318" s="1099"/>
      <c r="H318" s="751" t="str">
        <f>IF(H314="","",(C312-H314-H317-SUM(C317)*(H317=""))*C313/H$46/365/$F$1)</f>
        <v/>
      </c>
      <c r="I318" s="751">
        <f>IF(I314="","",(D312-I314-I317-SUM(D317)*(I317=""))*D313/I$46/365/$F$1)</f>
        <v>8.3351453214466922E-2</v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9"/>
      <c r="M318" s="1135" t="str">
        <f>IF(H318="","",SUM(H318)-SUM(C318))</f>
        <v/>
      </c>
      <c r="N318" s="1135">
        <f>IF(I318="","",SUM(I318)-SUM(D318))</f>
        <v>6.6681162571573541E-2</v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10"/>
      <c r="T318" s="1010"/>
      <c r="U318" s="1048">
        <v>319</v>
      </c>
      <c r="V318" s="459"/>
    </row>
    <row r="319" spans="1:22" ht="15.75" customHeight="1">
      <c r="A319" s="1146" t="str">
        <f>IF(Data!A319="","",Data!A319)</f>
        <v>Other melons: no. local meas</v>
      </c>
      <c r="B319" s="1090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2"/>
      <c r="H319" s="951"/>
      <c r="I319" s="951"/>
      <c r="J319" s="951"/>
      <c r="K319" s="951"/>
      <c r="L319" s="1142"/>
      <c r="M319" s="1128"/>
      <c r="N319" s="1128"/>
      <c r="O319" s="1128"/>
      <c r="P319" s="1128"/>
      <c r="Q319" s="1116"/>
      <c r="R319" s="885"/>
      <c r="S319" s="1017"/>
      <c r="T319" s="1017"/>
      <c r="U319" s="1048">
        <v>320</v>
      </c>
      <c r="V319" s="459"/>
    </row>
    <row r="320" spans="1:22" ht="15.75" customHeight="1">
      <c r="A320" s="929" t="s">
        <v>248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2"/>
      <c r="H320" s="951"/>
      <c r="I320" s="951"/>
      <c r="J320" s="951"/>
      <c r="K320" s="951"/>
      <c r="L320" s="1142"/>
      <c r="M320" s="1128"/>
      <c r="N320" s="1128"/>
      <c r="O320" s="1128"/>
      <c r="P320" s="1128"/>
      <c r="Q320" s="1116"/>
      <c r="R320" s="846"/>
      <c r="S320" s="846"/>
      <c r="T320" s="846"/>
      <c r="U320" s="1048">
        <v>321</v>
      </c>
      <c r="V320" s="459"/>
    </row>
    <row r="321" spans="1:22" ht="15.75" customHeight="1">
      <c r="A321" s="929" t="s">
        <v>249</v>
      </c>
      <c r="B321" s="109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2"/>
      <c r="H321" s="951"/>
      <c r="I321" s="951"/>
      <c r="J321" s="951"/>
      <c r="K321" s="951"/>
      <c r="L321" s="1142"/>
      <c r="M321" s="1128"/>
      <c r="N321" s="1128"/>
      <c r="O321" s="1128"/>
      <c r="P321" s="1128"/>
      <c r="Q321" s="1116"/>
      <c r="R321" s="885"/>
      <c r="S321" s="1017"/>
      <c r="T321" s="1017"/>
      <c r="U321" s="1048">
        <v>322</v>
      </c>
      <c r="V321" s="459"/>
    </row>
    <row r="322" spans="1:22" ht="15.75" customHeight="1">
      <c r="A322" s="929" t="s">
        <v>250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1"/>
      <c r="I322" s="951"/>
      <c r="J322" s="951"/>
      <c r="K322" s="951"/>
      <c r="L322" s="1069"/>
      <c r="M322" s="951"/>
      <c r="N322" s="951"/>
      <c r="O322" s="951"/>
      <c r="P322" s="951"/>
      <c r="Q322" s="1116"/>
      <c r="R322" s="885"/>
      <c r="S322" s="1017"/>
      <c r="T322" s="1017"/>
      <c r="U322" s="1048">
        <v>323</v>
      </c>
      <c r="V322" s="459"/>
    </row>
    <row r="323" spans="1:22" ht="15.75" customHeight="1">
      <c r="A323" s="929" t="str">
        <f>$G$1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9"/>
      <c r="H323" s="951"/>
      <c r="I323" s="951"/>
      <c r="J323" s="951"/>
      <c r="K323" s="951"/>
      <c r="L323" s="1069"/>
      <c r="M323" s="951"/>
      <c r="N323" s="951"/>
      <c r="O323" s="951"/>
      <c r="P323" s="951"/>
      <c r="Q323" s="1116"/>
      <c r="R323" s="885"/>
      <c r="S323" s="1017"/>
      <c r="T323" s="1017"/>
      <c r="U323" s="1048">
        <v>324</v>
      </c>
      <c r="V323" s="459"/>
    </row>
    <row r="324" spans="1:22" ht="15.75" customHeight="1">
      <c r="A324" s="1083" t="s">
        <v>239</v>
      </c>
      <c r="B324" s="1090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7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7"/>
      <c r="M324" s="951"/>
      <c r="N324" s="951"/>
      <c r="O324" s="951"/>
      <c r="P324" s="951"/>
      <c r="Q324" s="1116"/>
      <c r="R324" s="885"/>
      <c r="S324" s="1017"/>
      <c r="T324" s="1017"/>
      <c r="U324" s="1048">
        <v>325</v>
      </c>
      <c r="V324" s="459"/>
    </row>
    <row r="325" spans="1:22" ht="15.75" customHeight="1">
      <c r="A325" s="1084" t="s">
        <v>176</v>
      </c>
      <c r="B325" s="1090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0"/>
      <c r="H325" s="951"/>
      <c r="I325" s="951"/>
      <c r="J325" s="951"/>
      <c r="K325" s="951"/>
      <c r="L325" s="1090"/>
      <c r="M325" s="951"/>
      <c r="N325" s="951"/>
      <c r="O325" s="951"/>
      <c r="P325" s="951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178</v>
      </c>
      <c r="B326" s="930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5"/>
      <c r="S326" s="1017"/>
      <c r="T326" s="1017"/>
      <c r="U326" s="1048">
        <v>327</v>
      </c>
      <c r="V326" s="459"/>
    </row>
    <row r="327" spans="1:22" ht="15.75" customHeight="1">
      <c r="A327" s="1084" t="s">
        <v>240</v>
      </c>
      <c r="B327" s="1090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0"/>
      <c r="H327" s="291"/>
      <c r="I327" s="291"/>
      <c r="J327" s="291"/>
      <c r="K327" s="291"/>
      <c r="L327" s="1090"/>
      <c r="M327" s="951"/>
      <c r="N327" s="951"/>
      <c r="O327" s="951"/>
      <c r="P327" s="951"/>
      <c r="Q327" s="1116"/>
      <c r="R327" s="885"/>
      <c r="S327" s="1017"/>
      <c r="T327" s="1017"/>
      <c r="U327" s="1048">
        <v>328</v>
      </c>
      <c r="V327" s="459"/>
    </row>
    <row r="328" spans="1:22" ht="15.75" customHeight="1">
      <c r="A328" s="1108" t="str">
        <f>$G$1 &amp; " (%)"</f>
        <v>kcal (%)</v>
      </c>
      <c r="B328" s="1090"/>
      <c r="C328" s="1134" t="str">
        <f>IF(C322="","",(C322-SUM(C324)-SUM(C327))*C323/C$46/365/$F$1)</f>
        <v/>
      </c>
      <c r="D328" s="1134" t="str">
        <f>IF(D322="","",(D322-SUM(D324)-SUM(D327))*D323/D$46/365/$F$1)</f>
        <v/>
      </c>
      <c r="E328" s="1134" t="str">
        <f>IF(E322="","",(E322-SUM(E324)-SUM(E327))*E323/E$46/365/$F$1)</f>
        <v/>
      </c>
      <c r="F328" s="1134" t="str">
        <f>IF(F322="","",(F322-SUM(F324)-SUM(F327))*F323/F$46/365/$F$1)</f>
        <v/>
      </c>
      <c r="G328" s="1099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 t="str">
        <f>IF(K324="","",(F322-K324-K327-SUM(F327)*(K327=""))*F323/K$46/365/$F$1)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10"/>
      <c r="T328" s="1010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 no. local meas</v>
      </c>
      <c r="B329" s="930"/>
      <c r="C329" s="993" t="str">
        <f>IF(Data!BV329="","",Data!BV329)</f>
        <v/>
      </c>
      <c r="D329" s="993">
        <f>IF(Data!BW329="","",Data!BW329)</f>
        <v>500</v>
      </c>
      <c r="E329" s="993" t="str">
        <f>IF(Data!BX329="","",Data!BX329)</f>
        <v/>
      </c>
      <c r="F329" s="993" t="str">
        <f>IF(Data!BY329="","",Data!BY329)</f>
        <v/>
      </c>
      <c r="G329" s="1142"/>
      <c r="H329" s="951"/>
      <c r="I329" s="951"/>
      <c r="J329" s="951"/>
      <c r="K329" s="951"/>
      <c r="L329" s="1142"/>
      <c r="M329" s="1128"/>
      <c r="N329" s="1128"/>
      <c r="O329" s="1128"/>
      <c r="P329" s="1128"/>
      <c r="Q329" s="1129"/>
      <c r="R329" s="885"/>
      <c r="S329" s="1017"/>
      <c r="T329" s="1017"/>
      <c r="U329" s="1048">
        <v>330</v>
      </c>
      <c r="V329" s="1155"/>
    </row>
    <row r="330" spans="1:22" ht="15.75" customHeight="1">
      <c r="A330" s="929" t="s">
        <v>248</v>
      </c>
      <c r="B330" s="1090"/>
      <c r="C330" s="993" t="str">
        <f>IF(Data!BV330="","",Data!BV330)</f>
        <v/>
      </c>
      <c r="D330" s="993" t="str">
        <f>IF(Data!BW330="","",Data!BW330)</f>
        <v>kg</v>
      </c>
      <c r="E330" s="993" t="str">
        <f>IF(Data!BX330="","",Data!BX330)</f>
        <v/>
      </c>
      <c r="F330" s="993" t="str">
        <f>IF(Data!BY330="","",Data!BY330)</f>
        <v/>
      </c>
      <c r="G330" s="1117"/>
      <c r="H330" s="951"/>
      <c r="I330" s="951"/>
      <c r="J330" s="951"/>
      <c r="K330" s="951"/>
      <c r="L330" s="1117"/>
      <c r="M330" s="1128"/>
      <c r="N330" s="1128"/>
      <c r="O330" s="1128"/>
      <c r="P330" s="1128"/>
      <c r="Q330" s="1116"/>
      <c r="R330" s="846"/>
      <c r="S330" s="846"/>
      <c r="T330" s="846"/>
      <c r="U330" s="1048">
        <v>331</v>
      </c>
      <c r="V330" s="459"/>
    </row>
    <row r="331" spans="1:22" s="1156" customFormat="1" ht="15.75" customHeight="1">
      <c r="A331" s="1160" t="s">
        <v>249</v>
      </c>
      <c r="B331" s="1090"/>
      <c r="C331" s="993" t="str">
        <f>IF(Data!BV331="","",Data!BV331)</f>
        <v/>
      </c>
      <c r="D331" s="993">
        <f>IF(Data!BW331="","",Data!BW331)</f>
        <v>1</v>
      </c>
      <c r="E331" s="993" t="str">
        <f>IF(Data!BX331="","",Data!BX331)</f>
        <v/>
      </c>
      <c r="F331" s="993" t="str">
        <f>IF(Data!BY331="","",Data!BY331)</f>
        <v/>
      </c>
      <c r="G331" s="1142"/>
      <c r="H331" s="951"/>
      <c r="I331" s="951"/>
      <c r="J331" s="951"/>
      <c r="K331" s="951"/>
      <c r="L331" s="1142"/>
      <c r="M331" s="1128"/>
      <c r="N331" s="1128"/>
      <c r="O331" s="1128"/>
      <c r="P331" s="1128"/>
      <c r="Q331" s="1129"/>
      <c r="R331" s="885"/>
      <c r="S331" s="1017"/>
      <c r="T331" s="1017"/>
      <c r="U331" s="1048">
        <v>332</v>
      </c>
      <c r="V331" s="1155"/>
    </row>
    <row r="332" spans="1:22" ht="15.75" customHeight="1">
      <c r="A332" s="929" t="s">
        <v>250</v>
      </c>
      <c r="B332" s="930"/>
      <c r="C332" s="1130" t="str">
        <f>IF(C329="","",C329*C331)</f>
        <v/>
      </c>
      <c r="D332" s="1130">
        <f>IF(D329="","",D329*D331)</f>
        <v>500</v>
      </c>
      <c r="E332" s="1130" t="str">
        <f>IF(E329="","",E329*E331)</f>
        <v/>
      </c>
      <c r="F332" s="1130" t="str">
        <f>IF(F329="","",F329*F331)</f>
        <v/>
      </c>
      <c r="G332" s="1149"/>
      <c r="H332" s="951"/>
      <c r="I332" s="951"/>
      <c r="J332" s="951"/>
      <c r="K332" s="951"/>
      <c r="L332" s="1149"/>
      <c r="M332" s="951"/>
      <c r="N332" s="951"/>
      <c r="O332" s="951"/>
      <c r="P332" s="951"/>
      <c r="Q332" s="1116"/>
      <c r="R332" s="885"/>
      <c r="S332" s="1017"/>
      <c r="T332" s="1017"/>
      <c r="U332" s="1048">
        <v>333</v>
      </c>
      <c r="V332" s="459"/>
    </row>
    <row r="333" spans="1:22" ht="15.75" customHeight="1">
      <c r="A333" s="929" t="str">
        <f>$G$1 &amp; " per kg"</f>
        <v>kcal per kg</v>
      </c>
      <c r="B333" s="1090"/>
      <c r="C333" s="993">
        <f>IF(Data!BV333="","",Data!BV333)</f>
        <v>1140</v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9"/>
      <c r="H333" s="951"/>
      <c r="I333" s="951"/>
      <c r="J333" s="951"/>
      <c r="K333" s="951"/>
      <c r="L333" s="1149"/>
      <c r="M333" s="951"/>
      <c r="N333" s="951"/>
      <c r="O333" s="951"/>
      <c r="P333" s="951"/>
      <c r="Q333" s="1116"/>
      <c r="R333" s="885"/>
      <c r="S333" s="1017"/>
      <c r="T333" s="1017"/>
      <c r="U333" s="1048">
        <v>334</v>
      </c>
      <c r="V333" s="459"/>
    </row>
    <row r="334" spans="1:22" ht="15.75" customHeight="1">
      <c r="A334" s="1083" t="s">
        <v>239</v>
      </c>
      <c r="B334" s="1087"/>
      <c r="C334" s="993" t="str">
        <f>IF(Data!BV334="","",Data!BV334)</f>
        <v/>
      </c>
      <c r="D334" s="993">
        <f>IF(Data!BW334="","",Data!BW334)</f>
        <v>350</v>
      </c>
      <c r="E334" s="993" t="str">
        <f>IF(Data!BX334="","",Data!BX334)</f>
        <v/>
      </c>
      <c r="F334" s="993" t="str">
        <f>IF(Data!BY334="","",Data!BY334)</f>
        <v/>
      </c>
      <c r="G334" s="930"/>
      <c r="H334" s="956" t="str">
        <f>IF(SUM(C334)&gt;0,(C332-H337-SUM(C337)*(H337=""))*'Exp factors'!C$23,"")</f>
        <v/>
      </c>
      <c r="I334" s="956">
        <f>IF(SUM(D334)&gt;0,(D332-I337-SUM(D337)*(I337=""))*'Exp factors'!D$23,"")</f>
        <v>0</v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6"/>
      <c r="R334" s="885"/>
      <c r="S334" s="1017"/>
      <c r="T334" s="1017"/>
      <c r="U334" s="1048">
        <v>335</v>
      </c>
      <c r="V334" s="459"/>
    </row>
    <row r="335" spans="1:22" ht="15.75" customHeight="1">
      <c r="A335" s="1084" t="s">
        <v>176</v>
      </c>
      <c r="B335" s="1161"/>
      <c r="C335" s="993" t="str">
        <f>IF(Data!BV335="","",Data!BV335)</f>
        <v/>
      </c>
      <c r="D335" s="993">
        <f>IF(Data!BW335="","",Data!BW335)</f>
        <v>1</v>
      </c>
      <c r="E335" s="993" t="str">
        <f>IF(Data!BX335="","",Data!BX335)</f>
        <v/>
      </c>
      <c r="F335" s="993" t="str">
        <f>IF(Data!BY335="","",Data!BY335)</f>
        <v/>
      </c>
      <c r="G335" s="1153"/>
      <c r="H335" s="951"/>
      <c r="I335" s="951"/>
      <c r="J335" s="951"/>
      <c r="K335" s="951"/>
      <c r="L335" s="1153"/>
      <c r="M335" s="951"/>
      <c r="N335" s="951"/>
      <c r="O335" s="951"/>
      <c r="P335" s="951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178</v>
      </c>
      <c r="B336" s="1162"/>
      <c r="C336" s="1107" t="str">
        <f>IF(SUM(C334)=0,"",C334*C335)</f>
        <v/>
      </c>
      <c r="D336" s="1107">
        <f>IF(SUM(D334)=0,"",D334*D335)</f>
        <v>350</v>
      </c>
      <c r="E336" s="1107" t="str">
        <f>IF(SUM(E334)=0,"",E334*E335)</f>
        <v/>
      </c>
      <c r="F336" s="1107" t="str">
        <f>IF(SUM(F334)=0,"",F334*F335)</f>
        <v/>
      </c>
      <c r="G336" s="1153"/>
      <c r="H336" s="960" t="str">
        <f>IF(H334="","",H334*C335)</f>
        <v/>
      </c>
      <c r="I336" s="960">
        <f>IF(I334="","",I334*D335)</f>
        <v>0</v>
      </c>
      <c r="J336" s="960" t="str">
        <f>IF(J334="","",J334*E335)</f>
        <v/>
      </c>
      <c r="K336" s="960" t="str">
        <f>IF(K334="","",K334*F335)</f>
        <v/>
      </c>
      <c r="L336" s="1153"/>
      <c r="M336" s="1107" t="str">
        <f>IF(H336="","",SUM(H336)-SUM(C336))</f>
        <v/>
      </c>
      <c r="N336" s="1107">
        <f>IF(I336="","",SUM(I336)-SUM(D336))</f>
        <v>-350</v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5"/>
      <c r="S336" s="1017"/>
      <c r="T336" s="1017"/>
      <c r="U336" s="1048">
        <v>337</v>
      </c>
      <c r="V336" s="459"/>
    </row>
    <row r="337" spans="1:22" ht="15.75" customHeight="1">
      <c r="A337" s="1084" t="s">
        <v>240</v>
      </c>
      <c r="B337" s="1163"/>
      <c r="C337" s="993" t="str">
        <f>IF(Data!BV337="","",Data!BV337)</f>
        <v/>
      </c>
      <c r="D337" s="993" t="str">
        <f>IF(Data!BW337="","",Data!BW337)</f>
        <v/>
      </c>
      <c r="E337" s="993" t="str">
        <f>IF(Data!BX337="","",Data!BX337)</f>
        <v/>
      </c>
      <c r="F337" s="993" t="str">
        <f>IF(Data!BY337="","",Data!BY337)</f>
        <v/>
      </c>
      <c r="G337" s="1153"/>
      <c r="H337" s="291"/>
      <c r="I337" s="291"/>
      <c r="J337" s="291"/>
      <c r="K337" s="291"/>
      <c r="L337" s="1153"/>
      <c r="M337" s="951"/>
      <c r="N337" s="951"/>
      <c r="O337" s="951"/>
      <c r="P337" s="951"/>
      <c r="Q337" s="1116"/>
      <c r="R337" s="885"/>
      <c r="S337" s="1017"/>
      <c r="T337" s="1017"/>
      <c r="U337" s="1048">
        <v>338</v>
      </c>
      <c r="V337" s="459"/>
    </row>
    <row r="338" spans="1:22" ht="15.75" customHeight="1">
      <c r="A338" s="1108" t="str">
        <f>$G$1 &amp; " (%)"</f>
        <v>kcal (%)</v>
      </c>
      <c r="B338" s="1163"/>
      <c r="C338" s="1134" t="str">
        <f>IF(C332="","",(C332-SUM(C334)-SUM(C337))*C333/C$46/365/$F$1)</f>
        <v/>
      </c>
      <c r="D338" s="1134">
        <f>IF(D332="","",(D332-SUM(D334)-SUM(D337))*D333/D$46/365/$F$1)</f>
        <v>2.4787997390737115E-2</v>
      </c>
      <c r="E338" s="1134" t="str">
        <f>IF(E332="","",(E332-SUM(E334)-SUM(E337))*E333/E$46/365/$F$1)</f>
        <v/>
      </c>
      <c r="F338" s="1134" t="str">
        <f>IF(F332="","",(F332-SUM(F334)-SUM(F337))*F333/F$46/365/$F$1)</f>
        <v/>
      </c>
      <c r="G338" s="1109"/>
      <c r="H338" s="751" t="str">
        <f>IF(H334="","",(C332-H334-H337-SUM(C337)*(H337=""))*C333/H$46/365/$F$1)</f>
        <v/>
      </c>
      <c r="I338" s="751">
        <f>IF(I334="","",(D332-I334-I337-SUM(D337)*(I337=""))*D333/I$46/365/$F$1)</f>
        <v>8.2626657969123718E-2</v>
      </c>
      <c r="J338" s="751" t="str">
        <f>IF(J334="","",(E332-J334-J337-SUM(E337)*(J337=""))*E333/J$46/365/$F$1)</f>
        <v/>
      </c>
      <c r="K338" s="751" t="str">
        <f>IF(K334="","",(F332-K334-K337-SUM(F337)*(K337=""))*F333/K$46/365/$F$1)</f>
        <v/>
      </c>
      <c r="L338" s="1109"/>
      <c r="M338" s="1135" t="str">
        <f>IF(H338="","",SUM(H338)-SUM(C338))</f>
        <v/>
      </c>
      <c r="N338" s="1135">
        <f>IF(I338="","",SUM(I338)-SUM(D338))</f>
        <v>5.7838660578386603E-2</v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10"/>
      <c r="T338" s="1010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3" t="str">
        <f>IF(Data!BV339="","",Data!BV339)</f>
        <v/>
      </c>
      <c r="D339" s="993">
        <f>IF(Data!BW339="","",Data!BW339)</f>
        <v>250</v>
      </c>
      <c r="E339" s="993" t="str">
        <f>IF(Data!BX339="","",Data!BX339)</f>
        <v/>
      </c>
      <c r="F339" s="993" t="str">
        <f>IF(Data!BY339="","",Data!BY339)</f>
        <v/>
      </c>
      <c r="G339" s="1142"/>
      <c r="H339" s="951"/>
      <c r="I339" s="951"/>
      <c r="J339" s="951"/>
      <c r="K339" s="951"/>
      <c r="L339" s="1142"/>
      <c r="M339" s="1128"/>
      <c r="N339" s="1128"/>
      <c r="O339" s="1128"/>
      <c r="P339" s="1128"/>
      <c r="Q339" s="1150"/>
      <c r="R339" s="885"/>
      <c r="S339" s="1017"/>
      <c r="T339" s="1017"/>
      <c r="U339" s="1048">
        <v>340</v>
      </c>
      <c r="V339" s="1151"/>
    </row>
    <row r="340" spans="1:22" ht="15.75" customHeight="1">
      <c r="A340" s="929" t="s">
        <v>248</v>
      </c>
      <c r="B340" s="1162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2"/>
      <c r="H340" s="951"/>
      <c r="I340" s="951"/>
      <c r="J340" s="951"/>
      <c r="K340" s="951"/>
      <c r="L340" s="1142"/>
      <c r="M340" s="1128"/>
      <c r="N340" s="1128"/>
      <c r="O340" s="1128"/>
      <c r="P340" s="1128"/>
      <c r="Q340" s="1116"/>
      <c r="R340" s="846"/>
      <c r="S340" s="846"/>
      <c r="T340" s="846"/>
      <c r="U340" s="1048">
        <v>341</v>
      </c>
      <c r="V340" s="459"/>
    </row>
    <row r="341" spans="1:22" s="1156" customFormat="1" ht="15.75" customHeight="1">
      <c r="A341" s="929" t="s">
        <v>249</v>
      </c>
      <c r="B341" s="1163"/>
      <c r="C341" s="993" t="str">
        <f>IF(Data!BV341="","",Data!BV341)</f>
        <v/>
      </c>
      <c r="D341" s="993">
        <f>IF(Data!BW341="","",Data!BW341)</f>
        <v>1</v>
      </c>
      <c r="E341" s="993" t="str">
        <f>IF(Data!BX341="","",Data!BX341)</f>
        <v/>
      </c>
      <c r="F341" s="993" t="str">
        <f>IF(Data!BY341="","",Data!BY341)</f>
        <v/>
      </c>
      <c r="G341" s="1142"/>
      <c r="H341" s="951"/>
      <c r="I341" s="951"/>
      <c r="J341" s="951"/>
      <c r="K341" s="951"/>
      <c r="L341" s="1142"/>
      <c r="M341" s="1128"/>
      <c r="N341" s="1128"/>
      <c r="O341" s="1128"/>
      <c r="P341" s="1128"/>
      <c r="Q341" s="1129"/>
      <c r="R341" s="885"/>
      <c r="S341" s="1017"/>
      <c r="T341" s="1017"/>
      <c r="U341" s="1048">
        <v>342</v>
      </c>
      <c r="V341" s="1155"/>
    </row>
    <row r="342" spans="1:22" ht="15.75" customHeight="1">
      <c r="A342" s="929" t="s">
        <v>250</v>
      </c>
      <c r="B342" s="1163"/>
      <c r="C342" s="1130" t="str">
        <f>IF(C339="","",C339*C341)</f>
        <v/>
      </c>
      <c r="D342" s="1130">
        <f>IF(D339="","",D339*D341)</f>
        <v>250</v>
      </c>
      <c r="E342" s="1130" t="str">
        <f>IF(E339="","",E339*E341)</f>
        <v/>
      </c>
      <c r="F342" s="1130" t="str">
        <f>IF(F339="","",F339*F341)</f>
        <v/>
      </c>
      <c r="G342" s="1069"/>
      <c r="H342" s="951"/>
      <c r="I342" s="951"/>
      <c r="J342" s="951"/>
      <c r="K342" s="951"/>
      <c r="L342" s="1069"/>
      <c r="M342" s="951"/>
      <c r="N342" s="951"/>
      <c r="O342" s="951"/>
      <c r="P342" s="951"/>
      <c r="Q342" s="1116"/>
      <c r="R342" s="885"/>
      <c r="S342" s="1017"/>
      <c r="T342" s="1017"/>
      <c r="U342" s="1048">
        <v>343</v>
      </c>
      <c r="V342" s="459"/>
    </row>
    <row r="343" spans="1:22" ht="15.75" customHeight="1">
      <c r="A343" s="929" t="str">
        <f>$G$1 &amp; " per kg"</f>
        <v>kcal per kg</v>
      </c>
      <c r="B343" s="1153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9"/>
      <c r="H343" s="951"/>
      <c r="I343" s="951"/>
      <c r="J343" s="951"/>
      <c r="K343" s="951"/>
      <c r="L343" s="1069"/>
      <c r="M343" s="951"/>
      <c r="N343" s="951"/>
      <c r="O343" s="951"/>
      <c r="P343" s="951"/>
      <c r="Q343" s="1116"/>
      <c r="R343" s="885"/>
      <c r="S343" s="1017"/>
      <c r="T343" s="1017"/>
      <c r="U343" s="1048">
        <v>344</v>
      </c>
      <c r="V343" s="459"/>
    </row>
    <row r="344" spans="1:22" ht="15.75" customHeight="1">
      <c r="A344" s="1083" t="s">
        <v>239</v>
      </c>
      <c r="B344" s="1162"/>
      <c r="C344" s="993" t="str">
        <f>IF(Data!BV344="","",Data!BV344)</f>
        <v/>
      </c>
      <c r="D344" s="993">
        <f>IF(Data!BW344="","",Data!BW344)</f>
        <v>150</v>
      </c>
      <c r="E344" s="993" t="str">
        <f>IF(Data!BX344="","",Data!BX344)</f>
        <v/>
      </c>
      <c r="F344" s="993" t="str">
        <f>IF(Data!BY344="","",Data!BY344)</f>
        <v/>
      </c>
      <c r="G344" s="1087"/>
      <c r="H344" s="956" t="str">
        <f>IF(SUM(C344)&gt;0,(C342-H347-SUM(C347)*(H347=""))*'Exp factors'!C$23,"")</f>
        <v/>
      </c>
      <c r="I344" s="956">
        <f>IF(SUM(D344)&gt;0,(D342-I347-SUM(D347)*(I347=""))*'Exp factors'!D$23,"")</f>
        <v>0</v>
      </c>
      <c r="J344" s="956" t="str">
        <f>IF(SUM(E344)&gt;0,(E342-J347-SUM(E347)*(J347=""))*'Exp factors'!E$23,"")</f>
        <v/>
      </c>
      <c r="K344" s="956" t="str">
        <f>IF(SUM(F344)&gt;0,(F342-K347-SUM(F347)*(K347=""))*'Exp factors'!F$23,"")</f>
        <v/>
      </c>
      <c r="L344" s="1087"/>
      <c r="M344" s="951"/>
      <c r="N344" s="951"/>
      <c r="O344" s="951"/>
      <c r="P344" s="951"/>
      <c r="Q344" s="1116"/>
      <c r="R344" s="885"/>
      <c r="S344" s="1017"/>
      <c r="T344" s="1017"/>
      <c r="U344" s="1048">
        <v>345</v>
      </c>
      <c r="V344" s="459"/>
    </row>
    <row r="345" spans="1:22" ht="15.75" customHeight="1">
      <c r="A345" s="1084" t="s">
        <v>176</v>
      </c>
      <c r="B345" s="1090"/>
      <c r="C345" s="993" t="str">
        <f>IF(Data!BV345="","",Data!BV345)</f>
        <v/>
      </c>
      <c r="D345" s="993">
        <f>IF(Data!BW345="","",Data!BW345)</f>
        <v>1.3</v>
      </c>
      <c r="E345" s="993" t="str">
        <f>IF(Data!BX345="","",Data!BX345)</f>
        <v/>
      </c>
      <c r="F345" s="993" t="str">
        <f>IF(Data!BY345="","",Data!BY345)</f>
        <v/>
      </c>
      <c r="G345" s="1090"/>
      <c r="H345" s="951"/>
      <c r="I345" s="951"/>
      <c r="J345" s="951"/>
      <c r="K345" s="951"/>
      <c r="L345" s="1090"/>
      <c r="M345" s="951"/>
      <c r="N345" s="951"/>
      <c r="O345" s="951"/>
      <c r="P345" s="951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178</v>
      </c>
      <c r="B346" s="1090"/>
      <c r="C346" s="1107" t="str">
        <f>IF(SUM(C344)=0,"",C344*C345)</f>
        <v/>
      </c>
      <c r="D346" s="1107">
        <f>IF(SUM(D344)=0,"",D344*D345)</f>
        <v>195</v>
      </c>
      <c r="E346" s="1107" t="str">
        <f>IF(SUM(E344)=0,"",E344*E345)</f>
        <v/>
      </c>
      <c r="F346" s="1107" t="str">
        <f>IF(SUM(F344)=0,"",F344*F345)</f>
        <v/>
      </c>
      <c r="G346" s="1090"/>
      <c r="H346" s="960" t="str">
        <f>IF(H344="","",H344*C345)</f>
        <v/>
      </c>
      <c r="I346" s="960">
        <f>IF(I344="","",I344*D345)</f>
        <v>0</v>
      </c>
      <c r="J346" s="960" t="str">
        <f>IF(J344="","",J344*E345)</f>
        <v/>
      </c>
      <c r="K346" s="960" t="str">
        <f>IF(K344="","",K344*F345)</f>
        <v/>
      </c>
      <c r="L346" s="1090"/>
      <c r="M346" s="1107" t="str">
        <f>IF(H346="","",SUM(H346)-SUM(C346))</f>
        <v/>
      </c>
      <c r="N346" s="1107">
        <f>IF(I346="","",SUM(I346)-SUM(D346))</f>
        <v>-195</v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5"/>
      <c r="S346" s="1017"/>
      <c r="T346" s="1017"/>
      <c r="U346" s="1048">
        <v>347</v>
      </c>
      <c r="V346" s="459"/>
    </row>
    <row r="347" spans="1:22" ht="15.75" customHeight="1">
      <c r="A347" s="1084" t="s">
        <v>240</v>
      </c>
      <c r="B347" s="1087"/>
      <c r="C347" s="993" t="str">
        <f>IF(Data!BV347="","",Data!BV347)</f>
        <v/>
      </c>
      <c r="D347" s="993">
        <f>IF(Data!BW347="","",Data!BW347)</f>
        <v>0</v>
      </c>
      <c r="E347" s="993" t="str">
        <f>IF(Data!BX347="","",Data!BX347)</f>
        <v/>
      </c>
      <c r="F347" s="993" t="str">
        <f>IF(Data!BY347="","",Data!BY347)</f>
        <v/>
      </c>
      <c r="G347" s="1090"/>
      <c r="H347" s="291"/>
      <c r="I347" s="291"/>
      <c r="J347" s="291"/>
      <c r="K347" s="291"/>
      <c r="L347" s="1090"/>
      <c r="M347" s="951"/>
      <c r="N347" s="951"/>
      <c r="O347" s="951"/>
      <c r="P347" s="951"/>
      <c r="Q347" s="1116"/>
      <c r="R347" s="885"/>
      <c r="S347" s="1017"/>
      <c r="T347" s="1017"/>
      <c r="U347" s="1048">
        <v>348</v>
      </c>
      <c r="V347" s="459"/>
    </row>
    <row r="348" spans="1:22" ht="15.75" customHeight="1">
      <c r="A348" s="1108" t="str">
        <f>$G$1 &amp; " (%)"</f>
        <v>kcal (%)</v>
      </c>
      <c r="B348" s="1087"/>
      <c r="C348" s="1134" t="str">
        <f>IF(C342="","",(C342-SUM(C344)-SUM(C347))*C343/C$46/365/$F$1)</f>
        <v/>
      </c>
      <c r="D348" s="1134">
        <f>IF(D342="","",(D342-SUM(D344)-SUM(D347))*D343/D$46/365/$F$1)</f>
        <v>8.3931289410741461E-2</v>
      </c>
      <c r="E348" s="1134" t="str">
        <f>IF(E342="","",(E342-SUM(E344)-SUM(E347))*E343/E$46/365/$F$1)</f>
        <v/>
      </c>
      <c r="F348" s="1134" t="str">
        <f>IF(F342="","",(F342-SUM(F344)-SUM(F347))*F343/F$46/365/$F$1)</f>
        <v/>
      </c>
      <c r="G348" s="1099"/>
      <c r="H348" s="751" t="str">
        <f>IF(H344="","",(C342-H344-H347-SUM(C347)*(H347=""))*C343/H$46/365/$F$1)</f>
        <v/>
      </c>
      <c r="I348" s="751">
        <f>IF(I344="","",(D342-I344-I347-SUM(D347)*(I347=""))*D343/I$46/365/$F$1)</f>
        <v>0.20982822352685368</v>
      </c>
      <c r="J348" s="751" t="str">
        <f>IF(J344="","",(E342-J344-J347-SUM(E347)*(J347=""))*E343/J$46/365/$F$1)</f>
        <v/>
      </c>
      <c r="K348" s="751" t="str">
        <f>IF(K344="","",(F342-K344-K347-SUM(F347)*(K347=""))*F343/K$46/365/$F$1)</f>
        <v/>
      </c>
      <c r="L348" s="1099"/>
      <c r="M348" s="1135" t="str">
        <f>IF(H348="","",SUM(H348)-SUM(C348))</f>
        <v/>
      </c>
      <c r="N348" s="1135">
        <f>IF(I348="","",SUM(I348)-SUM(D348))</f>
        <v>0.12589693411611222</v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10"/>
      <c r="T348" s="1010"/>
      <c r="U348" s="1048">
        <v>349</v>
      </c>
      <c r="V348" s="459"/>
    </row>
    <row r="349" spans="1:22" s="1152" customFormat="1" ht="15.75" customHeight="1">
      <c r="A349" s="1146" t="str">
        <f>IF(Data!A349="","",Data!A349)</f>
        <v>Roundnuts (bambara): no. local meas</v>
      </c>
      <c r="B349" s="1087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2"/>
      <c r="H349" s="951"/>
      <c r="I349" s="951"/>
      <c r="J349" s="951"/>
      <c r="K349" s="951"/>
      <c r="L349" s="1142"/>
      <c r="M349" s="1128"/>
      <c r="N349" s="1128"/>
      <c r="O349" s="1128"/>
      <c r="P349" s="1128"/>
      <c r="Q349" s="1150"/>
      <c r="R349" s="885"/>
      <c r="S349" s="1017"/>
      <c r="T349" s="1017"/>
      <c r="U349" s="1048">
        <v>350</v>
      </c>
      <c r="V349" s="1151"/>
    </row>
    <row r="350" spans="1:22" ht="15.75" customHeight="1">
      <c r="A350" s="929" t="s">
        <v>248</v>
      </c>
      <c r="B350" s="1109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2"/>
      <c r="H350" s="951"/>
      <c r="I350" s="951"/>
      <c r="J350" s="951"/>
      <c r="K350" s="951"/>
      <c r="L350" s="1142"/>
      <c r="M350" s="1128"/>
      <c r="N350" s="1128"/>
      <c r="O350" s="1128"/>
      <c r="P350" s="1128"/>
      <c r="Q350" s="1116"/>
      <c r="R350" s="846"/>
      <c r="S350" s="846"/>
      <c r="T350" s="846"/>
      <c r="U350" s="1048">
        <v>351</v>
      </c>
      <c r="V350" s="459"/>
    </row>
    <row r="351" spans="1:22" s="1156" customFormat="1" ht="15.75" customHeight="1">
      <c r="A351" s="929" t="s">
        <v>249</v>
      </c>
      <c r="B351" s="1090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2"/>
      <c r="H351" s="951"/>
      <c r="I351" s="951"/>
      <c r="J351" s="951"/>
      <c r="K351" s="951"/>
      <c r="L351" s="1142"/>
      <c r="M351" s="1128"/>
      <c r="N351" s="1128"/>
      <c r="O351" s="1128"/>
      <c r="P351" s="1128"/>
      <c r="Q351" s="1129"/>
      <c r="R351" s="885"/>
      <c r="S351" s="1017"/>
      <c r="T351" s="1017"/>
      <c r="U351" s="1048">
        <v>352</v>
      </c>
      <c r="V351" s="1155"/>
    </row>
    <row r="352" spans="1:22" ht="15.75" customHeight="1">
      <c r="A352" s="929" t="s">
        <v>250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1"/>
      <c r="I352" s="951"/>
      <c r="J352" s="951"/>
      <c r="K352" s="951"/>
      <c r="L352" s="1069"/>
      <c r="M352" s="951"/>
      <c r="N352" s="951"/>
      <c r="O352" s="951"/>
      <c r="P352" s="951"/>
      <c r="Q352" s="1116"/>
      <c r="R352" s="885"/>
      <c r="S352" s="1017"/>
      <c r="T352" s="1017"/>
      <c r="U352" s="1048">
        <v>353</v>
      </c>
      <c r="V352" s="459"/>
    </row>
    <row r="353" spans="1:22" ht="15.75" customHeight="1">
      <c r="A353" s="929" t="str">
        <f>$G$1 &amp; " per kg"</f>
        <v>kcal per kg</v>
      </c>
      <c r="B353" s="1087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9"/>
      <c r="H353" s="951"/>
      <c r="I353" s="951"/>
      <c r="J353" s="951"/>
      <c r="K353" s="951"/>
      <c r="L353" s="1069"/>
      <c r="M353" s="951"/>
      <c r="N353" s="951"/>
      <c r="O353" s="951"/>
      <c r="P353" s="951"/>
      <c r="Q353" s="1116"/>
      <c r="R353" s="885"/>
      <c r="S353" s="1017"/>
      <c r="T353" s="1017"/>
      <c r="U353" s="1048">
        <v>354</v>
      </c>
      <c r="V353" s="459"/>
    </row>
    <row r="354" spans="1:22" ht="15.75" customHeight="1">
      <c r="A354" s="1083" t="s">
        <v>239</v>
      </c>
      <c r="B354" s="1087"/>
      <c r="C354" s="993" t="str">
        <f>IF(Data!BV354="","",Data!BV354)</f>
        <v/>
      </c>
      <c r="D354" s="993" t="str">
        <f>IF(Data!BW354="","",Data!BW354)</f>
        <v/>
      </c>
      <c r="E354" s="993" t="str">
        <f>IF(Data!BX354="","",Data!BX354)</f>
        <v/>
      </c>
      <c r="F354" s="993" t="str">
        <f>IF(Data!BY354="","",Data!BY354)</f>
        <v/>
      </c>
      <c r="G354" s="1087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7"/>
      <c r="M354" s="951"/>
      <c r="N354" s="951"/>
      <c r="O354" s="951"/>
      <c r="P354" s="951"/>
      <c r="Q354" s="1116"/>
      <c r="R354" s="885"/>
      <c r="S354" s="1017"/>
      <c r="T354" s="1017"/>
      <c r="U354" s="1048">
        <v>355</v>
      </c>
      <c r="V354" s="459"/>
    </row>
    <row r="355" spans="1:22" ht="15.75" customHeight="1">
      <c r="A355" s="1084" t="s">
        <v>176</v>
      </c>
      <c r="B355" s="1087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0"/>
      <c r="H355" s="951"/>
      <c r="I355" s="951"/>
      <c r="J355" s="951"/>
      <c r="K355" s="951"/>
      <c r="L355" s="1090"/>
      <c r="M355" s="951"/>
      <c r="N355" s="951"/>
      <c r="O355" s="951"/>
      <c r="P355" s="951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178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5"/>
      <c r="S356" s="1017"/>
      <c r="T356" s="1017"/>
      <c r="U356" s="1048">
        <v>357</v>
      </c>
      <c r="V356" s="459"/>
    </row>
    <row r="357" spans="1:22" ht="15.75" customHeight="1">
      <c r="A357" s="1084" t="s">
        <v>240</v>
      </c>
      <c r="B357" s="1087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0"/>
      <c r="H357" s="291"/>
      <c r="I357" s="291"/>
      <c r="J357" s="291"/>
      <c r="K357" s="291"/>
      <c r="L357" s="1090"/>
      <c r="M357" s="951"/>
      <c r="N357" s="951"/>
      <c r="O357" s="951"/>
      <c r="P357" s="951"/>
      <c r="Q357" s="1116"/>
      <c r="R357" s="885"/>
      <c r="S357" s="1017"/>
      <c r="T357" s="1017"/>
      <c r="U357" s="1048">
        <v>358</v>
      </c>
      <c r="V357" s="459"/>
    </row>
    <row r="358" spans="1:22" ht="15.75" customHeight="1">
      <c r="A358" s="1108" t="str">
        <f>$G$1 &amp; " (%)"</f>
        <v>kcal (%)</v>
      </c>
      <c r="B358" s="1087"/>
      <c r="C358" s="1134" t="str">
        <f>IF(C352="","",(C352-SUM(C354)-SUM(C357))*C353/C$46/365/$F$1)</f>
        <v/>
      </c>
      <c r="D358" s="1134" t="str">
        <f>IF(D352="","",(D352-SUM(D354)-SUM(D357))*D353/D$46/365/$F$1)</f>
        <v/>
      </c>
      <c r="E358" s="1134" t="str">
        <f>IF(E352="","",(E352-SUM(E354)-SUM(E357))*E353/E$46/365/$F$1)</f>
        <v/>
      </c>
      <c r="F358" s="1134" t="str">
        <f>IF(F352="","",(F352-SUM(F354)-SUM(F357))*F353/F$46/365/$F$1)</f>
        <v/>
      </c>
      <c r="G358" s="1099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 t="str">
        <f>IF(J354="","",(E352-J354-J357-SUM(E357)*(J357=""))*E353/J$46/365/$F$1)</f>
        <v/>
      </c>
      <c r="K358" s="751" t="str">
        <f>IF(K354="","",(F352-K354-K357-SUM(F357)*(K357=""))*F353/K$46/365/$F$1)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10"/>
      <c r="T358" s="1010"/>
      <c r="U358" s="1048">
        <v>359</v>
      </c>
      <c r="V358" s="459"/>
    </row>
    <row r="359" spans="1:22" s="1156" customFormat="1" ht="15.75" customHeight="1">
      <c r="A359" s="1146" t="str">
        <f>IF(Data!A359="","",Data!A359)</f>
        <v>Other crop: Soyabeans</v>
      </c>
      <c r="B359" s="1087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7"/>
      <c r="H359" s="951"/>
      <c r="I359" s="951"/>
      <c r="J359" s="951"/>
      <c r="K359" s="951"/>
      <c r="L359" s="1087"/>
      <c r="M359" s="951"/>
      <c r="N359" s="951"/>
      <c r="O359" s="951"/>
      <c r="P359" s="951"/>
      <c r="Q359" s="1116"/>
      <c r="R359" s="846"/>
      <c r="S359" s="846"/>
      <c r="T359" s="846"/>
      <c r="U359" s="1048">
        <v>360</v>
      </c>
      <c r="V359" s="1155"/>
    </row>
    <row r="360" spans="1:22" s="1156" customFormat="1" ht="15.75" customHeight="1">
      <c r="A360" s="1164" t="s">
        <v>256</v>
      </c>
      <c r="B360" s="1087"/>
      <c r="C360" s="993" t="str">
        <f>IF(Data!BV360="","",Data!BV360)</f>
        <v/>
      </c>
      <c r="D360" s="993">
        <f>IF(Data!BW360="","",Data!BW360)</f>
        <v>750</v>
      </c>
      <c r="E360" s="993" t="str">
        <f>IF(Data!BX360="","",Data!BX360)</f>
        <v/>
      </c>
      <c r="F360" s="993" t="str">
        <f>IF(Data!BY360="","",Data!BY360)</f>
        <v/>
      </c>
      <c r="G360" s="1142"/>
      <c r="H360" s="951"/>
      <c r="I360" s="951"/>
      <c r="J360" s="951"/>
      <c r="K360" s="951"/>
      <c r="L360" s="1142"/>
      <c r="M360" s="1128"/>
      <c r="N360" s="1128"/>
      <c r="O360" s="1128"/>
      <c r="P360" s="1128"/>
      <c r="Q360" s="1116"/>
      <c r="R360" s="885"/>
      <c r="S360" s="1017"/>
      <c r="T360" s="1017"/>
      <c r="U360" s="1048">
        <v>361</v>
      </c>
      <c r="V360" s="1155"/>
    </row>
    <row r="361" spans="1:22" ht="15.75" customHeight="1">
      <c r="A361" s="1083" t="s">
        <v>248</v>
      </c>
      <c r="B361" s="1087"/>
      <c r="C361" s="993" t="str">
        <f>IF(Data!BV361="","",Data!BV361)</f>
        <v/>
      </c>
      <c r="D361" s="993" t="str">
        <f>IF(Data!BW361="","",Data!BW361)</f>
        <v>kg</v>
      </c>
      <c r="E361" s="993" t="str">
        <f>IF(Data!BX361="","",Data!BX361)</f>
        <v/>
      </c>
      <c r="F361" s="993" t="str">
        <f>IF(Data!BY361="","",Data!BY361)</f>
        <v/>
      </c>
      <c r="G361" s="1142"/>
      <c r="H361" s="951"/>
      <c r="I361" s="951"/>
      <c r="J361" s="951"/>
      <c r="K361" s="951"/>
      <c r="L361" s="1142"/>
      <c r="M361" s="1128"/>
      <c r="N361" s="1128"/>
      <c r="O361" s="1128"/>
      <c r="P361" s="1128"/>
      <c r="Q361" s="1116"/>
      <c r="R361" s="846"/>
      <c r="S361" s="846"/>
      <c r="T361" s="846"/>
      <c r="U361" s="1048">
        <v>362</v>
      </c>
      <c r="V361" s="459"/>
    </row>
    <row r="362" spans="1:22" ht="15.75" customHeight="1">
      <c r="A362" s="929" t="s">
        <v>249</v>
      </c>
      <c r="B362" s="1109"/>
      <c r="C362" s="993" t="str">
        <f>IF(Data!BV362="","",Data!BV362)</f>
        <v/>
      </c>
      <c r="D362" s="993">
        <f>IF(Data!BW362="","",Data!BW362)</f>
        <v>1</v>
      </c>
      <c r="E362" s="993" t="str">
        <f>IF(Data!BX362="","",Data!BX362)</f>
        <v/>
      </c>
      <c r="F362" s="993" t="str">
        <f>IF(Data!BY362="","",Data!BY362)</f>
        <v/>
      </c>
      <c r="G362" s="1142"/>
      <c r="H362" s="951"/>
      <c r="I362" s="951"/>
      <c r="J362" s="951"/>
      <c r="K362" s="951"/>
      <c r="L362" s="1142"/>
      <c r="M362" s="1128"/>
      <c r="N362" s="1128"/>
      <c r="O362" s="1128"/>
      <c r="P362" s="1128"/>
      <c r="Q362" s="1116"/>
      <c r="R362" s="885"/>
      <c r="S362" s="1017"/>
      <c r="T362" s="1017"/>
      <c r="U362" s="1048">
        <v>363</v>
      </c>
      <c r="V362" s="459"/>
    </row>
    <row r="363" spans="1:22" ht="15.75" customHeight="1">
      <c r="A363" s="929" t="s">
        <v>250</v>
      </c>
      <c r="B363" s="1090"/>
      <c r="C363" s="1130" t="str">
        <f>IF(C360="","",C360*C362)</f>
        <v/>
      </c>
      <c r="D363" s="1130">
        <f>IF(D360="","",D360*D362)</f>
        <v>750</v>
      </c>
      <c r="E363" s="1130" t="str">
        <f>IF(E360="","",E360*E362)</f>
        <v/>
      </c>
      <c r="F363" s="1130" t="str">
        <f>IF(F360="","",F360*F362)</f>
        <v/>
      </c>
      <c r="G363" s="1069"/>
      <c r="H363" s="951"/>
      <c r="I363" s="951"/>
      <c r="J363" s="951"/>
      <c r="K363" s="951"/>
      <c r="L363" s="1069"/>
      <c r="M363" s="951"/>
      <c r="N363" s="951"/>
      <c r="O363" s="951"/>
      <c r="P363" s="951"/>
      <c r="Q363" s="1116"/>
      <c r="R363" s="885"/>
      <c r="S363" s="1017"/>
      <c r="T363" s="1017"/>
      <c r="U363" s="1048">
        <v>364</v>
      </c>
      <c r="V363" s="459"/>
    </row>
    <row r="364" spans="1:22" ht="15.75" customHeight="1">
      <c r="A364" s="929" t="str">
        <f>$G$1 &amp; " per kg"</f>
        <v>kcal per kg</v>
      </c>
      <c r="B364" s="1087"/>
      <c r="C364" s="993">
        <f>IF(Data!BV364="","",Data!BV364)</f>
        <v>3820</v>
      </c>
      <c r="D364" s="993">
        <f>IF(Data!BW364="","",Data!BW364)</f>
        <v>3820</v>
      </c>
      <c r="E364" s="993">
        <f>IF(Data!BX364="","",Data!BX364)</f>
        <v>3820</v>
      </c>
      <c r="F364" s="993">
        <f>IF(Data!BY364="","",Data!BY364)</f>
        <v>3820</v>
      </c>
      <c r="G364" s="1069"/>
      <c r="H364" s="951"/>
      <c r="I364" s="951"/>
      <c r="J364" s="951"/>
      <c r="K364" s="951"/>
      <c r="L364" s="1069"/>
      <c r="M364" s="951"/>
      <c r="N364" s="951"/>
      <c r="O364" s="951"/>
      <c r="P364" s="951"/>
      <c r="Q364" s="1116"/>
      <c r="R364" s="885"/>
      <c r="S364" s="1017"/>
      <c r="T364" s="1017"/>
      <c r="U364" s="1048">
        <v>365</v>
      </c>
      <c r="V364" s="459"/>
    </row>
    <row r="365" spans="1:22" ht="15.75" customHeight="1">
      <c r="A365" s="1083" t="s">
        <v>239</v>
      </c>
      <c r="B365" s="1162"/>
      <c r="C365" s="993" t="str">
        <f>IF(Data!BV365="","",Data!BV365)</f>
        <v/>
      </c>
      <c r="D365" s="993">
        <f>IF(Data!BW365="","",Data!BW365)</f>
        <v>700</v>
      </c>
      <c r="E365" s="993" t="str">
        <f>IF(Data!BX365="","",Data!BX365)</f>
        <v/>
      </c>
      <c r="F365" s="993" t="str">
        <f>IF(Data!BY365="","",Data!BY365)</f>
        <v/>
      </c>
      <c r="G365" s="1087"/>
      <c r="H365" s="956" t="str">
        <f>IF(SUM(C365)&gt;0,(C363-H368-SUM(C368)*(H368=""))*'Exp factors'!C$23,"")</f>
        <v/>
      </c>
      <c r="I365" s="956">
        <f>IF(SUM(D365)&gt;0,(D363-I368-SUM(D368)*(I368=""))*'Exp factors'!D$23,"")</f>
        <v>0</v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7"/>
      <c r="M365" s="951"/>
      <c r="N365" s="951"/>
      <c r="O365" s="951"/>
      <c r="P365" s="951"/>
      <c r="Q365" s="1116"/>
      <c r="R365" s="885"/>
      <c r="S365" s="1017"/>
      <c r="T365" s="1017"/>
      <c r="U365" s="1048">
        <v>366</v>
      </c>
      <c r="V365" s="459"/>
    </row>
    <row r="366" spans="1:22" ht="15.75" customHeight="1">
      <c r="A366" s="1084" t="s">
        <v>176</v>
      </c>
      <c r="B366" s="1090"/>
      <c r="C366" s="993" t="str">
        <f>IF(Data!BV366="","",Data!BV366)</f>
        <v/>
      </c>
      <c r="D366" s="993">
        <f>IF(Data!BW366="","",Data!BW366)</f>
        <v>3</v>
      </c>
      <c r="E366" s="993" t="str">
        <f>IF(Data!BX366="","",Data!BX366)</f>
        <v/>
      </c>
      <c r="F366" s="993" t="str">
        <f>IF(Data!BY366="","",Data!BY366)</f>
        <v/>
      </c>
      <c r="G366" s="1090"/>
      <c r="H366" s="951"/>
      <c r="I366" s="951"/>
      <c r="J366" s="951"/>
      <c r="K366" s="951"/>
      <c r="L366" s="1090"/>
      <c r="M366" s="951"/>
      <c r="N366" s="951"/>
      <c r="O366" s="951"/>
      <c r="P366" s="951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178</v>
      </c>
      <c r="B367" s="1090"/>
      <c r="C367" s="1107" t="str">
        <f>IF(SUM(C365)=0,"",C365*C366)</f>
        <v/>
      </c>
      <c r="D367" s="1107">
        <f>IF(SUM(D365)=0,"",D365*D366)</f>
        <v>2100</v>
      </c>
      <c r="E367" s="1107" t="str">
        <f>IF(SUM(E365)=0,"",E365*E366)</f>
        <v/>
      </c>
      <c r="F367" s="1107" t="str">
        <f>IF(SUM(F365)=0,"",F365*F366)</f>
        <v/>
      </c>
      <c r="G367" s="1090"/>
      <c r="H367" s="960" t="str">
        <f>IF(H365="","",H365*C366)</f>
        <v/>
      </c>
      <c r="I367" s="960">
        <f>IF(I365="","",I365*D366)</f>
        <v>0</v>
      </c>
      <c r="J367" s="960" t="str">
        <f>IF(J365="","",J365*E366)</f>
        <v/>
      </c>
      <c r="K367" s="960" t="str">
        <f>IF(K365="","",K365*F366)</f>
        <v/>
      </c>
      <c r="L367" s="1090"/>
      <c r="M367" s="1107" t="str">
        <f>IF(H367="","",SUM(H367)-SUM(C367))</f>
        <v/>
      </c>
      <c r="N367" s="1107">
        <f>IF(I367="","",SUM(I367)-SUM(D367))</f>
        <v>-2100</v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5"/>
      <c r="S367" s="1017"/>
      <c r="T367" s="1017"/>
      <c r="U367" s="1048">
        <v>368</v>
      </c>
      <c r="V367" s="459"/>
    </row>
    <row r="368" spans="1:22" s="1156" customFormat="1" ht="15.75" customHeight="1">
      <c r="A368" s="1084" t="s">
        <v>240</v>
      </c>
      <c r="B368" s="1090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0"/>
      <c r="H368" s="291"/>
      <c r="I368" s="291"/>
      <c r="J368" s="291"/>
      <c r="K368" s="291"/>
      <c r="L368" s="1090"/>
      <c r="M368" s="951"/>
      <c r="N368" s="951"/>
      <c r="O368" s="951"/>
      <c r="P368" s="951"/>
      <c r="Q368" s="1116"/>
      <c r="R368" s="885"/>
      <c r="S368" s="1017"/>
      <c r="T368" s="1017"/>
      <c r="U368" s="1048">
        <v>369</v>
      </c>
      <c r="V368" s="1155"/>
    </row>
    <row r="369" spans="1:22" s="1156" customFormat="1" ht="15.75" customHeight="1">
      <c r="A369" s="1108" t="str">
        <f>$G$1 &amp; " (%)"</f>
        <v>kcal (%)</v>
      </c>
      <c r="B369" s="1090"/>
      <c r="C369" s="1134" t="str">
        <f>IF(C363="","",(C363-SUM(C365)-SUM(C368))*C364/C$46/365/$F$1)</f>
        <v/>
      </c>
      <c r="D369" s="1134">
        <f>IF(D363="","",(D363-SUM(D365)-SUM(D368))*D364/D$46/365/$F$1)</f>
        <v>2.7687178372109877E-2</v>
      </c>
      <c r="E369" s="1134" t="str">
        <f>IF(E363="","",(E363-SUM(E365)-SUM(E368))*E364/E$46/365/$F$1)</f>
        <v/>
      </c>
      <c r="F369" s="1134" t="str">
        <f>IF(F363="","",(F363-SUM(F365)-SUM(F368))*F364/F$46/365/$F$1)</f>
        <v/>
      </c>
      <c r="G369" s="1099"/>
      <c r="H369" s="751" t="str">
        <f>IF(H365="","",(C363-H365-H368-SUM(C368)*(H368=""))*C364/H$46/365/$F$1)</f>
        <v/>
      </c>
      <c r="I369" s="751">
        <f>IF(I365="","",(D363-I365-I368-SUM(D368)*(I368=""))*D364/I$46/365/$F$1)</f>
        <v>0.41530767558164816</v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9"/>
      <c r="M369" s="1135" t="str">
        <f>IF(H369="","",SUM(H369)-SUM(C369))</f>
        <v/>
      </c>
      <c r="N369" s="1135">
        <f>IF(I369="","",SUM(I369)-SUM(D369))</f>
        <v>0.38762049720953828</v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10"/>
      <c r="T369" s="1010"/>
      <c r="U369" s="1048">
        <v>370</v>
      </c>
      <c r="V369" s="1155"/>
    </row>
    <row r="370" spans="1:22" s="1156" customFormat="1" ht="15.75" customHeight="1">
      <c r="A370" s="1146" t="str">
        <f>IF(Data!A370="","",Data!A370)</f>
        <v>Pumpkin/Butternut:</v>
      </c>
      <c r="B370" s="1087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7"/>
      <c r="H370" s="951"/>
      <c r="I370" s="951"/>
      <c r="J370" s="951"/>
      <c r="K370" s="951"/>
      <c r="L370" s="1087"/>
      <c r="M370" s="951"/>
      <c r="N370" s="951"/>
      <c r="O370" s="951"/>
      <c r="P370" s="951"/>
      <c r="Q370" s="1116"/>
      <c r="R370" s="846"/>
      <c r="S370" s="846"/>
      <c r="T370" s="846"/>
      <c r="U370" s="1048">
        <v>371</v>
      </c>
      <c r="V370" s="1155"/>
    </row>
    <row r="371" spans="1:22" s="1156" customFormat="1" ht="15.75" customHeight="1">
      <c r="A371" s="1164" t="s">
        <v>256</v>
      </c>
      <c r="B371" s="1114"/>
      <c r="C371" s="993" t="str">
        <f>IF(Data!BV371="","",Data!BV371)</f>
        <v/>
      </c>
      <c r="D371" s="993">
        <f>IF(Data!BW371="","",Data!BW371)</f>
        <v>200</v>
      </c>
      <c r="E371" s="993" t="str">
        <f>IF(Data!BX371="","",Data!BX371)</f>
        <v/>
      </c>
      <c r="F371" s="993" t="str">
        <f>IF(Data!BY371="","",Data!BY371)</f>
        <v/>
      </c>
      <c r="G371" s="1142"/>
      <c r="H371" s="951"/>
      <c r="I371" s="951"/>
      <c r="J371" s="951"/>
      <c r="K371" s="951"/>
      <c r="L371" s="1142"/>
      <c r="M371" s="1128"/>
      <c r="N371" s="1128"/>
      <c r="O371" s="1128"/>
      <c r="P371" s="1128"/>
      <c r="Q371" s="1116"/>
      <c r="R371" s="885"/>
      <c r="S371" s="1017"/>
      <c r="T371" s="1017"/>
      <c r="U371" s="1048">
        <v>372</v>
      </c>
      <c r="V371" s="1155"/>
    </row>
    <row r="372" spans="1:22" ht="15.75" customHeight="1">
      <c r="A372" s="1083" t="s">
        <v>248</v>
      </c>
      <c r="B372" s="1114"/>
      <c r="C372" s="993" t="str">
        <f>IF(Data!BV372="","",Data!BV372)</f>
        <v/>
      </c>
      <c r="D372" s="993" t="str">
        <f>IF(Data!BW372="","",Data!BW372)</f>
        <v>kg</v>
      </c>
      <c r="E372" s="993" t="str">
        <f>IF(Data!BX372="","",Data!BX372)</f>
        <v/>
      </c>
      <c r="F372" s="993" t="str">
        <f>IF(Data!BY372="","",Data!BY372)</f>
        <v/>
      </c>
      <c r="G372" s="1142"/>
      <c r="H372" s="951"/>
      <c r="I372" s="951"/>
      <c r="J372" s="951"/>
      <c r="K372" s="951"/>
      <c r="L372" s="1142"/>
      <c r="M372" s="1128"/>
      <c r="N372" s="1128"/>
      <c r="O372" s="1128"/>
      <c r="P372" s="1128"/>
      <c r="Q372" s="1116"/>
      <c r="R372" s="846"/>
      <c r="S372" s="846"/>
      <c r="T372" s="846"/>
      <c r="U372" s="1048">
        <v>373</v>
      </c>
      <c r="V372" s="459"/>
    </row>
    <row r="373" spans="1:22" ht="15.75" customHeight="1">
      <c r="A373" s="929" t="s">
        <v>249</v>
      </c>
      <c r="B373" s="1099"/>
      <c r="C373" s="993" t="str">
        <f>IF(Data!BV373="","",Data!BV373)</f>
        <v/>
      </c>
      <c r="D373" s="993">
        <f>IF(Data!BW373="","",Data!BW373)</f>
        <v>1</v>
      </c>
      <c r="E373" s="993" t="str">
        <f>IF(Data!BX373="","",Data!BX373)</f>
        <v/>
      </c>
      <c r="F373" s="993" t="str">
        <f>IF(Data!BY373="","",Data!BY373)</f>
        <v/>
      </c>
      <c r="G373" s="1142"/>
      <c r="H373" s="951"/>
      <c r="I373" s="951"/>
      <c r="J373" s="951"/>
      <c r="K373" s="951"/>
      <c r="L373" s="1142"/>
      <c r="M373" s="1128"/>
      <c r="N373" s="1128"/>
      <c r="O373" s="1128"/>
      <c r="P373" s="1128"/>
      <c r="Q373" s="1116"/>
      <c r="R373" s="885"/>
      <c r="S373" s="1017"/>
      <c r="T373" s="1017"/>
      <c r="U373" s="1048">
        <v>374</v>
      </c>
      <c r="V373" s="459"/>
    </row>
    <row r="374" spans="1:22" ht="15.75" customHeight="1">
      <c r="A374" s="929" t="s">
        <v>250</v>
      </c>
      <c r="B374" s="1112"/>
      <c r="C374" s="1130" t="str">
        <f>IF(C371="","",C371*C373)</f>
        <v/>
      </c>
      <c r="D374" s="1130">
        <f>IF(D371="","",D371*D373)</f>
        <v>200</v>
      </c>
      <c r="E374" s="1130" t="str">
        <f>IF(E371="","",E371*E373)</f>
        <v/>
      </c>
      <c r="F374" s="1130" t="str">
        <f>IF(F371="","",F371*F373)</f>
        <v/>
      </c>
      <c r="G374" s="1069"/>
      <c r="H374" s="951"/>
      <c r="I374" s="951"/>
      <c r="J374" s="951"/>
      <c r="K374" s="951"/>
      <c r="L374" s="1069"/>
      <c r="M374" s="951"/>
      <c r="N374" s="951"/>
      <c r="O374" s="951"/>
      <c r="P374" s="951"/>
      <c r="Q374" s="1116"/>
      <c r="R374" s="885"/>
      <c r="S374" s="1017"/>
      <c r="T374" s="1017"/>
      <c r="U374" s="1048">
        <v>375</v>
      </c>
      <c r="V374" s="459"/>
    </row>
    <row r="375" spans="1:22" ht="15.75" customHeight="1">
      <c r="A375" s="929" t="str">
        <f>$G$1 &amp; " per kg"</f>
        <v>kcal per kg</v>
      </c>
      <c r="B375" s="1114"/>
      <c r="C375" s="993">
        <f>IF(Data!BV375="","",Data!BV375)</f>
        <v>360</v>
      </c>
      <c r="D375" s="993">
        <f>IF(Data!BW375="","",Data!BW375)</f>
        <v>360</v>
      </c>
      <c r="E375" s="993">
        <f>IF(Data!BX375="","",Data!BX375)</f>
        <v>360</v>
      </c>
      <c r="F375" s="993">
        <f>IF(Data!BY375="","",Data!BY375)</f>
        <v>360</v>
      </c>
      <c r="G375" s="1069"/>
      <c r="H375" s="951"/>
      <c r="I375" s="951"/>
      <c r="J375" s="951"/>
      <c r="K375" s="951"/>
      <c r="L375" s="1069"/>
      <c r="M375" s="951"/>
      <c r="N375" s="951"/>
      <c r="O375" s="951"/>
      <c r="P375" s="951"/>
      <c r="Q375" s="1116"/>
      <c r="R375" s="885"/>
      <c r="S375" s="1017"/>
      <c r="T375" s="1017"/>
      <c r="U375" s="1048">
        <v>376</v>
      </c>
      <c r="V375" s="459"/>
    </row>
    <row r="376" spans="1:22" ht="15.75" customHeight="1">
      <c r="A376" s="1083" t="s">
        <v>239</v>
      </c>
      <c r="B376" s="1114"/>
      <c r="C376" s="993" t="str">
        <f>IF(Data!BV376="","",Data!BV376)</f>
        <v/>
      </c>
      <c r="D376" s="993">
        <f>IF(Data!BW376="","",Data!BW376)</f>
        <v>150</v>
      </c>
      <c r="E376" s="993" t="str">
        <f>IF(Data!BX376="","",Data!BX376)</f>
        <v/>
      </c>
      <c r="F376" s="993" t="str">
        <f>IF(Data!BY376="","",Data!BY376)</f>
        <v/>
      </c>
      <c r="G376" s="1087"/>
      <c r="H376" s="956" t="str">
        <f>IF(SUM(C376)&gt;0,(C374-H379-SUM(C379)*(H379=""))*'Exp factors'!C$23,"")</f>
        <v/>
      </c>
      <c r="I376" s="956">
        <f>IF(SUM(D376)&gt;0,(D374-I379-SUM(D379)*(I379=""))*'Exp factors'!D$23,"")</f>
        <v>0</v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7"/>
      <c r="M376" s="951"/>
      <c r="N376" s="951"/>
      <c r="O376" s="951"/>
      <c r="P376" s="951"/>
      <c r="Q376" s="1116"/>
      <c r="R376" s="885"/>
      <c r="S376" s="1017"/>
      <c r="T376" s="1017"/>
      <c r="U376" s="1048">
        <v>377</v>
      </c>
      <c r="V376" s="459"/>
    </row>
    <row r="377" spans="1:22" ht="15.75" customHeight="1">
      <c r="A377" s="1084" t="s">
        <v>176</v>
      </c>
      <c r="B377" s="1114"/>
      <c r="C377" s="993" t="str">
        <f>IF(Data!BV377="","",Data!BV377)</f>
        <v/>
      </c>
      <c r="D377" s="993">
        <f>IF(Data!BW377="","",Data!BW377)</f>
        <v>3.6</v>
      </c>
      <c r="E377" s="993" t="str">
        <f>IF(Data!BX377="","",Data!BX377)</f>
        <v/>
      </c>
      <c r="F377" s="993" t="str">
        <f>IF(Data!BY377="","",Data!BY377)</f>
        <v/>
      </c>
      <c r="G377" s="1090"/>
      <c r="H377" s="951"/>
      <c r="I377" s="951"/>
      <c r="J377" s="951"/>
      <c r="K377" s="951"/>
      <c r="L377" s="1090"/>
      <c r="M377" s="951"/>
      <c r="N377" s="951"/>
      <c r="O377" s="951"/>
      <c r="P377" s="951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178</v>
      </c>
      <c r="B378" s="1114"/>
      <c r="C378" s="1107" t="str">
        <f>IF(SUM(C376)=0,"",C376*C377)</f>
        <v/>
      </c>
      <c r="D378" s="1107">
        <f>IF(SUM(D376)=0,"",D376*D377)</f>
        <v>540</v>
      </c>
      <c r="E378" s="1107" t="str">
        <f>IF(SUM(E376)=0,"",E376*E377)</f>
        <v/>
      </c>
      <c r="F378" s="1107" t="str">
        <f>IF(SUM(F376)=0,"",F376*F377)</f>
        <v/>
      </c>
      <c r="G378" s="1090"/>
      <c r="H378" s="960" t="str">
        <f>IF(H376="","",H376*C377)</f>
        <v/>
      </c>
      <c r="I378" s="960">
        <f>IF(I376="","",I376*D377)</f>
        <v>0</v>
      </c>
      <c r="J378" s="960" t="str">
        <f>IF(J376="","",J376*E377)</f>
        <v/>
      </c>
      <c r="K378" s="960" t="str">
        <f>IF(K376="","",K376*F377)</f>
        <v/>
      </c>
      <c r="L378" s="1090"/>
      <c r="M378" s="1107" t="str">
        <f>IF(H378="","",SUM(H378)-SUM(C378))</f>
        <v/>
      </c>
      <c r="N378" s="1107">
        <f>IF(I378="","",SUM(I378)-SUM(D378))</f>
        <v>-540</v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5"/>
      <c r="S378" s="1017"/>
      <c r="T378" s="1017"/>
      <c r="U378" s="1048">
        <v>379</v>
      </c>
      <c r="V378" s="459"/>
    </row>
    <row r="379" spans="1:22" s="1156" customFormat="1" ht="15.75" customHeight="1">
      <c r="A379" s="1084" t="s">
        <v>240</v>
      </c>
      <c r="B379" s="1114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0"/>
      <c r="H379" s="291"/>
      <c r="I379" s="291"/>
      <c r="J379" s="291"/>
      <c r="K379" s="291"/>
      <c r="L379" s="1090"/>
      <c r="M379" s="951"/>
      <c r="N379" s="951"/>
      <c r="O379" s="951"/>
      <c r="P379" s="951"/>
      <c r="Q379" s="1116"/>
      <c r="R379" s="885"/>
      <c r="S379" s="1017"/>
      <c r="T379" s="1017"/>
      <c r="U379" s="1048">
        <v>380</v>
      </c>
      <c r="V379" s="1155"/>
    </row>
    <row r="380" spans="1:22" s="1156" customFormat="1" ht="15.75" customHeight="1">
      <c r="A380" s="1108" t="str">
        <f>$G$1 &amp; " (%)"</f>
        <v>kcal (%)</v>
      </c>
      <c r="B380" s="1087"/>
      <c r="C380" s="1134" t="str">
        <f>IF(C374="","",(C374-SUM(C376)-SUM(C379))*SUM(C375)/C$46/365/$F$1)</f>
        <v/>
      </c>
      <c r="D380" s="1134">
        <f>IF(D374="","",(D374-SUM(D376)-SUM(D379))*D375/D$46/365/$F$1)</f>
        <v>2.6092628832354858E-3</v>
      </c>
      <c r="E380" s="1134" t="str">
        <f>IF(E374="","",(E374-SUM(E376)-SUM(E379))*E375/E$46/365/$F$1)</f>
        <v/>
      </c>
      <c r="F380" s="1134" t="str">
        <f>IF(F374="","",(F374-SUM(F376)-SUM(F379))*F375/F$46/365/$F$1)</f>
        <v/>
      </c>
      <c r="G380" s="1099"/>
      <c r="H380" s="751" t="str">
        <f>IF(H376="","",(C374-H376-H379-SUM(C379)*(H379=""))*C375/H$46/365/$F$1)</f>
        <v/>
      </c>
      <c r="I380" s="751">
        <f>IF(I376="","",(D374-I376-I379-SUM(D379)*(I379=""))*D375/I$46/365/$F$1)</f>
        <v>1.0437051532941943E-2</v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9"/>
      <c r="M380" s="1135" t="str">
        <f>IF(H380="","",SUM(H380)-SUM(C380))</f>
        <v/>
      </c>
      <c r="N380" s="1135">
        <f>IF(I380="","",SUM(I380)-SUM(D380))</f>
        <v>7.8277886497064575E-3</v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10"/>
      <c r="T380" s="1010"/>
      <c r="U380" s="1048">
        <v>381</v>
      </c>
      <c r="V380" s="1155"/>
    </row>
    <row r="381" spans="1:22" s="1156" customFormat="1" ht="15.75" customHeight="1">
      <c r="A381" s="1146" t="str">
        <f>IF(Data!A381="","",Data!A381)</f>
        <v>Tomato: no. local measure</v>
      </c>
      <c r="B381" s="1087"/>
      <c r="C381" s="993" t="str">
        <f>IF(Data!BV381="","",Data!BV381)</f>
        <v/>
      </c>
      <c r="D381" s="993">
        <f>IF(Data!BW381="","",Data!BW381)</f>
        <v>400</v>
      </c>
      <c r="E381" s="993" t="str">
        <f>IF(Data!BX381="","",Data!BX381)</f>
        <v/>
      </c>
      <c r="F381" s="993" t="str">
        <f>IF(Data!BY381="","",Data!BY381)</f>
        <v/>
      </c>
      <c r="G381" s="1142"/>
      <c r="H381" s="951"/>
      <c r="I381" s="951"/>
      <c r="J381" s="951"/>
      <c r="K381" s="951"/>
      <c r="L381" s="1142"/>
      <c r="M381" s="1128"/>
      <c r="N381" s="1128"/>
      <c r="O381" s="1128"/>
      <c r="P381" s="1128"/>
      <c r="Q381" s="1116"/>
      <c r="R381" s="885"/>
      <c r="S381" s="1017"/>
      <c r="T381" s="1017"/>
      <c r="U381" s="1048">
        <v>382</v>
      </c>
      <c r="V381" s="1155"/>
    </row>
    <row r="382" spans="1:22" ht="15.75" customHeight="1">
      <c r="A382" s="1083" t="s">
        <v>248</v>
      </c>
      <c r="B382" s="1109"/>
      <c r="C382" s="993" t="str">
        <f>IF(Data!BV382="","",Data!BV382)</f>
        <v/>
      </c>
      <c r="D382" s="993" t="str">
        <f>IF(Data!BW382="","",Data!BW382)</f>
        <v>kg</v>
      </c>
      <c r="E382" s="993" t="str">
        <f>IF(Data!BX382="","",Data!BX382)</f>
        <v/>
      </c>
      <c r="F382" s="993" t="str">
        <f>IF(Data!BY382="","",Data!BY382)</f>
        <v/>
      </c>
      <c r="G382" s="1142"/>
      <c r="H382" s="951"/>
      <c r="I382" s="951"/>
      <c r="J382" s="951"/>
      <c r="K382" s="951"/>
      <c r="L382" s="1142"/>
      <c r="M382" s="1128"/>
      <c r="N382" s="1128"/>
      <c r="O382" s="1128"/>
      <c r="P382" s="1128"/>
      <c r="Q382" s="1116"/>
      <c r="R382" s="846"/>
      <c r="S382" s="846"/>
      <c r="T382" s="846"/>
      <c r="U382" s="1048">
        <v>383</v>
      </c>
      <c r="V382" s="459"/>
    </row>
    <row r="383" spans="1:22" ht="15.75" customHeight="1">
      <c r="A383" s="929" t="s">
        <v>249</v>
      </c>
      <c r="B383" s="1087"/>
      <c r="C383" s="993" t="str">
        <f>IF(Data!BV383="","",Data!BV383)</f>
        <v/>
      </c>
      <c r="D383" s="993">
        <f>IF(Data!BW383="","",Data!BW383)</f>
        <v>1</v>
      </c>
      <c r="E383" s="993" t="str">
        <f>IF(Data!BX383="","",Data!BX383)</f>
        <v/>
      </c>
      <c r="F383" s="993" t="str">
        <f>IF(Data!BY383="","",Data!BY383)</f>
        <v/>
      </c>
      <c r="G383" s="1142"/>
      <c r="H383" s="951"/>
      <c r="I383" s="951"/>
      <c r="J383" s="951"/>
      <c r="K383" s="951"/>
      <c r="L383" s="1142"/>
      <c r="M383" s="1128"/>
      <c r="N383" s="1128"/>
      <c r="O383" s="1128"/>
      <c r="P383" s="1128"/>
      <c r="Q383" s="1116"/>
      <c r="R383" s="885"/>
      <c r="S383" s="1017"/>
      <c r="T383" s="1017"/>
      <c r="U383" s="1048">
        <v>384</v>
      </c>
      <c r="V383" s="459"/>
    </row>
    <row r="384" spans="1:22" ht="15.75" customHeight="1">
      <c r="A384" s="929" t="s">
        <v>257</v>
      </c>
      <c r="B384" s="930"/>
      <c r="C384" s="1130" t="str">
        <f>IF(C381="","",C381*C383)</f>
        <v/>
      </c>
      <c r="D384" s="1130">
        <f>IF(D381="","",D381*D383)</f>
        <v>400</v>
      </c>
      <c r="E384" s="1130" t="str">
        <f>IF(E381="","",E381*E383)</f>
        <v/>
      </c>
      <c r="F384" s="1130" t="str">
        <f>IF(F381="","",F381*F383)</f>
        <v/>
      </c>
      <c r="G384" s="1099"/>
      <c r="H384" s="951"/>
      <c r="I384" s="951"/>
      <c r="J384" s="951"/>
      <c r="K384" s="951"/>
      <c r="L384" s="1099"/>
      <c r="M384" s="951"/>
      <c r="N384" s="951"/>
      <c r="O384" s="951"/>
      <c r="P384" s="951"/>
      <c r="Q384" s="1116"/>
      <c r="R384" s="885"/>
      <c r="S384" s="1017"/>
      <c r="T384" s="1017"/>
      <c r="U384" s="1048">
        <v>385</v>
      </c>
      <c r="V384" s="459"/>
    </row>
    <row r="385" spans="1:22" ht="15.75" customHeight="1">
      <c r="A385" s="929" t="str">
        <f>$G$1 &amp; " per kg"</f>
        <v>kcal per kg</v>
      </c>
      <c r="B385" s="1114"/>
      <c r="C385" s="993">
        <f>IF(Data!BV385="","",Data!BV385)</f>
        <v>200</v>
      </c>
      <c r="D385" s="993">
        <f>IF(Data!BW385="","",Data!BW385)</f>
        <v>200</v>
      </c>
      <c r="E385" s="993">
        <f>IF(Data!BX385="","",Data!BX385)</f>
        <v>200</v>
      </c>
      <c r="F385" s="993">
        <f>IF(Data!BY385="","",Data!BY385)</f>
        <v>200</v>
      </c>
      <c r="G385" s="1099"/>
      <c r="H385" s="951"/>
      <c r="I385" s="951"/>
      <c r="J385" s="951"/>
      <c r="K385" s="951"/>
      <c r="L385" s="1099"/>
      <c r="M385" s="951"/>
      <c r="N385" s="951"/>
      <c r="O385" s="951"/>
      <c r="P385" s="951"/>
      <c r="Q385" s="1116"/>
      <c r="R385" s="885"/>
      <c r="S385" s="1017"/>
      <c r="T385" s="1017"/>
      <c r="U385" s="1048">
        <v>386</v>
      </c>
      <c r="V385" s="459"/>
    </row>
    <row r="386" spans="1:22" ht="15.75" customHeight="1">
      <c r="A386" s="1083" t="s">
        <v>239</v>
      </c>
      <c r="B386" s="1114"/>
      <c r="C386" s="993" t="str">
        <f>IF(Data!BV386="","",Data!BV386)</f>
        <v/>
      </c>
      <c r="D386" s="993">
        <f>IF(Data!BW386="","",Data!BW386)</f>
        <v>280</v>
      </c>
      <c r="E386" s="993" t="str">
        <f>IF(Data!BX386="","",Data!BX386)</f>
        <v/>
      </c>
      <c r="F386" s="993" t="str">
        <f>IF(Data!BY386="","",Data!BY386)</f>
        <v/>
      </c>
      <c r="G386" s="1099"/>
      <c r="H386" s="291"/>
      <c r="I386" s="291"/>
      <c r="J386" s="291"/>
      <c r="K386" s="291"/>
      <c r="L386" s="1099"/>
      <c r="M386" s="951"/>
      <c r="N386" s="951"/>
      <c r="O386" s="951"/>
      <c r="P386" s="951"/>
      <c r="Q386" s="1116"/>
      <c r="R386" s="885"/>
      <c r="S386" s="1017"/>
      <c r="T386" s="1017"/>
      <c r="U386" s="1048">
        <v>387</v>
      </c>
      <c r="V386" s="459"/>
    </row>
    <row r="387" spans="1:22" ht="15.75" customHeight="1">
      <c r="A387" s="1084" t="s">
        <v>176</v>
      </c>
      <c r="B387" s="1114"/>
      <c r="C387" s="993" t="str">
        <f>IF(Data!BV387="","",Data!BV387)</f>
        <v/>
      </c>
      <c r="D387" s="993">
        <f>IF(Data!BW387="","",Data!BW387)</f>
        <v>1.5</v>
      </c>
      <c r="E387" s="993" t="str">
        <f>IF(Data!BX387="","",Data!BX387)</f>
        <v/>
      </c>
      <c r="F387" s="993" t="str">
        <f>IF(Data!BY387="","",Data!BY387)</f>
        <v/>
      </c>
      <c r="G387" s="1099"/>
      <c r="H387" s="951"/>
      <c r="I387" s="951"/>
      <c r="J387" s="951"/>
      <c r="K387" s="951"/>
      <c r="L387" s="1099"/>
      <c r="M387" s="951"/>
      <c r="N387" s="951"/>
      <c r="O387" s="951"/>
      <c r="P387" s="951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178</v>
      </c>
      <c r="B388" s="1114"/>
      <c r="C388" s="1107" t="str">
        <f>IF(SUM(C386)=0,"",C386*C387)</f>
        <v/>
      </c>
      <c r="D388" s="1107">
        <f>IF(SUM(D386)=0,"",D386*D387)</f>
        <v>420</v>
      </c>
      <c r="E388" s="1107" t="str">
        <f>IF(SUM(E386)=0,"",E386*E387)</f>
        <v/>
      </c>
      <c r="F388" s="1107" t="str">
        <f>IF(SUM(F386)=0,"",F386*F387)</f>
        <v/>
      </c>
      <c r="G388" s="1153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5"/>
      <c r="S388" s="1017"/>
      <c r="T388" s="1017"/>
      <c r="U388" s="1048">
        <v>389</v>
      </c>
      <c r="V388" s="459"/>
    </row>
    <row r="389" spans="1:22" ht="15.75" customHeight="1">
      <c r="A389" s="1084" t="s">
        <v>240</v>
      </c>
      <c r="B389" s="1087"/>
      <c r="C389" s="993" t="str">
        <f>IF(Data!BV389="","",Data!BV389)</f>
        <v/>
      </c>
      <c r="D389" s="993" t="str">
        <f>IF(Data!BW389="","",Data!BW389)</f>
        <v/>
      </c>
      <c r="E389" s="993" t="str">
        <f>IF(Data!BX389="","",Data!BX389)</f>
        <v/>
      </c>
      <c r="F389" s="993" t="str">
        <f>IF(Data!BY389="","",Data!BY389)</f>
        <v/>
      </c>
      <c r="G389" s="1153"/>
      <c r="H389" s="291"/>
      <c r="I389" s="291"/>
      <c r="J389" s="291"/>
      <c r="K389" s="291"/>
      <c r="L389" s="1153"/>
      <c r="M389" s="951"/>
      <c r="N389" s="951"/>
      <c r="O389" s="951"/>
      <c r="P389" s="951"/>
      <c r="Q389" s="1116"/>
      <c r="R389" s="885"/>
      <c r="S389" s="1017"/>
      <c r="T389" s="1017"/>
      <c r="U389" s="1048">
        <v>390</v>
      </c>
      <c r="V389" s="459"/>
    </row>
    <row r="390" spans="1:22" ht="15.75" customHeight="1">
      <c r="A390" s="1108" t="str">
        <f>$G$1 &amp; " (%)"</f>
        <v>kcal (%)</v>
      </c>
      <c r="B390" s="1087"/>
      <c r="C390" s="1134" t="str">
        <f>IF(C384="","",(C384-SUM(C386)-SUM(C389))*C385/C$46/365/$F$1)</f>
        <v/>
      </c>
      <c r="D390" s="1134">
        <f>IF(D384="","",(D384-SUM(D386)-SUM(D389))*D385/D$46/365/$F$1)</f>
        <v>3.4790171776473144E-3</v>
      </c>
      <c r="E390" s="1134" t="str">
        <f>IF(E384="","",(E384-SUM(E386)-SUM(E389))*E385/E$46/365/$F$1)</f>
        <v/>
      </c>
      <c r="F390" s="1134" t="str">
        <f>IF(F384="","",(F384-SUM(F386)-SUM(F389))*F385/F$46/365/$F$1)</f>
        <v/>
      </c>
      <c r="G390" s="1109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10"/>
      <c r="T390" s="1010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 Tobacco kg sold</v>
      </c>
      <c r="B391" s="1114"/>
      <c r="C391" s="993" t="str">
        <f>IF(Data!BV391="","",Data!BV391)</f>
        <v/>
      </c>
      <c r="D391" s="993" t="str">
        <f>IF(Data!BW391="","",Data!BW391)</f>
        <v/>
      </c>
      <c r="E391" s="993" t="str">
        <f>IF(Data!BX391="","",Data!BX391)</f>
        <v/>
      </c>
      <c r="F391" s="993">
        <f>IF(Data!BY391="","",Data!BY391)</f>
        <v>672000</v>
      </c>
      <c r="G391" s="1113"/>
      <c r="H391" s="951"/>
      <c r="I391" s="951"/>
      <c r="J391" s="951"/>
      <c r="K391" s="951"/>
      <c r="L391" s="1113"/>
      <c r="M391" s="1128"/>
      <c r="N391" s="1128"/>
      <c r="O391" s="1128"/>
      <c r="P391" s="1128"/>
      <c r="Q391" s="1129"/>
      <c r="R391" s="885"/>
      <c r="S391" s="1017"/>
      <c r="T391" s="1017"/>
      <c r="U391" s="1048">
        <v>392</v>
      </c>
      <c r="V391" s="1155"/>
    </row>
    <row r="392" spans="1:22" s="1156" customFormat="1" ht="15.75" customHeight="1">
      <c r="A392" s="1165" t="s">
        <v>176</v>
      </c>
      <c r="B392" s="1087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>
        <f>IF(Data!BY392="","",Data!BY392)</f>
        <v>21.76</v>
      </c>
      <c r="G392" s="1113"/>
      <c r="H392" s="951"/>
      <c r="I392" s="951"/>
      <c r="J392" s="951"/>
      <c r="K392" s="951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178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>
        <f>IF(SUM(F391)=0,"",F391*F392)</f>
        <v>14622720.000000002</v>
      </c>
      <c r="G393" s="1159"/>
      <c r="H393" s="951"/>
      <c r="I393" s="951"/>
      <c r="J393" s="951"/>
      <c r="K393" s="951"/>
      <c r="L393" s="1159"/>
      <c r="M393" s="1128"/>
      <c r="N393" s="1128"/>
      <c r="O393" s="1128"/>
      <c r="P393" s="1128"/>
      <c r="Q393" s="1116"/>
      <c r="R393" s="885"/>
      <c r="S393" s="1017"/>
      <c r="T393" s="1017"/>
      <c r="U393" s="1048">
        <v>394</v>
      </c>
      <c r="V393" s="459"/>
    </row>
    <row r="394" spans="1:22" ht="15.75" customHeight="1">
      <c r="A394" s="1146" t="str">
        <f>IF(Data!A394="","",Data!A394)</f>
        <v>Other cashcrop:  Seed Maize kg produced</v>
      </c>
      <c r="B394" s="1087"/>
      <c r="C394" s="993" t="str">
        <f>IF(Data!BV394="","",Data!BV394)</f>
        <v/>
      </c>
      <c r="D394" s="993" t="str">
        <f>IF(Data!BW394="","",Data!BW394)</f>
        <v/>
      </c>
      <c r="E394" s="993" t="str">
        <f>IF(Data!BX394="","",Data!BX394)</f>
        <v/>
      </c>
      <c r="F394" s="993">
        <f>IF(Data!BY394="","",Data!BY394)</f>
        <v>6000000</v>
      </c>
      <c r="G394" s="1087"/>
      <c r="H394" s="951"/>
      <c r="I394" s="951"/>
      <c r="J394" s="951"/>
      <c r="K394" s="951"/>
      <c r="L394" s="1087"/>
      <c r="M394" s="1128"/>
      <c r="N394" s="1128"/>
      <c r="O394" s="1128"/>
      <c r="P394" s="1128"/>
      <c r="Q394" s="1116"/>
      <c r="R394" s="885"/>
      <c r="S394" s="1017"/>
      <c r="T394" s="1017"/>
      <c r="U394" s="1048">
        <v>395</v>
      </c>
      <c r="V394" s="459"/>
    </row>
    <row r="395" spans="1:22" ht="15.75" customHeight="1">
      <c r="A395" s="1084" t="s">
        <v>176</v>
      </c>
      <c r="B395" s="1087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>
        <f>IF(Data!BY395="","",Data!BY395)</f>
        <v>5.5</v>
      </c>
      <c r="G395" s="1090"/>
      <c r="H395" s="951"/>
      <c r="I395" s="951"/>
      <c r="J395" s="951"/>
      <c r="K395" s="951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178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>
        <f>IF(SUM(F394)=0,"",F394*F395)</f>
        <v>33000000</v>
      </c>
      <c r="G396" s="1114"/>
      <c r="H396" s="951"/>
      <c r="I396" s="951"/>
      <c r="J396" s="951"/>
      <c r="K396" s="951"/>
      <c r="L396" s="1114"/>
      <c r="M396" s="1128"/>
      <c r="N396" s="1128"/>
      <c r="O396" s="1128"/>
      <c r="P396" s="1128"/>
      <c r="Q396" s="1116"/>
      <c r="R396" s="885"/>
      <c r="S396" s="1017"/>
      <c r="T396" s="1017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 Potatoes kg produced</v>
      </c>
      <c r="B397" s="1114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>
        <f>IF(Data!BY397="","",Data!BY397)</f>
        <v>10000000</v>
      </c>
      <c r="G397" s="1113"/>
      <c r="H397" s="951"/>
      <c r="I397" s="951"/>
      <c r="J397" s="951"/>
      <c r="K397" s="951"/>
      <c r="L397" s="1113"/>
      <c r="M397" s="1128"/>
      <c r="N397" s="1128"/>
      <c r="O397" s="1128"/>
      <c r="P397" s="1128"/>
      <c r="Q397" s="1129"/>
      <c r="R397" s="885"/>
      <c r="S397" s="1017"/>
      <c r="T397" s="1017"/>
      <c r="U397" s="1048">
        <v>398</v>
      </c>
      <c r="V397" s="1155"/>
    </row>
    <row r="398" spans="1:22" ht="15.75" customHeight="1">
      <c r="A398" s="1167" t="s">
        <v>176</v>
      </c>
      <c r="B398" s="1099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4.74</v>
      </c>
      <c r="G398" s="1113"/>
      <c r="H398" s="951"/>
      <c r="I398" s="951"/>
      <c r="J398" s="951"/>
      <c r="K398" s="951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178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>
        <f>IF(SUM(F397)=0,"",F397*F398)</f>
        <v>47400000</v>
      </c>
      <c r="G399" s="1114"/>
      <c r="H399" s="951"/>
      <c r="I399" s="951"/>
      <c r="J399" s="951"/>
      <c r="K399" s="951"/>
      <c r="L399" s="1114"/>
      <c r="M399" s="1128"/>
      <c r="N399" s="1128"/>
      <c r="O399" s="1128"/>
      <c r="P399" s="1128"/>
      <c r="Q399" s="1150"/>
      <c r="R399" s="885"/>
      <c r="S399" s="1017"/>
      <c r="T399" s="1017"/>
      <c r="U399" s="1048">
        <v>400</v>
      </c>
      <c r="V399" s="1151"/>
    </row>
    <row r="400" spans="1:22" ht="15.75" customHeight="1">
      <c r="A400" s="1146" t="str">
        <f>IF(Data!A400="","",Data!A400)</f>
        <v>Other cashcrop:  Wheat kg produced</v>
      </c>
      <c r="B400" s="1114"/>
      <c r="C400" s="993" t="str">
        <f>IF(Data!BV400="","",Data!BV400)</f>
        <v/>
      </c>
      <c r="D400" s="993" t="str">
        <f>IF(Data!BW400="","",Data!BW400)</f>
        <v/>
      </c>
      <c r="E400" s="993" t="str">
        <f>IF(Data!BX400="","",Data!BX400)</f>
        <v/>
      </c>
      <c r="F400" s="993">
        <f>IF(Data!BY400="","",Data!BY400)</f>
        <v>6000000</v>
      </c>
      <c r="G400" s="1090"/>
      <c r="H400" s="951"/>
      <c r="I400" s="951"/>
      <c r="J400" s="951"/>
      <c r="K400" s="951"/>
      <c r="L400" s="1090"/>
      <c r="M400" s="1128"/>
      <c r="N400" s="1128"/>
      <c r="O400" s="1128"/>
      <c r="P400" s="1128"/>
      <c r="Q400" s="1116"/>
      <c r="R400" s="885"/>
      <c r="S400" s="1017"/>
      <c r="T400" s="1017"/>
      <c r="U400" s="1048">
        <v>401</v>
      </c>
      <c r="V400" s="459"/>
    </row>
    <row r="401" spans="1:22" s="1133" customFormat="1" ht="15.75" customHeight="1">
      <c r="A401" s="1084" t="s">
        <v>176</v>
      </c>
      <c r="B401" s="1087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>
        <f>IF(Data!BY401="","",Data!BY401)</f>
        <v>6</v>
      </c>
      <c r="G401" s="1090"/>
      <c r="H401" s="951"/>
      <c r="I401" s="951"/>
      <c r="J401" s="951"/>
      <c r="K401" s="951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178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>
        <f>IF(SUM(F400)=0,"",F400*F401)</f>
        <v>36000000</v>
      </c>
      <c r="G402" s="930"/>
      <c r="H402" s="951"/>
      <c r="I402" s="951"/>
      <c r="J402" s="951"/>
      <c r="K402" s="951"/>
      <c r="L402" s="930"/>
      <c r="M402" s="1128"/>
      <c r="N402" s="1128"/>
      <c r="O402" s="1128"/>
      <c r="P402" s="1128"/>
      <c r="Q402" s="1116"/>
      <c r="R402" s="885"/>
      <c r="S402" s="1017"/>
      <c r="T402" s="1017"/>
      <c r="U402" s="1048">
        <v>403</v>
      </c>
      <c r="V402" s="459"/>
    </row>
    <row r="403" spans="1:22" ht="15.75" customHeight="1">
      <c r="A403" s="1146" t="str">
        <f>IF(Data!A403="","",Data!A403)</f>
        <v>Other cashcrop: Onion kg produced</v>
      </c>
      <c r="B403" s="1087"/>
      <c r="C403" s="993" t="str">
        <f>IF(Data!BV403="","",Data!BV403)</f>
        <v/>
      </c>
      <c r="D403" s="993" t="str">
        <f>IF(Data!BW403="","",Data!BW403)</f>
        <v/>
      </c>
      <c r="E403" s="993" t="str">
        <f>IF(Data!BX403="","",Data!BX403)</f>
        <v/>
      </c>
      <c r="F403" s="993">
        <f>IF(Data!BY403="","",Data!BY403)</f>
        <v>2000000</v>
      </c>
      <c r="G403" s="1090"/>
      <c r="H403" s="951"/>
      <c r="I403" s="951"/>
      <c r="J403" s="951"/>
      <c r="K403" s="951"/>
      <c r="L403" s="1090"/>
      <c r="M403" s="1128"/>
      <c r="N403" s="1128"/>
      <c r="O403" s="1128"/>
      <c r="P403" s="1128"/>
      <c r="Q403" s="1116"/>
      <c r="R403" s="885"/>
      <c r="S403" s="1017"/>
      <c r="T403" s="1017"/>
      <c r="U403" s="1048">
        <v>404</v>
      </c>
      <c r="V403" s="459"/>
    </row>
    <row r="404" spans="1:22" ht="15.75" customHeight="1">
      <c r="A404" s="1084" t="s">
        <v>176</v>
      </c>
      <c r="B404" s="1099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>
        <f>IF(Data!BY404="","",Data!BY404)</f>
        <v>2</v>
      </c>
      <c r="G404" s="1090"/>
      <c r="H404" s="951"/>
      <c r="I404" s="951"/>
      <c r="J404" s="951"/>
      <c r="K404" s="951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178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>
        <f>IF(SUM(F403)=0,"",F403*F404)</f>
        <v>4000000</v>
      </c>
      <c r="G405" s="930"/>
      <c r="H405" s="951"/>
      <c r="I405" s="951"/>
      <c r="J405" s="951"/>
      <c r="K405" s="951"/>
      <c r="L405" s="930"/>
      <c r="M405" s="1128"/>
      <c r="N405" s="1128"/>
      <c r="O405" s="1128"/>
      <c r="P405" s="1128"/>
      <c r="Q405" s="1116"/>
      <c r="R405" s="885"/>
      <c r="S405" s="1017"/>
      <c r="T405" s="1017"/>
      <c r="U405" s="1048">
        <v>406</v>
      </c>
      <c r="V405" s="459"/>
    </row>
    <row r="406" spans="1:22" ht="15.75" customHeight="1">
      <c r="A406" s="1146" t="str">
        <f>IF(Data!A406="","",Data!A406)</f>
        <v>Other cashcrop: Soya Beans kg produced</v>
      </c>
      <c r="B406" s="1087"/>
      <c r="C406" s="993" t="str">
        <f>IF(Data!BV406="","",Data!BV406)</f>
        <v/>
      </c>
      <c r="D406" s="993" t="str">
        <f>IF(Data!BW406="","",Data!BW406)</f>
        <v/>
      </c>
      <c r="E406" s="993" t="str">
        <f>IF(Data!BX406="","",Data!BX406)</f>
        <v/>
      </c>
      <c r="F406" s="993">
        <f>IF(Data!BY406="","",Data!BY406)</f>
        <v>4000000</v>
      </c>
      <c r="G406" s="1090"/>
      <c r="H406" s="951"/>
      <c r="I406" s="951"/>
      <c r="J406" s="951"/>
      <c r="K406" s="951"/>
      <c r="L406" s="1090"/>
      <c r="M406" s="1128"/>
      <c r="N406" s="1128"/>
      <c r="O406" s="1128"/>
      <c r="P406" s="1128"/>
      <c r="Q406" s="1116"/>
      <c r="R406" s="885"/>
      <c r="S406" s="1017"/>
      <c r="T406" s="1017"/>
      <c r="U406" s="1048">
        <v>407</v>
      </c>
      <c r="V406" s="459"/>
    </row>
    <row r="407" spans="1:22" ht="15.75" customHeight="1">
      <c r="A407" s="1084" t="s">
        <v>176</v>
      </c>
      <c r="B407" s="1087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>
        <f>IF(Data!BY407="","",Data!BY407)</f>
        <v>3.06</v>
      </c>
      <c r="G407" s="1090"/>
      <c r="H407" s="951"/>
      <c r="I407" s="951"/>
      <c r="J407" s="951"/>
      <c r="K407" s="951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178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>
        <f>IF(SUM(F406)=0,"",F406*F407)</f>
        <v>12240000</v>
      </c>
      <c r="G408" s="930"/>
      <c r="H408" s="951"/>
      <c r="I408" s="951"/>
      <c r="J408" s="951"/>
      <c r="K408" s="951"/>
      <c r="L408" s="930"/>
      <c r="M408" s="1128"/>
      <c r="N408" s="1128"/>
      <c r="O408" s="1128"/>
      <c r="P408" s="1128"/>
      <c r="Q408" s="1150"/>
      <c r="R408" s="885"/>
      <c r="S408" s="1017"/>
      <c r="T408" s="1017"/>
      <c r="U408" s="1048">
        <v>409</v>
      </c>
      <c r="V408" s="1151"/>
    </row>
    <row r="409" spans="1:22" ht="15.75" customHeight="1">
      <c r="A409" s="1146" t="str">
        <f>IF(Data!A409="","",Data!A409)</f>
        <v>Other cashcrop: Macadamia Nutskg produced</v>
      </c>
      <c r="B409" s="1087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>
        <f>IF(Data!BY409="","",Data!BY409)</f>
        <v>1500</v>
      </c>
      <c r="G409" s="1090"/>
      <c r="H409" s="951"/>
      <c r="I409" s="951"/>
      <c r="J409" s="951"/>
      <c r="K409" s="951"/>
      <c r="L409" s="1090"/>
      <c r="M409" s="1128"/>
      <c r="N409" s="1128"/>
      <c r="O409" s="1128"/>
      <c r="P409" s="1128"/>
      <c r="Q409" s="1116"/>
      <c r="R409" s="885"/>
      <c r="S409" s="1017"/>
      <c r="T409" s="1017"/>
      <c r="U409" s="1048">
        <v>410</v>
      </c>
      <c r="V409" s="459"/>
    </row>
    <row r="410" spans="1:22" ht="15.75" customHeight="1">
      <c r="A410" s="1084" t="s">
        <v>176</v>
      </c>
      <c r="B410" s="1099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>
        <f>IF(Data!BY410="","",Data!BY410)</f>
        <v>240</v>
      </c>
      <c r="G410" s="1090"/>
      <c r="H410" s="951"/>
      <c r="I410" s="951"/>
      <c r="J410" s="951"/>
      <c r="K410" s="951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178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>
        <f>IF(SUM(F409)=0,"",F409*F410)</f>
        <v>360000</v>
      </c>
      <c r="G411" s="930"/>
      <c r="H411" s="951"/>
      <c r="I411" s="951"/>
      <c r="J411" s="951"/>
      <c r="K411" s="951"/>
      <c r="L411" s="930"/>
      <c r="M411" s="1128"/>
      <c r="N411" s="1128"/>
      <c r="O411" s="1128"/>
      <c r="P411" s="1128"/>
      <c r="Q411" s="1150"/>
      <c r="R411" s="885"/>
      <c r="S411" s="1017"/>
      <c r="T411" s="1017"/>
      <c r="U411" s="1048">
        <v>412</v>
      </c>
      <c r="V411" s="1151"/>
    </row>
    <row r="412" spans="1:22" ht="15.75" customHeight="1">
      <c r="A412" s="1146" t="str">
        <f>IF(Data!A412="","",Data!A412)</f>
        <v>Straw:  quantity sold</v>
      </c>
      <c r="B412" s="1087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0"/>
      <c r="H412" s="291"/>
      <c r="I412" s="291"/>
      <c r="J412" s="291"/>
      <c r="K412" s="291"/>
      <c r="L412" s="1090"/>
      <c r="M412" s="951"/>
      <c r="N412" s="951"/>
      <c r="O412" s="951"/>
      <c r="P412" s="951"/>
      <c r="Q412" s="1116"/>
      <c r="R412" s="885"/>
      <c r="S412" s="1017"/>
      <c r="T412" s="1017"/>
      <c r="U412" s="1048">
        <v>413</v>
      </c>
      <c r="V412" s="459"/>
    </row>
    <row r="413" spans="1:22" ht="15.75" customHeight="1">
      <c r="A413" s="1084" t="s">
        <v>176</v>
      </c>
      <c r="B413" s="1087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0"/>
      <c r="H413" s="951"/>
      <c r="I413" s="951"/>
      <c r="J413" s="951"/>
      <c r="K413" s="951"/>
      <c r="L413" s="1090"/>
      <c r="M413" s="951"/>
      <c r="N413" s="951"/>
      <c r="O413" s="951"/>
      <c r="P413" s="951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178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5"/>
      <c r="S414" s="1017"/>
      <c r="T414" s="1017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0"/>
      <c r="H415" s="291"/>
      <c r="I415" s="291"/>
      <c r="J415" s="291"/>
      <c r="K415" s="291"/>
      <c r="L415" s="1090"/>
      <c r="M415" s="951"/>
      <c r="N415" s="951"/>
      <c r="O415" s="951"/>
      <c r="P415" s="951"/>
      <c r="Q415" s="1116"/>
      <c r="R415" s="885"/>
      <c r="S415" s="1017"/>
      <c r="T415" s="1017"/>
      <c r="U415" s="1048">
        <v>416</v>
      </c>
      <c r="V415" s="459"/>
    </row>
    <row r="416" spans="1:22" ht="15.75" customHeight="1">
      <c r="A416" s="1084" t="s">
        <v>176</v>
      </c>
      <c r="B416" s="1099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7"/>
      <c r="H416" s="951"/>
      <c r="I416" s="951"/>
      <c r="J416" s="951"/>
      <c r="K416" s="951"/>
      <c r="L416" s="1087"/>
      <c r="M416" s="951"/>
      <c r="N416" s="951"/>
      <c r="O416" s="951"/>
      <c r="P416" s="951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178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5"/>
      <c r="S417" s="1017"/>
      <c r="T417" s="1017"/>
      <c r="U417" s="1048">
        <v>418</v>
      </c>
      <c r="V417" s="459"/>
    </row>
    <row r="418" spans="1:22" ht="15.75" customHeight="1">
      <c r="A418" s="1146" t="str">
        <f>IF(Data!A418="","",Data!A418)</f>
        <v>Other cash crop: Litchies type</v>
      </c>
      <c r="B418" s="1087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2"/>
      <c r="H418" s="951"/>
      <c r="I418" s="951"/>
      <c r="J418" s="951"/>
      <c r="K418" s="951"/>
      <c r="L418" s="1162"/>
      <c r="M418" s="1148"/>
      <c r="N418" s="1148"/>
      <c r="O418" s="1148"/>
      <c r="P418" s="1148"/>
      <c r="Q418" s="1116"/>
      <c r="R418" s="846"/>
      <c r="S418" s="846"/>
      <c r="T418" s="846"/>
      <c r="U418" s="1048">
        <v>419</v>
      </c>
      <c r="V418" s="459"/>
    </row>
    <row r="419" spans="1:22" s="1156" customFormat="1" ht="15.75" customHeight="1">
      <c r="A419" s="1167" t="s">
        <v>260</v>
      </c>
      <c r="B419" s="1087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3"/>
      <c r="H419" s="291"/>
      <c r="I419" s="291"/>
      <c r="J419" s="291"/>
      <c r="K419" s="291"/>
      <c r="L419" s="1163"/>
      <c r="M419" s="1128"/>
      <c r="N419" s="1128"/>
      <c r="O419" s="1128"/>
      <c r="P419" s="1128"/>
      <c r="Q419" s="1129"/>
      <c r="R419" s="885"/>
      <c r="S419" s="1017"/>
      <c r="T419" s="1017"/>
      <c r="U419" s="1048">
        <v>420</v>
      </c>
      <c r="V419" s="1155"/>
    </row>
    <row r="420" spans="1:22" s="1156" customFormat="1" ht="15.75" customHeight="1">
      <c r="A420" s="1165" t="s">
        <v>176</v>
      </c>
      <c r="B420" s="1087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3"/>
      <c r="H420" s="951"/>
      <c r="I420" s="951"/>
      <c r="J420" s="951"/>
      <c r="K420" s="951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178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5"/>
      <c r="S421" s="1017"/>
      <c r="T421" s="1017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2"/>
      <c r="H422" s="951"/>
      <c r="I422" s="951"/>
      <c r="J422" s="951"/>
      <c r="K422" s="951"/>
      <c r="L422" s="1162"/>
      <c r="M422" s="1148"/>
      <c r="N422" s="1148"/>
      <c r="O422" s="1148"/>
      <c r="P422" s="1148"/>
      <c r="Q422" s="1116"/>
      <c r="R422" s="846"/>
      <c r="S422" s="846"/>
      <c r="T422" s="846"/>
      <c r="U422" s="1048">
        <v>423</v>
      </c>
      <c r="V422" s="459"/>
    </row>
    <row r="423" spans="1:22" s="1156" customFormat="1" ht="15.75" customHeight="1">
      <c r="A423" s="1167" t="s">
        <v>260</v>
      </c>
      <c r="B423" s="1087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3"/>
      <c r="H423" s="291"/>
      <c r="I423" s="291"/>
      <c r="J423" s="291"/>
      <c r="K423" s="291"/>
      <c r="L423" s="1163"/>
      <c r="M423" s="1128"/>
      <c r="N423" s="1128"/>
      <c r="O423" s="1128"/>
      <c r="P423" s="1128"/>
      <c r="Q423" s="1129"/>
      <c r="R423" s="885"/>
      <c r="S423" s="1017"/>
      <c r="T423" s="1017"/>
      <c r="U423" s="1048">
        <v>424</v>
      </c>
      <c r="V423" s="1155"/>
    </row>
    <row r="424" spans="1:22" s="1156" customFormat="1" ht="15.75" customHeight="1">
      <c r="A424" s="1165" t="s">
        <v>176</v>
      </c>
      <c r="B424" s="1087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3"/>
      <c r="H424" s="951"/>
      <c r="I424" s="951"/>
      <c r="J424" s="951"/>
      <c r="K424" s="951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178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5"/>
      <c r="S425" s="1017"/>
      <c r="T425" s="1017"/>
      <c r="U425" s="1048">
        <v>426</v>
      </c>
      <c r="V425" s="1132"/>
    </row>
    <row r="426" spans="1:22" s="1133" customFormat="1" ht="15.75" customHeight="1">
      <c r="A426" s="1174" t="s">
        <v>261</v>
      </c>
      <c r="B426" s="1087"/>
      <c r="C426" s="753"/>
      <c r="D426" s="753"/>
      <c r="E426" s="753"/>
      <c r="F426" s="753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5"/>
      <c r="S426" s="1017"/>
      <c r="T426" s="1017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2"/>
      <c r="H427" s="951"/>
      <c r="I427" s="951"/>
      <c r="J427" s="951"/>
      <c r="K427" s="951"/>
      <c r="L427" s="1142"/>
      <c r="M427" s="1128"/>
      <c r="N427" s="1128"/>
      <c r="O427" s="1128"/>
      <c r="P427" s="1128"/>
      <c r="Q427" s="1116"/>
      <c r="R427" s="885"/>
      <c r="S427" s="1017"/>
      <c r="T427" s="1017"/>
      <c r="U427" s="1048">
        <v>428</v>
      </c>
      <c r="V427" s="1170"/>
    </row>
    <row r="428" spans="1:22" ht="15.75" hidden="1" customHeight="1">
      <c r="A428" s="1171" t="s">
        <v>248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1"/>
      <c r="I428" s="951"/>
      <c r="J428" s="951"/>
      <c r="K428" s="951"/>
      <c r="L428" s="1142"/>
      <c r="M428" s="1128"/>
      <c r="N428" s="1128"/>
      <c r="O428" s="1128"/>
      <c r="P428" s="1128"/>
      <c r="Q428" s="1116"/>
      <c r="R428" s="846"/>
      <c r="S428" s="846"/>
      <c r="T428" s="846"/>
      <c r="U428" s="1048">
        <v>429</v>
      </c>
      <c r="V428" s="46"/>
    </row>
    <row r="429" spans="1:22" ht="15.75" hidden="1" customHeight="1">
      <c r="A429" s="1172" t="s">
        <v>249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1"/>
      <c r="I429" s="951"/>
      <c r="J429" s="951"/>
      <c r="K429" s="951"/>
      <c r="L429" s="1142"/>
      <c r="M429" s="1128"/>
      <c r="N429" s="1128"/>
      <c r="O429" s="1128"/>
      <c r="P429" s="1128"/>
      <c r="Q429" s="1116"/>
      <c r="R429" s="885"/>
      <c r="S429" s="1017"/>
      <c r="T429" s="1017"/>
      <c r="U429" s="1048">
        <v>430</v>
      </c>
      <c r="V429" s="46"/>
    </row>
    <row r="430" spans="1:22" ht="15.75" hidden="1" customHeight="1">
      <c r="A430" s="1172" t="s">
        <v>257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1"/>
      <c r="I430" s="951"/>
      <c r="J430" s="951"/>
      <c r="K430" s="951"/>
      <c r="L430" s="1099"/>
      <c r="M430" s="951"/>
      <c r="N430" s="951"/>
      <c r="O430" s="951"/>
      <c r="P430" s="951"/>
      <c r="Q430" s="1116"/>
      <c r="R430" s="885"/>
      <c r="S430" s="1017"/>
      <c r="T430" s="1017"/>
      <c r="U430" s="1048">
        <v>431</v>
      </c>
      <c r="V430" s="46"/>
    </row>
    <row r="431" spans="1:22" ht="15.75" hidden="1" customHeight="1">
      <c r="A431" s="1172" t="str">
        <f>$G$1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1"/>
      <c r="I431" s="951"/>
      <c r="J431" s="951"/>
      <c r="K431" s="951"/>
      <c r="L431" s="1099"/>
      <c r="M431" s="951"/>
      <c r="N431" s="951"/>
      <c r="O431" s="951"/>
      <c r="P431" s="951"/>
      <c r="Q431" s="1116"/>
      <c r="R431" s="885"/>
      <c r="S431" s="1017"/>
      <c r="T431" s="1017"/>
      <c r="U431" s="1048">
        <v>432</v>
      </c>
      <c r="V431" s="46"/>
    </row>
    <row r="432" spans="1:22" ht="15.75" hidden="1" customHeight="1">
      <c r="A432" s="1171" t="s">
        <v>239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91"/>
      <c r="I432" s="291"/>
      <c r="J432" s="291"/>
      <c r="K432" s="291"/>
      <c r="L432" s="1099"/>
      <c r="M432" s="951"/>
      <c r="N432" s="951"/>
      <c r="O432" s="951"/>
      <c r="P432" s="951"/>
      <c r="Q432" s="1116"/>
      <c r="R432" s="885"/>
      <c r="S432" s="1017"/>
      <c r="T432" s="1017"/>
      <c r="U432" s="1048">
        <v>433</v>
      </c>
      <c r="V432" s="46"/>
    </row>
    <row r="433" spans="1:22" ht="15.75" hidden="1" customHeight="1">
      <c r="A433" s="1173" t="s">
        <v>176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1"/>
      <c r="I433" s="951"/>
      <c r="J433" s="951"/>
      <c r="K433" s="951"/>
      <c r="L433" s="1099"/>
      <c r="M433" s="951"/>
      <c r="N433" s="951"/>
      <c r="O433" s="951"/>
      <c r="P433" s="951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178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5"/>
      <c r="S434" s="1017"/>
      <c r="T434" s="1017"/>
      <c r="U434" s="1048">
        <v>435</v>
      </c>
      <c r="V434" s="46"/>
    </row>
    <row r="435" spans="1:22" ht="15.75" customHeight="1">
      <c r="A435" s="1084" t="s">
        <v>240</v>
      </c>
      <c r="B435" s="1114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3"/>
      <c r="H435" s="1138"/>
      <c r="I435" s="1138"/>
      <c r="J435" s="1138"/>
      <c r="K435" s="1138"/>
      <c r="L435" s="1153"/>
      <c r="M435" s="951"/>
      <c r="N435" s="951"/>
      <c r="O435" s="951"/>
      <c r="P435" s="951"/>
      <c r="Q435" s="1116"/>
      <c r="R435" s="885"/>
      <c r="S435" s="1017"/>
      <c r="T435" s="1017"/>
      <c r="U435" s="1048">
        <v>436</v>
      </c>
      <c r="V435" s="46"/>
    </row>
    <row r="436" spans="1:22" ht="15.75" customHeight="1">
      <c r="A436" s="1108" t="str">
        <f>$G$1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10"/>
      <c r="T436" s="1010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2"/>
      <c r="H437" s="951"/>
      <c r="I437" s="951"/>
      <c r="J437" s="951"/>
      <c r="K437" s="951"/>
      <c r="L437" s="1142"/>
      <c r="M437" s="1128"/>
      <c r="N437" s="1128"/>
      <c r="O437" s="1128"/>
      <c r="P437" s="1128"/>
      <c r="Q437" s="1116"/>
      <c r="R437" s="885"/>
      <c r="S437" s="1017"/>
      <c r="T437" s="1017"/>
      <c r="U437" s="1048">
        <v>438</v>
      </c>
      <c r="V437" s="1170"/>
    </row>
    <row r="438" spans="1:22" ht="15.75" hidden="1" customHeight="1">
      <c r="A438" s="1171" t="s">
        <v>248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1"/>
      <c r="I438" s="951"/>
      <c r="J438" s="951"/>
      <c r="K438" s="951"/>
      <c r="L438" s="1142"/>
      <c r="M438" s="1128"/>
      <c r="N438" s="1128"/>
      <c r="O438" s="1128"/>
      <c r="P438" s="1128"/>
      <c r="Q438" s="1116"/>
      <c r="R438" s="846"/>
      <c r="S438" s="846"/>
      <c r="T438" s="846"/>
      <c r="U438" s="1048">
        <v>439</v>
      </c>
      <c r="V438" s="46"/>
    </row>
    <row r="439" spans="1:22" ht="15.75" hidden="1" customHeight="1">
      <c r="A439" s="1172" t="s">
        <v>249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1"/>
      <c r="I439" s="951"/>
      <c r="J439" s="951"/>
      <c r="K439" s="951"/>
      <c r="L439" s="1142"/>
      <c r="M439" s="1128"/>
      <c r="N439" s="1128"/>
      <c r="O439" s="1128"/>
      <c r="P439" s="1128"/>
      <c r="Q439" s="1116"/>
      <c r="R439" s="885"/>
      <c r="S439" s="1017"/>
      <c r="T439" s="1017"/>
      <c r="U439" s="1048">
        <v>440</v>
      </c>
      <c r="V439" s="46"/>
    </row>
    <row r="440" spans="1:22" ht="15.75" hidden="1" customHeight="1">
      <c r="A440" s="1172" t="s">
        <v>257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1"/>
      <c r="I440" s="951"/>
      <c r="J440" s="951"/>
      <c r="K440" s="951"/>
      <c r="L440" s="1099"/>
      <c r="M440" s="951"/>
      <c r="N440" s="951"/>
      <c r="O440" s="951"/>
      <c r="P440" s="951"/>
      <c r="Q440" s="1116"/>
      <c r="R440" s="885"/>
      <c r="S440" s="1017"/>
      <c r="T440" s="1017"/>
      <c r="U440" s="1048">
        <v>441</v>
      </c>
      <c r="V440" s="46"/>
    </row>
    <row r="441" spans="1:22" ht="15.75" hidden="1" customHeight="1">
      <c r="A441" s="1172" t="str">
        <f>$G$1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1"/>
      <c r="I441" s="951"/>
      <c r="J441" s="951"/>
      <c r="K441" s="951"/>
      <c r="L441" s="1099"/>
      <c r="M441" s="951"/>
      <c r="N441" s="951"/>
      <c r="O441" s="951"/>
      <c r="P441" s="951"/>
      <c r="Q441" s="1116"/>
      <c r="R441" s="885"/>
      <c r="S441" s="1017"/>
      <c r="T441" s="1017"/>
      <c r="U441" s="1048">
        <v>442</v>
      </c>
      <c r="V441" s="46"/>
    </row>
    <row r="442" spans="1:22" ht="15.75" hidden="1" customHeight="1">
      <c r="A442" s="1171" t="s">
        <v>239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91"/>
      <c r="I442" s="291"/>
      <c r="J442" s="291"/>
      <c r="K442" s="291"/>
      <c r="L442" s="1099"/>
      <c r="M442" s="951"/>
      <c r="N442" s="951"/>
      <c r="O442" s="951"/>
      <c r="P442" s="951"/>
      <c r="Q442" s="1116"/>
      <c r="R442" s="885"/>
      <c r="S442" s="1017"/>
      <c r="T442" s="1017"/>
      <c r="U442" s="1048">
        <v>443</v>
      </c>
      <c r="V442" s="46"/>
    </row>
    <row r="443" spans="1:22" ht="15.75" hidden="1" customHeight="1">
      <c r="A443" s="1173" t="s">
        <v>176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1"/>
      <c r="I443" s="951"/>
      <c r="J443" s="951"/>
      <c r="K443" s="951"/>
      <c r="L443" s="1099"/>
      <c r="M443" s="951"/>
      <c r="N443" s="951"/>
      <c r="O443" s="951"/>
      <c r="P443" s="951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178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5"/>
      <c r="S444" s="1017"/>
      <c r="T444" s="1017"/>
      <c r="U444" s="1048">
        <v>445</v>
      </c>
      <c r="V444" s="46"/>
    </row>
    <row r="445" spans="1:22" ht="15.75" customHeight="1">
      <c r="A445" s="1084" t="s">
        <v>240</v>
      </c>
      <c r="B445" s="1099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3"/>
      <c r="H445" s="1138"/>
      <c r="I445" s="1138"/>
      <c r="J445" s="1138"/>
      <c r="K445" s="1138"/>
      <c r="L445" s="1153"/>
      <c r="M445" s="951"/>
      <c r="N445" s="951"/>
      <c r="O445" s="951"/>
      <c r="P445" s="951"/>
      <c r="Q445" s="1116"/>
      <c r="R445" s="885"/>
      <c r="S445" s="1017"/>
      <c r="T445" s="1017"/>
      <c r="U445" s="1048">
        <v>446</v>
      </c>
      <c r="V445" s="46"/>
    </row>
    <row r="446" spans="1:22" ht="15.75" customHeight="1">
      <c r="A446" s="1108" t="str">
        <f>$G$1 &amp; " (%)"</f>
        <v>kcal (%)</v>
      </c>
      <c r="B446" s="1112"/>
      <c r="C446" s="1134">
        <f>IF(Data!BV446="","",Data!BV446)</f>
        <v>0</v>
      </c>
      <c r="D446" s="1134">
        <f>IF(Data!BW446="","",Data!BW446)</f>
        <v>1.5220700152207002E-2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-1.5220700152207002E-2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10"/>
      <c r="T446" s="1010"/>
      <c r="U446" s="1048">
        <v>447</v>
      </c>
      <c r="V446" s="46"/>
    </row>
    <row r="447" spans="1:22" ht="15.75" customHeight="1">
      <c r="A447" s="1174" t="s">
        <v>264</v>
      </c>
      <c r="B447" s="1087"/>
      <c r="C447" s="753"/>
      <c r="D447" s="753"/>
      <c r="E447" s="753"/>
      <c r="F447" s="993"/>
      <c r="G447" s="1090"/>
      <c r="H447" s="951"/>
      <c r="I447" s="951"/>
      <c r="J447" s="951"/>
      <c r="K447" s="951"/>
      <c r="L447" s="1090"/>
      <c r="M447" s="951"/>
      <c r="N447" s="951"/>
      <c r="O447" s="951"/>
      <c r="P447" s="951"/>
      <c r="Q447" s="1116"/>
      <c r="R447" s="846"/>
      <c r="S447" s="846"/>
      <c r="T447" s="846"/>
      <c r="U447" s="1048">
        <v>448</v>
      </c>
      <c r="V447" s="459"/>
    </row>
    <row r="448" spans="1:22" ht="15.75" customHeight="1">
      <c r="A448" s="1398" t="str">
        <f>IF(Data!A448="","",Data!A448)</f>
        <v>Maize grain purchase</v>
      </c>
      <c r="B448" s="1087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0"/>
      <c r="H448" s="951"/>
      <c r="I448" s="951"/>
      <c r="J448" s="951"/>
      <c r="K448" s="951"/>
      <c r="L448" s="1090"/>
      <c r="M448" s="951"/>
      <c r="N448" s="951"/>
      <c r="O448" s="951"/>
      <c r="P448" s="951"/>
      <c r="Q448" s="1116"/>
      <c r="R448" s="846"/>
      <c r="S448" s="846"/>
      <c r="T448" s="846"/>
      <c r="U448" s="1048">
        <v>449</v>
      </c>
      <c r="V448" s="459"/>
    </row>
    <row r="449" spans="1:22" ht="15.75" customHeight="1">
      <c r="A449" s="929" t="s">
        <v>249</v>
      </c>
      <c r="B449" s="1099"/>
      <c r="C449" s="993" t="str">
        <f>IF(Data!BV449="","",Data!BV449)</f>
        <v/>
      </c>
      <c r="D449" s="993" t="str">
        <f>IF(Data!BW449="","",Data!BW449)</f>
        <v/>
      </c>
      <c r="E449" s="993" t="str">
        <f>IF(Data!BX449="","",Data!BX449)</f>
        <v/>
      </c>
      <c r="F449" s="993" t="str">
        <f>IF(Data!BY449="","",Data!BY449)</f>
        <v/>
      </c>
      <c r="G449" s="1090"/>
      <c r="H449" s="951"/>
      <c r="I449" s="951"/>
      <c r="J449" s="951"/>
      <c r="K449" s="951"/>
      <c r="L449" s="1090"/>
      <c r="M449" s="951"/>
      <c r="N449" s="951"/>
      <c r="O449" s="951"/>
      <c r="P449" s="951"/>
      <c r="Q449" s="1116"/>
      <c r="R449" s="885"/>
      <c r="S449" s="1017"/>
      <c r="T449" s="1017"/>
      <c r="U449" s="1048">
        <v>450</v>
      </c>
      <c r="V449" s="459"/>
    </row>
    <row r="450" spans="1:22" ht="15.75" customHeight="1">
      <c r="A450" s="929" t="s">
        <v>266</v>
      </c>
      <c r="B450" s="1099"/>
      <c r="C450" s="993" t="str">
        <f>IF(Data!BV450="","",Data!BV450)</f>
        <v/>
      </c>
      <c r="D450" s="993" t="str">
        <f>IF(Data!BW450="","",Data!BW450)</f>
        <v/>
      </c>
      <c r="E450" s="993" t="str">
        <f>IF(Data!BX450="","",Data!BX450)</f>
        <v/>
      </c>
      <c r="F450" s="993" t="str">
        <f>IF(Data!BY450="","",Data!BY450)</f>
        <v/>
      </c>
      <c r="G450" s="1090"/>
      <c r="H450" s="951"/>
      <c r="I450" s="951"/>
      <c r="J450" s="951"/>
      <c r="K450" s="951"/>
      <c r="L450" s="1090"/>
      <c r="M450" s="951"/>
      <c r="N450" s="951"/>
      <c r="O450" s="951"/>
      <c r="P450" s="951"/>
      <c r="Q450" s="1116"/>
      <c r="R450" s="885"/>
      <c r="S450" s="1017"/>
      <c r="T450" s="1017"/>
      <c r="U450" s="1048">
        <v>451</v>
      </c>
      <c r="V450" s="459"/>
    </row>
    <row r="451" spans="1:22" ht="15.75" customHeight="1">
      <c r="A451" s="1108" t="s">
        <v>267</v>
      </c>
      <c r="B451" s="1087"/>
      <c r="C451" s="993">
        <f>IF(Data!BV451="","",Data!BV451)</f>
        <v>12</v>
      </c>
      <c r="D451" s="993">
        <f>IF(Data!BW451="","",Data!BW451)</f>
        <v>12</v>
      </c>
      <c r="E451" s="993">
        <f>IF(Data!BX451="","",Data!BX451)</f>
        <v>12</v>
      </c>
      <c r="F451" s="993">
        <f>IF(Data!BY451="","",Data!BY451)</f>
        <v>12</v>
      </c>
      <c r="G451" s="1087"/>
      <c r="H451" s="951"/>
      <c r="I451" s="951"/>
      <c r="J451" s="951"/>
      <c r="K451" s="951"/>
      <c r="L451" s="1087"/>
      <c r="M451" s="951"/>
      <c r="N451" s="951"/>
      <c r="O451" s="951"/>
      <c r="P451" s="951"/>
      <c r="Q451" s="1116"/>
      <c r="R451" s="885"/>
      <c r="S451" s="1017"/>
      <c r="T451" s="1017"/>
      <c r="U451" s="1048">
        <v>452</v>
      </c>
      <c r="V451" s="459"/>
    </row>
    <row r="452" spans="1:22" ht="15.75" customHeight="1">
      <c r="A452" s="1157" t="s">
        <v>250</v>
      </c>
      <c r="B452" s="1087"/>
      <c r="C452" s="1130" t="str">
        <f>IF(C450="","",C449*C450*C451)</f>
        <v/>
      </c>
      <c r="D452" s="1130" t="str">
        <f>IF(D450="","",D449*D450*D451)</f>
        <v/>
      </c>
      <c r="E452" s="1130" t="str">
        <f>IF(E450="","",E449*E450*E451)</f>
        <v/>
      </c>
      <c r="F452" s="1130" t="str">
        <f>IF(F450="","",F449*F450*F451)</f>
        <v/>
      </c>
      <c r="G452" s="1114"/>
      <c r="H452" s="951"/>
      <c r="I452" s="951"/>
      <c r="J452" s="951"/>
      <c r="K452" s="951"/>
      <c r="L452" s="1114"/>
      <c r="M452" s="951"/>
      <c r="N452" s="951"/>
      <c r="O452" s="951"/>
      <c r="P452" s="951"/>
      <c r="Q452" s="1116"/>
      <c r="R452" s="885"/>
      <c r="S452" s="1017"/>
      <c r="T452" s="1017"/>
      <c r="U452" s="1048">
        <v>453</v>
      </c>
      <c r="V452" s="459"/>
    </row>
    <row r="453" spans="1:22" ht="15.75" customHeight="1">
      <c r="A453" s="1157" t="str">
        <f>$G$1 &amp; "/kg"</f>
        <v>kcal/kg</v>
      </c>
      <c r="B453" s="1087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4"/>
      <c r="H453" s="951"/>
      <c r="I453" s="951"/>
      <c r="J453" s="951"/>
      <c r="K453" s="951"/>
      <c r="L453" s="1114"/>
      <c r="M453" s="951"/>
      <c r="N453" s="951"/>
      <c r="O453" s="951"/>
      <c r="P453" s="951"/>
      <c r="Q453" s="1116"/>
      <c r="R453" s="885"/>
      <c r="S453" s="1017"/>
      <c r="T453" s="1017"/>
      <c r="U453" s="1048">
        <v>454</v>
      </c>
      <c r="V453" s="459"/>
    </row>
    <row r="454" spans="1:22" ht="15.75" customHeight="1">
      <c r="A454" s="1108" t="str">
        <f>$G$1 &amp; " (%)"</f>
        <v>kcal (%)</v>
      </c>
      <c r="B454" s="1087"/>
      <c r="C454" s="1399" t="str">
        <f>IF(C452="","",C452*C453/C$46/365/$F$1)</f>
        <v/>
      </c>
      <c r="D454" s="1399" t="str">
        <f>IF(D452="","",D452*D453/D$46/365/$F$1)</f>
        <v/>
      </c>
      <c r="E454" s="1399" t="str">
        <f>IF(E452="","",E452*E453/E$46/365/$F$1)</f>
        <v/>
      </c>
      <c r="F454" s="1399" t="str">
        <f>IF(F452="","",F452*F453/F$46/365/$F$1)</f>
        <v/>
      </c>
      <c r="G454" s="1099"/>
      <c r="H454" s="951"/>
      <c r="I454" s="951"/>
      <c r="J454" s="951"/>
      <c r="K454" s="951"/>
      <c r="L454" s="1099"/>
      <c r="M454" s="951"/>
      <c r="N454" s="951"/>
      <c r="O454" s="951"/>
      <c r="P454" s="951"/>
      <c r="Q454" s="1116"/>
      <c r="R454" s="1047"/>
      <c r="S454" s="1010"/>
      <c r="T454" s="1010"/>
      <c r="U454" s="1048">
        <v>455</v>
      </c>
      <c r="V454" s="459"/>
    </row>
    <row r="455" spans="1:22" ht="15.75" customHeight="1">
      <c r="A455" s="1175" t="s">
        <v>268</v>
      </c>
      <c r="B455" s="1099"/>
      <c r="C455" s="993" t="str">
        <f>IF(Data!BV455="","",Data!BV455)</f>
        <v/>
      </c>
      <c r="D455" s="993" t="str">
        <f>IF(Data!BW455="","",Data!BW455)</f>
        <v/>
      </c>
      <c r="E455" s="993" t="str">
        <f>IF(Data!BX455="","",Data!BX455)</f>
        <v/>
      </c>
      <c r="F455" s="993" t="str">
        <f>IF(Data!BY455="","",Data!BY455)</f>
        <v/>
      </c>
      <c r="G455" s="1112"/>
      <c r="H455" s="951"/>
      <c r="I455" s="951"/>
      <c r="J455" s="951"/>
      <c r="K455" s="951"/>
      <c r="L455" s="1112"/>
      <c r="M455" s="951"/>
      <c r="N455" s="951"/>
      <c r="O455" s="951"/>
      <c r="P455" s="951"/>
      <c r="Q455" s="1116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269</v>
      </c>
      <c r="B456" s="1087"/>
      <c r="C456" s="1130" t="str">
        <f>IF(C455="","",C450*C451*C455)</f>
        <v/>
      </c>
      <c r="D456" s="1130" t="str">
        <f>IF(D455="","",D450*D451*D455)</f>
        <v/>
      </c>
      <c r="E456" s="1130" t="str">
        <f>IF(E455="","",E450*E451*E455)</f>
        <v/>
      </c>
      <c r="F456" s="1130" t="str">
        <f>IF(F455="","",F450*F451*F455)</f>
        <v/>
      </c>
      <c r="G456" s="1114"/>
      <c r="H456" s="951"/>
      <c r="I456" s="951"/>
      <c r="J456" s="951"/>
      <c r="K456" s="951"/>
      <c r="L456" s="1114"/>
      <c r="M456" s="951"/>
      <c r="N456" s="951"/>
      <c r="O456" s="951"/>
      <c r="P456" s="951"/>
      <c r="Q456" s="1116"/>
      <c r="R456" s="885"/>
      <c r="S456" s="1017"/>
      <c r="T456" s="1017"/>
      <c r="U456" s="1048">
        <v>457</v>
      </c>
      <c r="V456" s="459"/>
    </row>
    <row r="457" spans="1:22" ht="15.75" customHeight="1">
      <c r="A457" s="1398" t="str">
        <f>IF(Data!A457="","",Data!A457)</f>
        <v>Maize meal purchase</v>
      </c>
      <c r="B457" s="1087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4"/>
      <c r="H457" s="951"/>
      <c r="I457" s="951"/>
      <c r="J457" s="951"/>
      <c r="K457" s="951"/>
      <c r="L457" s="1114"/>
      <c r="M457" s="951"/>
      <c r="N457" s="951"/>
      <c r="O457" s="951"/>
      <c r="P457" s="951"/>
      <c r="Q457" s="1116"/>
      <c r="R457" s="846"/>
      <c r="S457" s="846"/>
      <c r="T457" s="846"/>
      <c r="U457" s="1048">
        <v>458</v>
      </c>
      <c r="V457" s="459"/>
    </row>
    <row r="458" spans="1:22" ht="15.75" customHeight="1">
      <c r="A458" s="929" t="s">
        <v>249</v>
      </c>
      <c r="B458" s="1087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4"/>
      <c r="H458" s="951"/>
      <c r="I458" s="951"/>
      <c r="J458" s="951"/>
      <c r="K458" s="951"/>
      <c r="L458" s="1114"/>
      <c r="M458" s="951"/>
      <c r="N458" s="951"/>
      <c r="O458" s="951"/>
      <c r="P458" s="951"/>
      <c r="Q458" s="1116"/>
      <c r="R458" s="885"/>
      <c r="S458" s="1017"/>
      <c r="T458" s="1017"/>
      <c r="U458" s="1048">
        <v>459</v>
      </c>
      <c r="V458" s="459"/>
    </row>
    <row r="459" spans="1:22" ht="15.75" customHeight="1">
      <c r="A459" s="929" t="s">
        <v>266</v>
      </c>
      <c r="B459" s="1087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4"/>
      <c r="H459" s="951"/>
      <c r="I459" s="951"/>
      <c r="J459" s="951"/>
      <c r="K459" s="951"/>
      <c r="L459" s="1114"/>
      <c r="M459" s="951"/>
      <c r="N459" s="951"/>
      <c r="O459" s="951"/>
      <c r="P459" s="951"/>
      <c r="Q459" s="1116"/>
      <c r="R459" s="885"/>
      <c r="S459" s="1017"/>
      <c r="T459" s="1017"/>
      <c r="U459" s="1048">
        <v>460</v>
      </c>
      <c r="V459" s="459"/>
    </row>
    <row r="460" spans="1:22" ht="15.75" customHeight="1">
      <c r="A460" s="1108" t="s">
        <v>267</v>
      </c>
      <c r="B460" s="1090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4"/>
      <c r="H460" s="951"/>
      <c r="I460" s="951"/>
      <c r="J460" s="951"/>
      <c r="K460" s="951"/>
      <c r="L460" s="1114"/>
      <c r="M460" s="951"/>
      <c r="N460" s="951"/>
      <c r="O460" s="951"/>
      <c r="P460" s="951"/>
      <c r="Q460" s="1116"/>
      <c r="R460" s="885"/>
      <c r="S460" s="1017"/>
      <c r="T460" s="1017"/>
      <c r="U460" s="1048">
        <v>461</v>
      </c>
      <c r="V460" s="459"/>
    </row>
    <row r="461" spans="1:22" s="1152" customFormat="1" ht="15.75" customHeight="1">
      <c r="A461" s="1157" t="s">
        <v>250</v>
      </c>
      <c r="B461" s="1087"/>
      <c r="C461" s="1130" t="str">
        <f>IF(C459="","",C458*C459*C460)</f>
        <v/>
      </c>
      <c r="D461" s="1130" t="str">
        <f>IF(D459="","",D458*D459*D460)</f>
        <v/>
      </c>
      <c r="E461" s="1130" t="str">
        <f>IF(E459="","",E458*E459*E460)</f>
        <v/>
      </c>
      <c r="F461" s="1130" t="str">
        <f>IF(F459="","",F458*F459*F460)</f>
        <v/>
      </c>
      <c r="G461" s="1087"/>
      <c r="H461" s="951"/>
      <c r="I461" s="951"/>
      <c r="J461" s="951"/>
      <c r="K461" s="951"/>
      <c r="L461" s="1087"/>
      <c r="M461" s="951"/>
      <c r="N461" s="951"/>
      <c r="O461" s="951"/>
      <c r="P461" s="951"/>
      <c r="Q461" s="1150"/>
      <c r="R461" s="885"/>
      <c r="S461" s="1017"/>
      <c r="T461" s="1017"/>
      <c r="U461" s="1048">
        <v>462</v>
      </c>
      <c r="V461" s="1151"/>
    </row>
    <row r="462" spans="1:22" ht="15.75" customHeight="1">
      <c r="A462" s="1157" t="str">
        <f>$G$1 &amp; "/kg"</f>
        <v>kcal/kg</v>
      </c>
      <c r="B462" s="1099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7"/>
      <c r="H462" s="951"/>
      <c r="I462" s="951"/>
      <c r="J462" s="951"/>
      <c r="K462" s="951"/>
      <c r="L462" s="1087"/>
      <c r="M462" s="951"/>
      <c r="N462" s="951"/>
      <c r="O462" s="951"/>
      <c r="P462" s="951"/>
      <c r="Q462" s="1116"/>
      <c r="R462" s="885"/>
      <c r="S462" s="1017"/>
      <c r="T462" s="1017"/>
      <c r="U462" s="1048">
        <v>463</v>
      </c>
      <c r="V462" s="459"/>
    </row>
    <row r="463" spans="1:22" ht="15.75" customHeight="1">
      <c r="A463" s="1108" t="str">
        <f>$G$1 &amp; " (%)"</f>
        <v>kcal (%)</v>
      </c>
      <c r="B463" s="1087"/>
      <c r="C463" s="1399" t="str">
        <f>IF(C461="","",C461*C462/C$46/365/$F$1)</f>
        <v/>
      </c>
      <c r="D463" s="1399" t="str">
        <f>IF(D461="","",D461*D462/D$46/365/$F$1)</f>
        <v/>
      </c>
      <c r="E463" s="1399" t="str">
        <f>IF(E461="","",E461*E462/E$46/365/$F$1)</f>
        <v/>
      </c>
      <c r="F463" s="1399" t="str">
        <f>IF(F461="","",F461*F462/F$46/365/$F$1)</f>
        <v/>
      </c>
      <c r="G463" s="1109"/>
      <c r="H463" s="951"/>
      <c r="I463" s="951"/>
      <c r="J463" s="951"/>
      <c r="K463" s="951"/>
      <c r="L463" s="1109"/>
      <c r="M463" s="951"/>
      <c r="N463" s="951"/>
      <c r="O463" s="951"/>
      <c r="P463" s="951"/>
      <c r="Q463" s="1116"/>
      <c r="R463" s="1047"/>
      <c r="S463" s="1010"/>
      <c r="T463" s="1010"/>
      <c r="U463" s="1048">
        <v>464</v>
      </c>
      <c r="V463" s="459"/>
    </row>
    <row r="464" spans="1:22" ht="15.75" customHeight="1">
      <c r="A464" s="1176" t="s">
        <v>268</v>
      </c>
      <c r="B464" s="1087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7"/>
      <c r="H464" s="951"/>
      <c r="I464" s="951"/>
      <c r="J464" s="951"/>
      <c r="K464" s="951"/>
      <c r="L464" s="1087"/>
      <c r="M464" s="951"/>
      <c r="N464" s="951"/>
      <c r="O464" s="951"/>
      <c r="P464" s="951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269</v>
      </c>
      <c r="B465" s="1099"/>
      <c r="C465" s="1130" t="str">
        <f>IF(C464="","",C459*C460*C464)</f>
        <v/>
      </c>
      <c r="D465" s="1130" t="str">
        <f>IF(D464="","",D459*D460*D464)</f>
        <v/>
      </c>
      <c r="E465" s="1130" t="str">
        <f>IF(E464="","",E459*E460*E464)</f>
        <v/>
      </c>
      <c r="F465" s="1130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116"/>
      <c r="R465" s="885"/>
      <c r="S465" s="1017"/>
      <c r="T465" s="1017"/>
      <c r="U465" s="1048">
        <v>466</v>
      </c>
      <c r="V465" s="459"/>
    </row>
    <row r="466" spans="1:22" ht="15.75" customHeight="1">
      <c r="A466" s="1424" t="str">
        <f>IF(Data!A466="","",Data!A466)</f>
        <v>Rice purchase - unit</v>
      </c>
      <c r="B466" s="1087"/>
      <c r="C466" s="993" t="str">
        <f>IF(Data!BV466="","",Data!BV466)</f>
        <v>bag</v>
      </c>
      <c r="D466" s="993" t="str">
        <f>IF(Data!BW466="","",Data!BW466)</f>
        <v>bag</v>
      </c>
      <c r="E466" s="993" t="str">
        <f>IF(Data!BX466="","",Data!BX466)</f>
        <v>bag</v>
      </c>
      <c r="F466" s="993" t="str">
        <f>IF(Data!BY466="","",Data!BY466)</f>
        <v>bag</v>
      </c>
      <c r="G466" s="1114"/>
      <c r="H466" s="951"/>
      <c r="I466" s="951"/>
      <c r="J466" s="951"/>
      <c r="K466" s="951"/>
      <c r="L466" s="1114"/>
      <c r="M466" s="951"/>
      <c r="N466" s="951"/>
      <c r="O466" s="951"/>
      <c r="P466" s="951"/>
      <c r="Q466" s="1116"/>
      <c r="R466" s="846"/>
      <c r="S466" s="846"/>
      <c r="T466" s="846"/>
      <c r="U466" s="1048">
        <v>467</v>
      </c>
      <c r="V466" s="459"/>
    </row>
    <row r="467" spans="1:22" ht="15.75" customHeight="1">
      <c r="A467" s="929" t="s">
        <v>249</v>
      </c>
      <c r="B467" s="1087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4"/>
      <c r="H467" s="951"/>
      <c r="I467" s="951"/>
      <c r="J467" s="951"/>
      <c r="K467" s="951"/>
      <c r="L467" s="1114"/>
      <c r="M467" s="951"/>
      <c r="N467" s="951"/>
      <c r="O467" s="951"/>
      <c r="P467" s="951"/>
      <c r="Q467" s="1116"/>
      <c r="R467" s="885"/>
      <c r="S467" s="1017"/>
      <c r="T467" s="1017"/>
      <c r="U467" s="1048">
        <v>468</v>
      </c>
      <c r="V467" s="459"/>
    </row>
    <row r="468" spans="1:22" ht="15.75" customHeight="1">
      <c r="A468" s="929" t="s">
        <v>266</v>
      </c>
      <c r="B468" s="1090"/>
      <c r="C468" s="993" t="str">
        <f>IF(Data!BV468="","",Data!BV468)</f>
        <v/>
      </c>
      <c r="D468" s="993" t="str">
        <f>IF(Data!BW468="","",Data!BW468)</f>
        <v/>
      </c>
      <c r="E468" s="993" t="str">
        <f>IF(Data!BX468="","",Data!BX468)</f>
        <v/>
      </c>
      <c r="F468" s="993" t="str">
        <f>IF(Data!BY468="","",Data!BY468)</f>
        <v/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1"/>
      <c r="N468" s="951"/>
      <c r="O468" s="951"/>
      <c r="P468" s="951"/>
      <c r="Q468" s="1116"/>
      <c r="R468" s="885"/>
      <c r="S468" s="1017"/>
      <c r="T468" s="1017"/>
      <c r="U468" s="1048">
        <v>469</v>
      </c>
      <c r="V468" s="459"/>
    </row>
    <row r="469" spans="1:22" ht="15.75" customHeight="1">
      <c r="A469" s="1108" t="s">
        <v>267</v>
      </c>
      <c r="B469" s="1087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1"/>
      <c r="N469" s="951"/>
      <c r="O469" s="951"/>
      <c r="P469" s="951"/>
      <c r="Q469" s="1426" t="str">
        <f>'Exp factors'!$B54</f>
        <v>poor</v>
      </c>
      <c r="R469" s="885"/>
      <c r="S469" s="1017"/>
      <c r="T469" s="1017"/>
      <c r="U469" s="1048">
        <v>470</v>
      </c>
      <c r="V469" s="459"/>
    </row>
    <row r="470" spans="1:22" s="1152" customFormat="1" ht="15.75" customHeight="1">
      <c r="A470" s="1157" t="s">
        <v>250</v>
      </c>
      <c r="B470" s="1087"/>
      <c r="C470" s="1130" t="str">
        <f>IF(C468="","",C467*C468*C469)</f>
        <v/>
      </c>
      <c r="D470" s="1130" t="str">
        <f>IF(D468="","",D467*D468*D469)</f>
        <v/>
      </c>
      <c r="E470" s="1130" t="str">
        <f>IF(E468="","",E467*E468*E469)</f>
        <v/>
      </c>
      <c r="F470" s="1130" t="str">
        <f>IF(F468="","",F467*F468*F469)</f>
        <v/>
      </c>
      <c r="G470" s="1087"/>
      <c r="H470" s="1130" t="str">
        <f>IF(H$46=0,"",SUM($D467)*H468*H469)</f>
        <v/>
      </c>
      <c r="I470" s="1130">
        <f>IF(I$46=0,"",SUM($D467)*I468*I469)</f>
        <v>0</v>
      </c>
      <c r="J470" s="1130" t="str">
        <f>IF(J$46=0,"",SUM($D467)*J468*J469)</f>
        <v/>
      </c>
      <c r="K470" s="1130" t="str">
        <f>IF(K$46=0,"",SUM($D467)*K468*K469)</f>
        <v/>
      </c>
      <c r="L470" s="1087"/>
      <c r="M470" s="951"/>
      <c r="N470" s="951"/>
      <c r="O470" s="951"/>
      <c r="P470" s="951"/>
      <c r="Q470" s="1150"/>
      <c r="R470" s="885"/>
      <c r="S470" s="1017"/>
      <c r="T470" s="1017"/>
      <c r="U470" s="1048">
        <v>471</v>
      </c>
      <c r="V470" s="1151"/>
    </row>
    <row r="471" spans="1:22" ht="15.75" customHeight="1">
      <c r="A471" s="1157" t="str">
        <f>$G$1 &amp; "/kg"</f>
        <v>kcal/kg</v>
      </c>
      <c r="B471" s="1099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7"/>
      <c r="H471" s="951"/>
      <c r="I471" s="951"/>
      <c r="J471" s="951"/>
      <c r="K471" s="951"/>
      <c r="L471" s="1087"/>
      <c r="M471" s="951"/>
      <c r="N471" s="951"/>
      <c r="O471" s="951"/>
      <c r="P471" s="951"/>
      <c r="Q471" s="1116"/>
      <c r="R471" s="885"/>
      <c r="S471" s="1017"/>
      <c r="T471" s="1017"/>
      <c r="U471" s="1048">
        <v>472</v>
      </c>
      <c r="V471" s="459"/>
    </row>
    <row r="472" spans="1:22" ht="15.75" customHeight="1">
      <c r="A472" s="1108" t="str">
        <f>$G$1 &amp; " (%)"</f>
        <v>kcal (%)</v>
      </c>
      <c r="B472" s="1099"/>
      <c r="C472" s="1403" t="str">
        <f>IF(C470="","",C470*C471/C$46/365/$F$1)</f>
        <v/>
      </c>
      <c r="D472" s="1403" t="str">
        <f>IF(D470="","",D470*D471/D$46/365/$F$1)</f>
        <v/>
      </c>
      <c r="E472" s="1403" t="str">
        <f>IF(E470="","",E470*E471/E$46/365/$F$1)</f>
        <v/>
      </c>
      <c r="F472" s="1403" t="str">
        <f>IF(F470="","",F470*F471/F$46/365/$F$1)</f>
        <v/>
      </c>
      <c r="G472" s="1109"/>
      <c r="H472" s="1403" t="str">
        <f>IF(H$46=0,"",H470*SUM($D471)/H$46/365/$F$1)</f>
        <v/>
      </c>
      <c r="I472" s="1403">
        <f>IF(I$46=0,"",I470*SUM($D471)/I$46/365/$F$1)</f>
        <v>0</v>
      </c>
      <c r="J472" s="1403" t="str">
        <f>IF(J$46=0,"",J470*SUM($D471)/J$46/365/$F$1)</f>
        <v/>
      </c>
      <c r="K472" s="1403" t="str">
        <f>IF(K$46=0,"",K470*SUM($D471)/K$46/365/$F$1)</f>
        <v/>
      </c>
      <c r="L472" s="1109"/>
      <c r="M472" s="1135" t="str">
        <f>IF(SUM(H472)=SUM(C472),"",SUM(H472)-SUM(C472))</f>
        <v/>
      </c>
      <c r="N472" s="1135" t="str">
        <f>IF(SUM(I472)=SUM(D472),"",SUM(I472)-SUM(D472))</f>
        <v/>
      </c>
      <c r="O472" s="1135" t="str">
        <f>IF(SUM(J472)=SUM(E472),"",SUM(J472)-SUM(E472))</f>
        <v/>
      </c>
      <c r="P472" s="1135" t="str">
        <f>IF(SUM(K472)=SUM(F472),"",SUM(K472)-SUM(F472))</f>
        <v/>
      </c>
      <c r="Q472" s="1116"/>
      <c r="R472" s="1047"/>
      <c r="S472" s="1010"/>
      <c r="T472" s="1010"/>
      <c r="U472" s="1048">
        <v>473</v>
      </c>
      <c r="V472" s="459"/>
    </row>
    <row r="473" spans="1:22" ht="15.75" customHeight="1">
      <c r="A473" s="1176" t="s">
        <v>271</v>
      </c>
      <c r="B473" s="1087"/>
      <c r="C473" s="993" t="str">
        <f>IF(Data!BV473="","",Data!BV473)</f>
        <v/>
      </c>
      <c r="D473" s="993" t="str">
        <f>IF(Data!BW473="","",Data!BW473)</f>
        <v/>
      </c>
      <c r="E473" s="993" t="str">
        <f>IF(Data!BX473="","",Data!BX473)</f>
        <v/>
      </c>
      <c r="F473" s="993" t="str">
        <f>IF(Data!BY473="","",Data!BY473)</f>
        <v/>
      </c>
      <c r="G473" s="1087"/>
      <c r="H473" s="951"/>
      <c r="I473" s="951"/>
      <c r="J473" s="951"/>
      <c r="K473" s="951"/>
      <c r="L473" s="1087"/>
      <c r="M473" s="951"/>
      <c r="N473" s="951"/>
      <c r="O473" s="951"/>
      <c r="P473" s="951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269</v>
      </c>
      <c r="B474" s="1087"/>
      <c r="C474" s="1404" t="str">
        <f>IF(C473="","",C470*C473)</f>
        <v/>
      </c>
      <c r="D474" s="1404" t="str">
        <f t="shared" ref="D474:F474" si="8">IF(D473="","",D470*D473)</f>
        <v/>
      </c>
      <c r="E474" s="1404" t="str">
        <f t="shared" si="8"/>
        <v/>
      </c>
      <c r="F474" s="1404" t="str">
        <f t="shared" si="8"/>
        <v/>
      </c>
      <c r="G474" s="1161"/>
      <c r="H474" s="1404" t="str">
        <f>IF(H$46=0,"",IF($D473="",H470*'Exp factors'!$H$52,H470*$D473/$D467))</f>
        <v/>
      </c>
      <c r="I474" s="1404">
        <f>IF(I$46=0,"",IF($D473="",I470*'Exp factors'!$H$52,I470*$D473/$D467))</f>
        <v>0</v>
      </c>
      <c r="J474" s="1404" t="str">
        <f>IF(J$46=0,"",IF($D473="",J470*'Exp factors'!$H$52,J470*$D473/$D467))</f>
        <v/>
      </c>
      <c r="K474" s="1404" t="str">
        <f>IF(K$46=0,"",IF($D473="",K470*'Exp factors'!$H$52,K470*$D473/$D467))</f>
        <v/>
      </c>
      <c r="L474" s="1161"/>
      <c r="M474" s="960" t="str">
        <f>IF(SUM(H474)=SUM(C474),"",SUM(H474)-SUM(C474))</f>
        <v/>
      </c>
      <c r="N474" s="960" t="str">
        <f>IF(SUM(I474)=SUM(D474),"",SUM(I474)-SUM(D474))</f>
        <v/>
      </c>
      <c r="O474" s="960" t="str">
        <f>IF(SUM(J474)=SUM(E474),"",SUM(J474)-SUM(E474))</f>
        <v/>
      </c>
      <c r="P474" s="960" t="str">
        <f>IF(SUM(K474)=SUM(F474),"",SUM(K474)-SUM(F474))</f>
        <v/>
      </c>
      <c r="Q474" s="1116" t="str">
        <f>[1]ExpFactors!$I$52</f>
        <v>des</v>
      </c>
      <c r="R474" s="885"/>
      <c r="S474" s="1017"/>
      <c r="T474" s="1017"/>
      <c r="U474" s="1048">
        <v>475</v>
      </c>
      <c r="V474" s="459"/>
    </row>
    <row r="475" spans="1:22" ht="15.75" customHeight="1">
      <c r="A475" s="1424" t="str">
        <f>IF(Data!A475="","",Data!A475)</f>
        <v>Sorghum purchase - unit</v>
      </c>
      <c r="B475" s="1087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0"/>
      <c r="H475" s="951"/>
      <c r="I475" s="951"/>
      <c r="J475" s="951"/>
      <c r="K475" s="951"/>
      <c r="L475" s="1090"/>
      <c r="M475" s="951"/>
      <c r="N475" s="951"/>
      <c r="O475" s="951"/>
      <c r="P475" s="951"/>
      <c r="Q475" s="1116"/>
      <c r="R475" s="846"/>
      <c r="S475" s="846"/>
      <c r="T475" s="846"/>
      <c r="U475" s="1048">
        <v>476</v>
      </c>
      <c r="V475" s="459"/>
    </row>
    <row r="476" spans="1:22" ht="15.75" customHeight="1">
      <c r="A476" s="929" t="s">
        <v>249</v>
      </c>
      <c r="B476" s="1099"/>
      <c r="C476" s="993">
        <f>IF(Data!BV476="","",Data!BV476)</f>
        <v>1</v>
      </c>
      <c r="D476" s="993">
        <f>IF(Data!BW476="","",Data!BW476)</f>
        <v>1</v>
      </c>
      <c r="E476" s="993">
        <f>IF(Data!BX476="","",Data!BX476)</f>
        <v>1</v>
      </c>
      <c r="F476" s="993">
        <f>IF(Data!BY476="","",Data!BY476)</f>
        <v>1</v>
      </c>
      <c r="G476" s="1090"/>
      <c r="H476" s="951"/>
      <c r="I476" s="951"/>
      <c r="J476" s="951"/>
      <c r="K476" s="951"/>
      <c r="L476" s="1090"/>
      <c r="M476" s="951"/>
      <c r="N476" s="951"/>
      <c r="O476" s="951"/>
      <c r="P476" s="951"/>
      <c r="Q476" s="1116"/>
      <c r="R476" s="885"/>
      <c r="S476" s="1017"/>
      <c r="T476" s="1017"/>
      <c r="U476" s="1048">
        <v>477</v>
      </c>
      <c r="V476" s="459"/>
    </row>
    <row r="477" spans="1:22" ht="15.75" customHeight="1">
      <c r="A477" s="929" t="s">
        <v>266</v>
      </c>
      <c r="B477" s="1099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1"/>
      <c r="N477" s="951"/>
      <c r="O477" s="951"/>
      <c r="P477" s="951"/>
      <c r="Q477" s="1116"/>
      <c r="R477" s="885"/>
      <c r="S477" s="1017"/>
      <c r="T477" s="1017"/>
      <c r="U477" s="1048">
        <v>478</v>
      </c>
      <c r="V477" s="459"/>
    </row>
    <row r="478" spans="1:22" ht="15.75" customHeight="1">
      <c r="A478" s="1108" t="s">
        <v>267</v>
      </c>
      <c r="B478" s="1087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1"/>
      <c r="N478" s="951"/>
      <c r="O478" s="951"/>
      <c r="P478" s="951"/>
      <c r="Q478" s="1116"/>
      <c r="R478" s="885"/>
      <c r="S478" s="1017"/>
      <c r="T478" s="1017"/>
      <c r="U478" s="1048">
        <v>479</v>
      </c>
      <c r="V478" s="459"/>
    </row>
    <row r="479" spans="1:22" ht="15.75" customHeight="1">
      <c r="A479" s="1157" t="s">
        <v>250</v>
      </c>
      <c r="B479" s="1087"/>
      <c r="C479" s="1130" t="str">
        <f>IF(C477="","",C476*C477*C478)</f>
        <v/>
      </c>
      <c r="D479" s="1130" t="str">
        <f>IF(D477="","",D476*D477*D478)</f>
        <v/>
      </c>
      <c r="E479" s="1130" t="str">
        <f>IF(E477="","",E476*E477*E478)</f>
        <v/>
      </c>
      <c r="F479" s="1130" t="str">
        <f>IF(F477="","",F476*F477*F478)</f>
        <v/>
      </c>
      <c r="G479" s="1114"/>
      <c r="H479" s="1130" t="str">
        <f>IF(H$46=0,"",SUM($D476)*H477*H478)</f>
        <v/>
      </c>
      <c r="I479" s="1130">
        <f>IF(I$46=0,"",SUM($D476)*I477*I478)</f>
        <v>0</v>
      </c>
      <c r="J479" s="1130" t="str">
        <f>IF(J$46=0,"",SUM($D476)*J477*J478)</f>
        <v/>
      </c>
      <c r="K479" s="1130" t="str">
        <f>IF(K$46=0,"",SUM($D476)*K477*K478)</f>
        <v/>
      </c>
      <c r="L479" s="1114"/>
      <c r="M479" s="951"/>
      <c r="N479" s="951"/>
      <c r="O479" s="951"/>
      <c r="P479" s="951"/>
      <c r="Q479" s="1116"/>
      <c r="R479" s="885"/>
      <c r="S479" s="1017"/>
      <c r="T479" s="1017"/>
      <c r="U479" s="1048">
        <v>480</v>
      </c>
      <c r="V479" s="459"/>
    </row>
    <row r="480" spans="1:22" ht="15.75" customHeight="1">
      <c r="A480" s="1157" t="str">
        <f>$G$1 &amp; "/kg"</f>
        <v>kcal/kg</v>
      </c>
      <c r="B480" s="1087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4"/>
      <c r="H480" s="951"/>
      <c r="I480" s="951"/>
      <c r="J480" s="951"/>
      <c r="K480" s="951"/>
      <c r="L480" s="1114"/>
      <c r="M480" s="951"/>
      <c r="N480" s="951"/>
      <c r="O480" s="951"/>
      <c r="P480" s="951"/>
      <c r="Q480" s="1116"/>
      <c r="R480" s="885"/>
      <c r="S480" s="1017"/>
      <c r="T480" s="1017"/>
      <c r="U480" s="1048">
        <v>481</v>
      </c>
      <c r="V480" s="459"/>
    </row>
    <row r="481" spans="1:22" ht="15.75" customHeight="1">
      <c r="A481" s="1108" t="str">
        <f>$G$1 &amp; " (%)"</f>
        <v>kcal (%)</v>
      </c>
      <c r="B481" s="1099"/>
      <c r="C481" s="1403" t="str">
        <f>IF(C479="","",C479*C480/C$46/365/$F$1)</f>
        <v/>
      </c>
      <c r="D481" s="1403" t="str">
        <f>IF(D479="","",D479*D480/D$46/365/$F$1)</f>
        <v/>
      </c>
      <c r="E481" s="1403" t="str">
        <f>IF(E479="","",E479*E480/E$46/365/$F$1)</f>
        <v/>
      </c>
      <c r="F481" s="1403" t="str">
        <f>IF(F479="","",F479*F480/F$46/365/$F$1)</f>
        <v/>
      </c>
      <c r="G481" s="1099"/>
      <c r="H481" s="1403" t="str">
        <f>IF(H$46=0,"",H479*SUM($D480)/H$46/365/$F$1)</f>
        <v/>
      </c>
      <c r="I481" s="1403">
        <f>IF(I$46=0,"",I479*SUM($D480)/I$46/365/$F$1)</f>
        <v>0</v>
      </c>
      <c r="J481" s="1403" t="str">
        <f>IF(J$46=0,"",J479*SUM($D480)/J$46/365/$F$1)</f>
        <v/>
      </c>
      <c r="K481" s="1403" t="str">
        <f>IF(K$46=0,"",K479*SUM($D480)/K$46/365/$F$1)</f>
        <v/>
      </c>
      <c r="L481" s="1099"/>
      <c r="M481" s="1135" t="str">
        <f>IF(SUM(H481)=SUM(C481),"",SUM(H481)-SUM(C481))</f>
        <v/>
      </c>
      <c r="N481" s="1135" t="str">
        <f>IF(SUM(I481)=SUM(D481),"",SUM(I481)-SUM(D481))</f>
        <v/>
      </c>
      <c r="O481" s="1135" t="str">
        <f>IF(SUM(J481)=SUM(E481),"",SUM(J481)-SUM(E481))</f>
        <v/>
      </c>
      <c r="P481" s="1135" t="str">
        <f>IF(SUM(K481)=SUM(F481),"",SUM(K481)-SUM(F481))</f>
        <v/>
      </c>
      <c r="Q481" s="1116"/>
      <c r="R481" s="1047"/>
      <c r="S481" s="1010"/>
      <c r="T481" s="1010"/>
      <c r="U481" s="1048">
        <v>482</v>
      </c>
      <c r="V481" s="459"/>
    </row>
    <row r="482" spans="1:22" ht="15.75" customHeight="1">
      <c r="A482" s="1176" t="s">
        <v>268</v>
      </c>
      <c r="B482" s="1099"/>
      <c r="C482" s="993" t="str">
        <f>IF(Data!BV482="","",Data!BV482)</f>
        <v/>
      </c>
      <c r="D482" s="993" t="str">
        <f>IF(Data!BW482="","",Data!BW482)</f>
        <v/>
      </c>
      <c r="E482" s="993" t="str">
        <f>IF(Data!BX482="","",Data!BX482)</f>
        <v/>
      </c>
      <c r="F482" s="993" t="str">
        <f>IF(Data!BY482="","",Data!BY482)</f>
        <v/>
      </c>
      <c r="G482" s="1087"/>
      <c r="H482" s="951"/>
      <c r="I482" s="951"/>
      <c r="J482" s="951"/>
      <c r="K482" s="951"/>
      <c r="L482" s="1087"/>
      <c r="M482" s="951"/>
      <c r="N482" s="951"/>
      <c r="O482" s="951"/>
      <c r="P482" s="951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269</v>
      </c>
      <c r="B483" s="1087"/>
      <c r="C483" s="1404" t="str">
        <f>IF(C482="","",C477*C478*C482)</f>
        <v/>
      </c>
      <c r="D483" s="1404" t="str">
        <f>IF(D482="","",D477*D478*D482)</f>
        <v/>
      </c>
      <c r="E483" s="1404" t="str">
        <f>IF(E482="","",E477*E478*E482)</f>
        <v/>
      </c>
      <c r="F483" s="1404" t="str">
        <f>IF(F482="","",F477*F478*F482)</f>
        <v/>
      </c>
      <c r="G483" s="1114"/>
      <c r="H483" s="1404" t="str">
        <f>IF(H$46=0,"",IF($D482="",H479*'Exp factors'!$H$54,H479*$D482/$D476))</f>
        <v/>
      </c>
      <c r="I483" s="1404">
        <f>IF(I$46=0,"",IF($D482="",I479*'Exp factors'!$H$54,I479*$D482/$D476))</f>
        <v>0</v>
      </c>
      <c r="J483" s="1404" t="str">
        <f>IF(J$46=0,"",IF($D482="",J479*'Exp factors'!$H$54,J479*$D482/$D476))</f>
        <v/>
      </c>
      <c r="K483" s="1404" t="str">
        <f>IF(K$46=0,"",IF($D482="",K479*'Exp factors'!$H$54,K479*$D482/$D476))</f>
        <v/>
      </c>
      <c r="L483" s="1114"/>
      <c r="M483" s="960" t="str">
        <f>IF(SUM(H483)=SUM(C483),"",SUM(H483)-SUM(C483))</f>
        <v/>
      </c>
      <c r="N483" s="960" t="str">
        <f>IF(SUM(I483)=SUM(D483),"",SUM(I483)-SUM(D483))</f>
        <v/>
      </c>
      <c r="O483" s="960" t="str">
        <f>IF(SUM(J483)=SUM(E483),"",SUM(J483)-SUM(E483))</f>
        <v/>
      </c>
      <c r="P483" s="960" t="str">
        <f>IF(SUM(K483)=SUM(F483),"",SUM(K483)-SUM(F483))</f>
        <v/>
      </c>
      <c r="Q483" s="1116" t="str">
        <f>[1]ExpFactors!$I$54</f>
        <v>other</v>
      </c>
      <c r="R483" s="885"/>
      <c r="S483" s="1017"/>
      <c r="T483" s="1017"/>
      <c r="U483" s="1048">
        <v>484</v>
      </c>
      <c r="V483" s="459"/>
    </row>
    <row r="484" spans="1:22" ht="15.75" customHeight="1">
      <c r="A484" s="1424" t="str">
        <f>IF(Data!A484="","",Data!A484)</f>
        <v>Millet purchase - unit</v>
      </c>
      <c r="B484" s="1099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7"/>
      <c r="H484" s="951"/>
      <c r="I484" s="951"/>
      <c r="J484" s="951"/>
      <c r="K484" s="951"/>
      <c r="L484" s="1087"/>
      <c r="M484" s="951"/>
      <c r="N484" s="951"/>
      <c r="O484" s="951"/>
      <c r="P484" s="951"/>
      <c r="Q484" s="1116"/>
      <c r="R484" s="846"/>
      <c r="S484" s="846"/>
      <c r="T484" s="846"/>
      <c r="U484" s="1048">
        <v>485</v>
      </c>
      <c r="V484" s="459"/>
    </row>
    <row r="485" spans="1:22" ht="15.75" customHeight="1">
      <c r="A485" s="929" t="s">
        <v>249</v>
      </c>
      <c r="B485" s="1087"/>
      <c r="C485" s="993">
        <f>IF(Data!BV485="","",Data!BV485)</f>
        <v>1</v>
      </c>
      <c r="D485" s="993">
        <f>IF(Data!BW485="","",Data!BW485)</f>
        <v>1</v>
      </c>
      <c r="E485" s="993">
        <f>IF(Data!BX485="","",Data!BX485)</f>
        <v>1</v>
      </c>
      <c r="F485" s="993">
        <f>IF(Data!BY485="","",Data!BY485)</f>
        <v>1</v>
      </c>
      <c r="G485" s="1087"/>
      <c r="H485" s="951"/>
      <c r="I485" s="951"/>
      <c r="J485" s="951"/>
      <c r="K485" s="951"/>
      <c r="L485" s="1087"/>
      <c r="M485" s="951"/>
      <c r="N485" s="951"/>
      <c r="O485" s="951"/>
      <c r="P485" s="951"/>
      <c r="Q485" s="1116"/>
      <c r="R485" s="885"/>
      <c r="S485" s="1017"/>
      <c r="T485" s="1017"/>
      <c r="U485" s="1048">
        <v>486</v>
      </c>
      <c r="V485" s="459"/>
    </row>
    <row r="486" spans="1:22" ht="15.75" customHeight="1">
      <c r="A486" s="929" t="s">
        <v>266</v>
      </c>
      <c r="B486" s="1087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7"/>
      <c r="H486" s="1177">
        <f>IF(H$46="","",IF('Exp factors'!$B45="poor",'Exp factors'!$G$45*H$46/$D485/H487,SUM(C486)*'Exp factors'!C$45))</f>
        <v>0</v>
      </c>
      <c r="I486" s="1177">
        <f>IF(I$46="","",IF('Exp factors'!$B45="poor",'Exp factors'!$G$45*I$46/$D485/I487,SUM(D486)*'Exp factors'!D$45))</f>
        <v>0</v>
      </c>
      <c r="J486" s="1177">
        <f>IF(J$46="","",IF('Exp factors'!$B45="poor",'Exp factors'!$G$45*J$46/$D485/J487,SUM(E486)*'Exp factors'!E$45))</f>
        <v>0</v>
      </c>
      <c r="K486" s="1177">
        <f>IF(K$46="","",IF('Exp factors'!$B45="poor",'Exp factors'!$G$45*K$46/$D485/K487,SUM(F486)*'Exp factors'!F$45))</f>
        <v>0</v>
      </c>
      <c r="L486" s="1087"/>
      <c r="M486" s="951"/>
      <c r="N486" s="951"/>
      <c r="O486" s="951"/>
      <c r="P486" s="951"/>
      <c r="Q486" s="1116"/>
      <c r="R486" s="885"/>
      <c r="S486" s="1017"/>
      <c r="T486" s="1017"/>
      <c r="U486" s="1048">
        <v>487</v>
      </c>
      <c r="V486" s="459"/>
    </row>
    <row r="487" spans="1:22" ht="15.75" customHeight="1">
      <c r="A487" s="1108" t="s">
        <v>267</v>
      </c>
      <c r="B487" s="1087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1"/>
      <c r="N487" s="951"/>
      <c r="O487" s="951"/>
      <c r="P487" s="951"/>
      <c r="Q487" s="1116"/>
      <c r="R487" s="885"/>
      <c r="S487" s="1017"/>
      <c r="T487" s="1017"/>
      <c r="U487" s="1048">
        <v>488</v>
      </c>
      <c r="V487" s="459"/>
    </row>
    <row r="488" spans="1:22" ht="15.75" customHeight="1">
      <c r="A488" s="1157" t="s">
        <v>250</v>
      </c>
      <c r="B488" s="1087"/>
      <c r="C488" s="1130" t="str">
        <f>IF(C486="","",C485*C486*C487)</f>
        <v/>
      </c>
      <c r="D488" s="1130" t="str">
        <f>IF(D486="","",D485*D486*D487)</f>
        <v/>
      </c>
      <c r="E488" s="1130" t="str">
        <f>IF(E486="","",E485*E486*E487)</f>
        <v/>
      </c>
      <c r="F488" s="1130" t="str">
        <f>IF(F486="","",F485*F486*F487)</f>
        <v/>
      </c>
      <c r="G488" s="1114"/>
      <c r="H488" s="1130" t="str">
        <f>IF(H$46=0,"",SUM($D485)*H486*H487)</f>
        <v/>
      </c>
      <c r="I488" s="1130">
        <f>IF(I$46=0,"",SUM($D485)*I486*I487)</f>
        <v>0</v>
      </c>
      <c r="J488" s="1130" t="str">
        <f>IF(J$46=0,"",SUM($D485)*J486*J487)</f>
        <v/>
      </c>
      <c r="K488" s="1130" t="str">
        <f>IF(K$46=0,"",SUM($D485)*K486*K487)</f>
        <v/>
      </c>
      <c r="L488" s="1114"/>
      <c r="M488" s="951"/>
      <c r="N488" s="951"/>
      <c r="O488" s="951"/>
      <c r="P488" s="951"/>
      <c r="Q488" s="1116"/>
      <c r="R488" s="885"/>
      <c r="S488" s="1017"/>
      <c r="T488" s="1017"/>
      <c r="U488" s="1048">
        <v>489</v>
      </c>
      <c r="V488" s="459"/>
    </row>
    <row r="489" spans="1:22" ht="15.75" customHeight="1">
      <c r="A489" s="1157" t="str">
        <f>$G$1 &amp; "/kg"</f>
        <v>kcal/kg</v>
      </c>
      <c r="B489" s="1099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4"/>
      <c r="H489" s="951"/>
      <c r="I489" s="951"/>
      <c r="J489" s="951"/>
      <c r="K489" s="951"/>
      <c r="L489" s="1114"/>
      <c r="M489" s="951"/>
      <c r="N489" s="951"/>
      <c r="O489" s="951"/>
      <c r="P489" s="951"/>
      <c r="Q489" s="1116"/>
      <c r="R489" s="885"/>
      <c r="S489" s="1017"/>
      <c r="T489" s="1017"/>
      <c r="U489" s="1048">
        <v>490</v>
      </c>
      <c r="V489" s="459"/>
    </row>
    <row r="490" spans="1:22" ht="15.75" customHeight="1">
      <c r="A490" s="1108" t="str">
        <f>$G$1 &amp; " (%)"</f>
        <v>kcal (%)</v>
      </c>
      <c r="B490" s="1087"/>
      <c r="C490" s="1403" t="str">
        <f>IF(C488="","",C488*C489/C$46/365/$F$1)</f>
        <v/>
      </c>
      <c r="D490" s="1403" t="str">
        <f>IF(D488="","",D488*D489/D$46/365/$F$1)</f>
        <v/>
      </c>
      <c r="E490" s="1403" t="str">
        <f>IF(E488="","",E488*E489/E$46/365/$F$1)</f>
        <v/>
      </c>
      <c r="F490" s="1403" t="str">
        <f>IF(F488="","",F488*F489/F$46/365/$F$1)</f>
        <v/>
      </c>
      <c r="G490" s="1099"/>
      <c r="H490" s="1403" t="str">
        <f>IF(H$46=0,"",H488*SUM($D489)/H$46/365/$F$1)</f>
        <v/>
      </c>
      <c r="I490" s="1403">
        <f>IF(I$46=0,"",I488*SUM($D489)/I$46/365/$F$1)</f>
        <v>0</v>
      </c>
      <c r="J490" s="1403" t="str">
        <f>IF(J$46=0,"",J488*SUM($D489)/J$46/365/$F$1)</f>
        <v/>
      </c>
      <c r="K490" s="1403" t="str">
        <f>IF(K$46=0,"",K488*SUM($D489)/K$46/365/$F$1)</f>
        <v/>
      </c>
      <c r="L490" s="1099"/>
      <c r="M490" s="1135" t="str">
        <f>IF(SUM(H490)=SUM(C490),"",SUM(H490)-SUM(C490))</f>
        <v/>
      </c>
      <c r="N490" s="1135" t="str">
        <f>IF(SUM(I490)=SUM(D490),"",SUM(I490)-SUM(D490))</f>
        <v/>
      </c>
      <c r="O490" s="1135" t="str">
        <f>IF(SUM(J490)=SUM(E490),"",SUM(J490)-SUM(E490))</f>
        <v/>
      </c>
      <c r="P490" s="1135" t="str">
        <f>IF(SUM(K490)=SUM(F490),"",SUM(K490)-SUM(F490))</f>
        <v/>
      </c>
      <c r="Q490" s="1116"/>
      <c r="R490" s="1047"/>
      <c r="S490" s="1010"/>
      <c r="T490" s="1010"/>
      <c r="U490" s="1048">
        <v>491</v>
      </c>
      <c r="V490" s="459"/>
    </row>
    <row r="491" spans="1:22" ht="15.75" customHeight="1">
      <c r="A491" s="1175" t="s">
        <v>268</v>
      </c>
      <c r="B491" s="1087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2"/>
      <c r="H491" s="951"/>
      <c r="I491" s="951"/>
      <c r="J491" s="951"/>
      <c r="K491" s="951"/>
      <c r="L491" s="1112"/>
      <c r="M491" s="951"/>
      <c r="N491" s="951"/>
      <c r="O491" s="951"/>
      <c r="P491" s="951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269</v>
      </c>
      <c r="B492" s="1087"/>
      <c r="C492" s="1404" t="str">
        <f>IF(C491="","",C486*C487*C491)</f>
        <v/>
      </c>
      <c r="D492" s="1404" t="str">
        <f>IF(D491="","",D486*D487*D491)</f>
        <v/>
      </c>
      <c r="E492" s="1404" t="str">
        <f>IF(E491="","",E486*E487*E491)</f>
        <v/>
      </c>
      <c r="F492" s="1404" t="str">
        <f>IF(F491="","",F486*F487*F491)</f>
        <v/>
      </c>
      <c r="G492" s="1114"/>
      <c r="H492" s="1404" t="str">
        <f>IF(H$46=0,"",IF($D491="",H488*'Exp factors'!$H$50,H488*$D491/$D485))</f>
        <v/>
      </c>
      <c r="I492" s="1404">
        <f>IF(I$46=0,"",IF($D491="",I488*'Exp factors'!$H$50,I488*$D491/$D485))</f>
        <v>0</v>
      </c>
      <c r="J492" s="1404" t="str">
        <f>IF(J$46=0,"",IF($D491="",J488*'Exp factors'!$H$50,J488*$D491/$D485))</f>
        <v/>
      </c>
      <c r="K492" s="1404" t="str">
        <f>IF(K$46=0,"",IF($D491="",K488*'Exp factors'!$H$50,K488*$D491/$D485))</f>
        <v/>
      </c>
      <c r="L492" s="1114"/>
      <c r="M492" s="960" t="str">
        <f>IF(SUM(H492)=SUM(C492),"",SUM(H492)-SUM(C492))</f>
        <v/>
      </c>
      <c r="N492" s="960" t="str">
        <f>IF(SUM(I492)=SUM(D492),"",SUM(I492)-SUM(D492))</f>
        <v/>
      </c>
      <c r="O492" s="960" t="str">
        <f>IF(SUM(J492)=SUM(E492),"",SUM(J492)-SUM(E492))</f>
        <v/>
      </c>
      <c r="P492" s="960" t="str">
        <f>IF(SUM(K492)=SUM(F492),"",SUM(K492)-SUM(F492))</f>
        <v/>
      </c>
      <c r="Q492" s="1116" t="str">
        <f>[1]ExpFactors!$I$50</f>
        <v>des</v>
      </c>
      <c r="R492" s="885"/>
      <c r="S492" s="1017"/>
      <c r="T492" s="1017"/>
      <c r="U492" s="1048">
        <v>493</v>
      </c>
      <c r="V492" s="459"/>
    </row>
    <row r="493" spans="1:22" ht="15.75" customHeight="1">
      <c r="A493" s="1424" t="str">
        <f>IF(Data!A493="","",Data!A493)</f>
        <v>Bread purchase - unit</v>
      </c>
      <c r="B493" s="1088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7"/>
      <c r="H493" s="951"/>
      <c r="I493" s="951"/>
      <c r="J493" s="951"/>
      <c r="K493" s="951"/>
      <c r="L493" s="1087"/>
      <c r="M493" s="951"/>
      <c r="N493" s="951"/>
      <c r="O493" s="951"/>
      <c r="P493" s="951"/>
      <c r="Q493" s="1116"/>
      <c r="R493" s="846"/>
      <c r="S493" s="846"/>
      <c r="T493" s="846"/>
      <c r="U493" s="1048">
        <v>494</v>
      </c>
      <c r="V493" s="459"/>
    </row>
    <row r="494" spans="1:22" ht="15.75" customHeight="1">
      <c r="A494" s="929" t="s">
        <v>249</v>
      </c>
      <c r="B494" s="1090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7"/>
      <c r="H494" s="951"/>
      <c r="I494" s="951"/>
      <c r="J494" s="951"/>
      <c r="K494" s="951"/>
      <c r="L494" s="1087"/>
      <c r="M494" s="951"/>
      <c r="N494" s="951"/>
      <c r="O494" s="951"/>
      <c r="P494" s="951"/>
      <c r="Q494" s="1116"/>
      <c r="R494" s="885"/>
      <c r="S494" s="1017"/>
      <c r="T494" s="1017"/>
      <c r="U494" s="1048">
        <v>495</v>
      </c>
      <c r="V494" s="459"/>
    </row>
    <row r="495" spans="1:22" ht="15.75" customHeight="1">
      <c r="A495" s="929" t="s">
        <v>266</v>
      </c>
      <c r="B495" s="1090"/>
      <c r="C495" s="993" t="str">
        <f>IF(Data!BV495="","",Data!BV495)</f>
        <v/>
      </c>
      <c r="D495" s="993" t="str">
        <f>IF(Data!BW495="","",Data!BW495)</f>
        <v/>
      </c>
      <c r="E495" s="993" t="str">
        <f>IF(Data!BX495="","",Data!BX495)</f>
        <v/>
      </c>
      <c r="F495" s="993" t="str">
        <f>IF(Data!BY495="","",Data!BY495)</f>
        <v/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1"/>
      <c r="N495" s="951"/>
      <c r="O495" s="951"/>
      <c r="P495" s="951"/>
      <c r="Q495" s="1116"/>
      <c r="R495" s="885"/>
      <c r="S495" s="1017"/>
      <c r="T495" s="1017"/>
      <c r="U495" s="1048">
        <v>496</v>
      </c>
      <c r="V495" s="459"/>
    </row>
    <row r="496" spans="1:22" ht="15.75" customHeight="1">
      <c r="A496" s="1108" t="s">
        <v>267</v>
      </c>
      <c r="B496" s="1087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7"/>
      <c r="H496" s="1178">
        <f>I496</f>
        <v>12</v>
      </c>
      <c r="I496" s="1178">
        <f>SUM(D496)</f>
        <v>12</v>
      </c>
      <c r="J496" s="1178">
        <f>I496</f>
        <v>12</v>
      </c>
      <c r="K496" s="1178">
        <f>I496</f>
        <v>12</v>
      </c>
      <c r="L496" s="1087"/>
      <c r="M496" s="951"/>
      <c r="N496" s="951"/>
      <c r="O496" s="951"/>
      <c r="P496" s="951"/>
      <c r="Q496" s="1116"/>
      <c r="R496" s="885"/>
      <c r="S496" s="1017"/>
      <c r="T496" s="1017"/>
      <c r="U496" s="1048">
        <v>497</v>
      </c>
      <c r="V496" s="459"/>
    </row>
    <row r="497" spans="1:22" ht="15.75" customHeight="1">
      <c r="A497" s="1157" t="s">
        <v>250</v>
      </c>
      <c r="B497" s="1087"/>
      <c r="C497" s="1130" t="str">
        <f>IF(C495="","",C494*C495*C496)</f>
        <v/>
      </c>
      <c r="D497" s="1130" t="str">
        <f>IF(D495="","",D494*D495*D496)</f>
        <v/>
      </c>
      <c r="E497" s="1130" t="str">
        <f>IF(E495="","",E494*E495*E496)</f>
        <v/>
      </c>
      <c r="F497" s="1130" t="str">
        <f>IF(F495="","",F494*F495*F496)</f>
        <v/>
      </c>
      <c r="G497" s="1114"/>
      <c r="H497" s="1130" t="str">
        <f>IF(H$46=0,"",SUM($D494)*H495*H496)</f>
        <v/>
      </c>
      <c r="I497" s="1130">
        <f>IF(I$46=0,"",SUM($D494)*I495*I496)</f>
        <v>0</v>
      </c>
      <c r="J497" s="1130" t="str">
        <f>IF(J$46=0,"",SUM($D494)*J495*J496)</f>
        <v/>
      </c>
      <c r="K497" s="1130" t="str">
        <f>IF(K$46=0,"",SUM($D494)*K495*K496)</f>
        <v/>
      </c>
      <c r="L497" s="1114"/>
      <c r="M497" s="951"/>
      <c r="N497" s="951"/>
      <c r="O497" s="951"/>
      <c r="P497" s="951"/>
      <c r="Q497" s="1116"/>
      <c r="R497" s="885"/>
      <c r="S497" s="1017"/>
      <c r="T497" s="1017"/>
      <c r="U497" s="1048">
        <v>498</v>
      </c>
      <c r="V497" s="459"/>
    </row>
    <row r="498" spans="1:22" ht="15.75" customHeight="1">
      <c r="A498" s="1157" t="str">
        <f>$G$1 &amp; "/kg"</f>
        <v>kcal/kg</v>
      </c>
      <c r="B498" s="1087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4"/>
      <c r="H498" s="951"/>
      <c r="I498" s="951"/>
      <c r="J498" s="951"/>
      <c r="K498" s="951"/>
      <c r="L498" s="1114"/>
      <c r="M498" s="951"/>
      <c r="N498" s="951"/>
      <c r="O498" s="951"/>
      <c r="P498" s="951"/>
      <c r="Q498" s="1116"/>
      <c r="R498" s="885"/>
      <c r="S498" s="1017"/>
      <c r="T498" s="1017"/>
      <c r="U498" s="1048">
        <v>499</v>
      </c>
      <c r="V498" s="459"/>
    </row>
    <row r="499" spans="1:22" ht="15.75" customHeight="1">
      <c r="A499" s="1108" t="str">
        <f>$G$1 &amp; " (%)"</f>
        <v>kcal (%)</v>
      </c>
      <c r="B499" s="1088"/>
      <c r="C499" s="1403" t="str">
        <f>IF(C497="","",C497*C498/C$46/365/$F$1)</f>
        <v/>
      </c>
      <c r="D499" s="1403" t="str">
        <f>IF(D497="","",D497*D498/D$46/365/$F$1)</f>
        <v/>
      </c>
      <c r="E499" s="1403" t="str">
        <f>IF(E497="","",E497*E498/E$46/365/$F$1)</f>
        <v/>
      </c>
      <c r="F499" s="1403" t="str">
        <f>IF(F497="","",F497*F498/F$46/365/$F$1)</f>
        <v/>
      </c>
      <c r="G499" s="1099"/>
      <c r="H499" s="1403" t="str">
        <f>IF(H$46=0,"",H497*SUM($D498)/H$46/365/$F$1)</f>
        <v/>
      </c>
      <c r="I499" s="1403">
        <f>IF(I$46=0,"",I497*SUM($D498)/I$46/365/$F$1)</f>
        <v>0</v>
      </c>
      <c r="J499" s="1403" t="str">
        <f>IF(J$46=0,"",J497*SUM($D498)/J$46/365/$F$1)</f>
        <v/>
      </c>
      <c r="K499" s="1403" t="str">
        <f>IF(K$46=0,"",K497*SUM($D498)/K$46/365/$F$1)</f>
        <v/>
      </c>
      <c r="L499" s="1099"/>
      <c r="M499" s="1135" t="str">
        <f>IF(SUM(H499)=SUM(C499),"",SUM(H499)-SUM(C499))</f>
        <v/>
      </c>
      <c r="N499" s="1135" t="str">
        <f>IF(SUM(I499)=SUM(D499),"",SUM(I499)-SUM(D499))</f>
        <v/>
      </c>
      <c r="O499" s="1135" t="str">
        <f>IF(SUM(J499)=SUM(E499),"",SUM(J499)-SUM(E499))</f>
        <v/>
      </c>
      <c r="P499" s="1135" t="str">
        <f>IF(SUM(K499)=SUM(F499),"",SUM(K499)-SUM(F499))</f>
        <v/>
      </c>
      <c r="Q499" s="1116"/>
      <c r="R499" s="1047"/>
      <c r="S499" s="1010"/>
      <c r="T499" s="1010"/>
      <c r="U499" s="1048">
        <v>500</v>
      </c>
      <c r="V499" s="459"/>
    </row>
    <row r="500" spans="1:22" ht="15.75" customHeight="1">
      <c r="A500" s="1175" t="s">
        <v>271</v>
      </c>
      <c r="B500" s="1090"/>
      <c r="C500" s="993" t="str">
        <f>IF(Data!BV500="","",Data!BV500)</f>
        <v/>
      </c>
      <c r="D500" s="993" t="str">
        <f>IF(Data!BW500="","",Data!BW500)</f>
        <v/>
      </c>
      <c r="E500" s="993" t="str">
        <f>IF(Data!BX500="","",Data!BX500)</f>
        <v/>
      </c>
      <c r="F500" s="993" t="str">
        <f>IF(Data!BY500="","",Data!BY500)</f>
        <v/>
      </c>
      <c r="G500" s="1112"/>
      <c r="H500" s="951"/>
      <c r="I500" s="951"/>
      <c r="J500" s="951"/>
      <c r="K500" s="951"/>
      <c r="L500" s="1112"/>
      <c r="M500" s="951"/>
      <c r="N500" s="951"/>
      <c r="O500" s="951"/>
      <c r="P500" s="951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269</v>
      </c>
      <c r="B501" s="1090"/>
      <c r="C501" s="1404" t="str">
        <f>IF(C500="","",C497*C500)</f>
        <v/>
      </c>
      <c r="D501" s="1404" t="str">
        <f>IF(D500="","",D497*D500)</f>
        <v/>
      </c>
      <c r="E501" s="1404" t="str">
        <f>IF(E500="","",E497*E500)</f>
        <v/>
      </c>
      <c r="F501" s="1404" t="str">
        <f>IF(F500="","",F497*F500)</f>
        <v/>
      </c>
      <c r="G501" s="1114"/>
      <c r="H501" s="1404" t="str">
        <f>IF(H$46=0,"",IF($D500="",H497*'Exp factors'!$H$51,H497*$D500/$D494))</f>
        <v/>
      </c>
      <c r="I501" s="1404">
        <f>IF(I$46=0,"",IF($D500="",I497*'Exp factors'!$H$51,I497*$D500/$D494))</f>
        <v>0</v>
      </c>
      <c r="J501" s="1404" t="str">
        <f>IF(J$46=0,"",IF($D500="",J497*'Exp factors'!$H$51,J497*$D500/$D494))</f>
        <v/>
      </c>
      <c r="K501" s="1404" t="str">
        <f>IF(K$46=0,"",IF($D500="",K497*'Exp factors'!$H$51,K497*$D500/$D494))</f>
        <v/>
      </c>
      <c r="L501" s="1114"/>
      <c r="M501" s="960" t="str">
        <f>IF(SUM(H501)=SUM(C501),"",SUM(H501)-SUM(C501))</f>
        <v/>
      </c>
      <c r="N501" s="960" t="str">
        <f>IF(SUM(I501)=SUM(D501),"",SUM(I501)-SUM(D501))</f>
        <v/>
      </c>
      <c r="O501" s="960" t="str">
        <f>IF(SUM(J501)=SUM(E501),"",SUM(J501)-SUM(E501))</f>
        <v/>
      </c>
      <c r="P501" s="960" t="str">
        <f>IF(SUM(K501)=SUM(F501),"",SUM(K501)-SUM(F501))</f>
        <v/>
      </c>
      <c r="Q501" s="1116" t="str">
        <f>[1]ExpFactors!$I$51</f>
        <v>des</v>
      </c>
      <c r="R501" s="885"/>
      <c r="S501" s="1017"/>
      <c r="T501" s="1017"/>
      <c r="U501" s="1048">
        <v>502</v>
      </c>
      <c r="V501" s="459"/>
    </row>
    <row r="502" spans="1:22" ht="15.75" customHeight="1">
      <c r="A502" s="1428" t="str">
        <f>IF(Data!A502="","",Data!A502)</f>
        <v>Sweet potatoes purchase - Kg</v>
      </c>
      <c r="B502" s="1087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 t="str">
        <f>IF(Data!BY502="","",Data!BY502)</f>
        <v/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1"/>
      <c r="N502" s="951"/>
      <c r="O502" s="951"/>
      <c r="P502" s="951"/>
      <c r="Q502" s="1116"/>
      <c r="R502" s="885"/>
      <c r="S502" s="1017"/>
      <c r="T502" s="1017"/>
      <c r="U502" s="1048">
        <v>503</v>
      </c>
      <c r="V502" s="459"/>
    </row>
    <row r="503" spans="1:22" s="1152" customFormat="1" ht="15.75" customHeight="1">
      <c r="A503" s="1108" t="s">
        <v>272</v>
      </c>
      <c r="B503" s="1087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1"/>
      <c r="N503" s="951"/>
      <c r="O503" s="951"/>
      <c r="P503" s="951"/>
      <c r="Q503" s="1150"/>
      <c r="R503" s="885"/>
      <c r="S503" s="1017"/>
      <c r="T503" s="1017"/>
      <c r="U503" s="1048">
        <v>504</v>
      </c>
      <c r="V503" s="1151"/>
    </row>
    <row r="504" spans="1:22" s="1152" customFormat="1" ht="15.75" customHeight="1">
      <c r="A504" s="1157" t="str">
        <f>$G$1 &amp; "/kg"</f>
        <v>kcal/kg</v>
      </c>
      <c r="B504" s="1087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7"/>
      <c r="H504" s="951"/>
      <c r="I504" s="951"/>
      <c r="J504" s="951"/>
      <c r="K504" s="951"/>
      <c r="L504" s="1087"/>
      <c r="M504" s="1103"/>
      <c r="N504" s="1103"/>
      <c r="O504" s="1103"/>
      <c r="P504" s="1103"/>
      <c r="Q504" s="1150"/>
      <c r="R504" s="885"/>
      <c r="S504" s="1017"/>
      <c r="T504" s="1017"/>
      <c r="U504" s="1048">
        <v>505</v>
      </c>
      <c r="V504" s="1151"/>
    </row>
    <row r="505" spans="1:22" ht="15.75" customHeight="1">
      <c r="A505" s="1108" t="str">
        <f>$G$1 &amp; " (%)"</f>
        <v>kcal (%)</v>
      </c>
      <c r="B505" s="1088"/>
      <c r="C505" s="1403" t="str">
        <f>IF(SUM(C502)=0,"",C502*C503*C504/C$46/365/$F$1)</f>
        <v/>
      </c>
      <c r="D505" s="1403" t="str">
        <f>IF(SUM(D502)=0,"",D502*D503*D504/D$46/365/$F$1)</f>
        <v/>
      </c>
      <c r="E505" s="1403" t="str">
        <f>IF(SUM(E502)=0,"",E502*E503*E504/E$46/365/$F$1)</f>
        <v/>
      </c>
      <c r="F505" s="1403" t="str">
        <f>IF(SUM(F502)=0,"",F502*F503*F504/F$46/365/$F$1)</f>
        <v/>
      </c>
      <c r="G505" s="1099"/>
      <c r="H505" s="1403" t="str">
        <f>IF(H$46=0,"",H502*H503*SUM($D504)/H$46/365/$F$1)</f>
        <v/>
      </c>
      <c r="I505" s="1403">
        <f>IF(I$46=0,"",I502*I503*SUM($D504)/I$46/365/$F$1)</f>
        <v>0</v>
      </c>
      <c r="J505" s="1403" t="str">
        <f>IF(J$46=0,"",J502*J503*SUM($D504)/J$46/365/$F$1)</f>
        <v/>
      </c>
      <c r="K505" s="1403" t="str">
        <f>IF(K$46=0,"",K502*K503*SUM($D504)/K$46/365/$F$1)</f>
        <v/>
      </c>
      <c r="L505" s="1099"/>
      <c r="M505" s="1135" t="str">
        <f>IF(SUM(H505)=SUM(C505),"",SUM(H505)-SUM(C505))</f>
        <v/>
      </c>
      <c r="N505" s="1135" t="str">
        <f>IF(SUM(I505)=SUM(D505),"",SUM(I505)-SUM(D505))</f>
        <v/>
      </c>
      <c r="O505" s="1135" t="str">
        <f>IF(SUM(J505)=SUM(E505),"",SUM(J505)-SUM(E505))</f>
        <v/>
      </c>
      <c r="P505" s="1135" t="str">
        <f>IF(SUM(K505)=SUM(F505),"",SUM(K505)-SUM(F505))</f>
        <v/>
      </c>
      <c r="Q505" s="1116"/>
      <c r="R505" s="1047"/>
      <c r="S505" s="1010"/>
      <c r="T505" s="1010"/>
      <c r="U505" s="1048">
        <v>506</v>
      </c>
      <c r="V505" s="459"/>
    </row>
    <row r="506" spans="1:22" ht="15.75" customHeight="1">
      <c r="A506" s="1176" t="s">
        <v>271</v>
      </c>
      <c r="B506" s="1090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 t="str">
        <f>IF(Data!BY506="","",Data!BY506)</f>
        <v/>
      </c>
      <c r="G506" s="1087"/>
      <c r="H506" s="951"/>
      <c r="I506" s="951"/>
      <c r="J506" s="951"/>
      <c r="K506" s="951"/>
      <c r="L506" s="1087"/>
      <c r="M506" s="951"/>
      <c r="N506" s="951"/>
      <c r="O506" s="951"/>
      <c r="P506" s="951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269</v>
      </c>
      <c r="B507" s="1087"/>
      <c r="C507" s="1404" t="str">
        <f>IF(C506="","",C502*C503*C506)</f>
        <v/>
      </c>
      <c r="D507" s="1404" t="str">
        <f>IF(D506="","",D502*D503*D506)</f>
        <v/>
      </c>
      <c r="E507" s="1404" t="str">
        <f>IF(E506="","",E502*E503*E506)</f>
        <v/>
      </c>
      <c r="F507" s="1404" t="str">
        <f>IF(F506="","",F502*F503*F506)</f>
        <v/>
      </c>
      <c r="G507" s="1087"/>
      <c r="H507" s="1404" t="str">
        <f>IF(H$46=0,"",IF($D506="",H502*H503*'Exp factors'!$H$61,H502*H503*$D506))</f>
        <v/>
      </c>
      <c r="I507" s="1404">
        <f>IF(I$46=0,"",IF($D506="",I502*I503*'Exp factors'!$H$61,I502*I503*$D506))</f>
        <v>0</v>
      </c>
      <c r="J507" s="1404" t="str">
        <f>IF(J$46=0,"",IF($D506="",J502*J503*'Exp factors'!$H$61,J502*J503*$D506))</f>
        <v/>
      </c>
      <c r="K507" s="1404" t="str">
        <f>IF(K$46=0,"",IF($D506="",K502*K503*'Exp factors'!$H$61,K502*K503*$D506))</f>
        <v/>
      </c>
      <c r="L507" s="1087"/>
      <c r="M507" s="960" t="str">
        <f>IF(SUM(H507)=SUM(C507),"",SUM(H507)-SUM(C507))</f>
        <v/>
      </c>
      <c r="N507" s="960" t="str">
        <f>IF(SUM(I507)=SUM(D507),"",SUM(I507)-SUM(D507))</f>
        <v/>
      </c>
      <c r="O507" s="960" t="str">
        <f>IF(SUM(J507)=SUM(E507),"",SUM(J507)-SUM(E507))</f>
        <v/>
      </c>
      <c r="P507" s="960" t="str">
        <f>IF(SUM(K507)=SUM(F507),"",SUM(K507)-SUM(F507))</f>
        <v/>
      </c>
      <c r="Q507" s="1116" t="str">
        <f>[1]ExpFactors!$I$61</f>
        <v>des</v>
      </c>
      <c r="R507" s="885"/>
      <c r="S507" s="1017"/>
      <c r="T507" s="1017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3" t="str">
        <f>IF(Data!BV508="","",Data!BV508)</f>
        <v/>
      </c>
      <c r="D508" s="993" t="str">
        <f>IF(Data!BW508="","",Data!BW508)</f>
        <v/>
      </c>
      <c r="E508" s="993" t="str">
        <f>IF(Data!BX508="","",Data!BX508)</f>
        <v/>
      </c>
      <c r="F508" s="993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1"/>
      <c r="N508" s="951"/>
      <c r="O508" s="951"/>
      <c r="P508" s="951"/>
      <c r="Q508" s="1116"/>
      <c r="R508" s="885"/>
      <c r="S508" s="1017"/>
      <c r="T508" s="1017"/>
      <c r="U508" s="1048">
        <v>509</v>
      </c>
      <c r="V508" s="459"/>
    </row>
    <row r="509" spans="1:22" ht="15.75" customHeight="1">
      <c r="A509" s="1108" t="s">
        <v>272</v>
      </c>
      <c r="B509" s="1088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1"/>
      <c r="N509" s="951"/>
      <c r="O509" s="951"/>
      <c r="P509" s="951"/>
      <c r="Q509" s="1116"/>
      <c r="R509" s="885"/>
      <c r="S509" s="1017"/>
      <c r="T509" s="1017"/>
      <c r="U509" s="1048">
        <v>510</v>
      </c>
      <c r="V509" s="459"/>
    </row>
    <row r="510" spans="1:22" ht="15.75" customHeight="1">
      <c r="A510" s="1157" t="str">
        <f>$G$1 &amp; "/kg"</f>
        <v>kcal/kg</v>
      </c>
      <c r="B510" s="1087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7"/>
      <c r="H510" s="951"/>
      <c r="I510" s="951"/>
      <c r="J510" s="951"/>
      <c r="K510" s="951"/>
      <c r="L510" s="1087"/>
      <c r="M510" s="1103"/>
      <c r="N510" s="1103"/>
      <c r="O510" s="1103"/>
      <c r="P510" s="1103"/>
      <c r="Q510" s="1116"/>
      <c r="R510" s="885"/>
      <c r="S510" s="1017"/>
      <c r="T510" s="1017"/>
      <c r="U510" s="1048">
        <v>511</v>
      </c>
      <c r="V510" s="459"/>
    </row>
    <row r="511" spans="1:22" ht="15.75" customHeight="1">
      <c r="A511" s="1108" t="str">
        <f>$G$1 &amp; " (%)"</f>
        <v>kcal (%)</v>
      </c>
      <c r="B511" s="1090"/>
      <c r="C511" s="1403" t="str">
        <f>IF(SUM(C508)=0,"",C508*C509*C510/C$46/365/$F$1)</f>
        <v/>
      </c>
      <c r="D511" s="1403" t="str">
        <f>IF(SUM(D508)=0,"",D508*D509*D510/D$46/365/$F$1)</f>
        <v/>
      </c>
      <c r="E511" s="1403" t="str">
        <f>IF(SUM(E508)=0,"",E508*E509*E510/E$46/365/$F$1)</f>
        <v/>
      </c>
      <c r="F511" s="1403" t="str">
        <f>IF(SUM(F508)=0,"",F508*F509*F510/F$46/365/$F$1)</f>
        <v/>
      </c>
      <c r="G511" s="1099"/>
      <c r="H511" s="1403" t="str">
        <f>IF(H$46=0,"",H508*H509*SUM($D510)/H$46/365/$F$1)</f>
        <v/>
      </c>
      <c r="I511" s="1403">
        <f>IF(I$46=0,"",I508*I509*SUM($D510)/I$46/365/$F$1)</f>
        <v>0</v>
      </c>
      <c r="J511" s="1403" t="str">
        <f>IF(J$46=0,"",J508*J509*SUM($D510)/J$46/365/$F$1)</f>
        <v/>
      </c>
      <c r="K511" s="1403" t="str">
        <f>IF(K$46=0,"",K508*K509*SUM($D510)/K$46/365/$F$1)</f>
        <v/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10"/>
      <c r="T511" s="1010"/>
      <c r="U511" s="1048">
        <v>512</v>
      </c>
      <c r="V511" s="459"/>
    </row>
    <row r="512" spans="1:22" ht="15.75" customHeight="1">
      <c r="A512" s="1176" t="s">
        <v>271</v>
      </c>
      <c r="B512" s="1090"/>
      <c r="C512" s="993" t="str">
        <f>IF(Data!BV512="","",Data!BV512)</f>
        <v/>
      </c>
      <c r="D512" s="993" t="str">
        <f>IF(Data!BW512="","",Data!BW512)</f>
        <v/>
      </c>
      <c r="E512" s="993" t="str">
        <f>IF(Data!BX512="","",Data!BX512)</f>
        <v/>
      </c>
      <c r="F512" s="993" t="str">
        <f>IF(Data!BY512="","",Data!BY512)</f>
        <v/>
      </c>
      <c r="G512" s="1087"/>
      <c r="H512" s="951"/>
      <c r="I512" s="951"/>
      <c r="J512" s="951"/>
      <c r="K512" s="951"/>
      <c r="L512" s="1087"/>
      <c r="M512" s="951"/>
      <c r="N512" s="951"/>
      <c r="O512" s="951"/>
      <c r="P512" s="951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269</v>
      </c>
      <c r="B513" s="1087"/>
      <c r="C513" s="1404" t="str">
        <f>IF(C512="","",C508*C509*C512)</f>
        <v/>
      </c>
      <c r="D513" s="1404" t="str">
        <f>IF(D512="","",D508*D509*D512)</f>
        <v/>
      </c>
      <c r="E513" s="1404" t="str">
        <f>IF(E512="","",E508*E509*E512)</f>
        <v/>
      </c>
      <c r="F513" s="1404" t="str">
        <f>IF(F512="","",F508*F509*F512)</f>
        <v/>
      </c>
      <c r="G513" s="1087"/>
      <c r="H513" s="1404" t="str">
        <f>IF(H$46=0,"",IF($D512="",H508*H509*'Exp factors'!$H$62,H508*H509*$D512))</f>
        <v/>
      </c>
      <c r="I513" s="1404">
        <f>IF(I$46=0,"",IF($D512="",I508*I509*'Exp factors'!$H$62,I508*I509*$D512))</f>
        <v>0</v>
      </c>
      <c r="J513" s="1404" t="str">
        <f>IF(J$46=0,"",IF($D512="",J508*J509*'Exp factors'!$H$62,J508*J509*$D512))</f>
        <v/>
      </c>
      <c r="K513" s="1404" t="str">
        <f>IF(K$46=0,"",IF($D512="",K508*K509*'Exp factors'!$H$62,K508*K509*$D512))</f>
        <v/>
      </c>
      <c r="L513" s="1087"/>
      <c r="M513" s="960" t="str">
        <f>IF(SUM(H513)=SUM(C513),"",SUM(H513)-SUM(C513))</f>
        <v/>
      </c>
      <c r="N513" s="960" t="str">
        <f>IF(SUM(I513)=SUM(D513),"",SUM(I513)-SUM(D513))</f>
        <v/>
      </c>
      <c r="O513" s="960" t="str">
        <f>IF(SUM(J513)=SUM(E513),"",SUM(J513)-SUM(E513))</f>
        <v/>
      </c>
      <c r="P513" s="960" t="str">
        <f>IF(SUM(K513)=SUM(F513),"",SUM(K513)-SUM(F513))</f>
        <v/>
      </c>
      <c r="Q513" s="1116" t="str">
        <f>[1]ExpFactors!$I$62</f>
        <v>des</v>
      </c>
      <c r="R513" s="885"/>
      <c r="S513" s="1017"/>
      <c r="T513" s="1017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3" t="str">
        <f>IF(Data!BV514="","",Data!BV514)</f>
        <v/>
      </c>
      <c r="D514" s="993" t="str">
        <f>IF(Data!BW514="","",Data!BW514)</f>
        <v/>
      </c>
      <c r="E514" s="993" t="str">
        <f>IF(Data!BX514="","",Data!BX514)</f>
        <v/>
      </c>
      <c r="F514" s="993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1"/>
      <c r="N514" s="951"/>
      <c r="O514" s="951"/>
      <c r="P514" s="951"/>
      <c r="Q514" s="1116"/>
      <c r="R514" s="885"/>
      <c r="S514" s="1017"/>
      <c r="T514" s="1017"/>
      <c r="U514" s="1048">
        <v>515</v>
      </c>
      <c r="V514" s="459"/>
    </row>
    <row r="515" spans="1:22" ht="15.75" customHeight="1">
      <c r="A515" s="1108" t="s">
        <v>272</v>
      </c>
      <c r="B515" s="1087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1"/>
      <c r="N515" s="951"/>
      <c r="O515" s="951"/>
      <c r="P515" s="951"/>
      <c r="Q515" s="1116"/>
      <c r="R515" s="885"/>
      <c r="S515" s="1017"/>
      <c r="T515" s="1017"/>
      <c r="U515" s="1048">
        <v>516</v>
      </c>
      <c r="V515" s="459"/>
    </row>
    <row r="516" spans="1:22" ht="15.75" customHeight="1">
      <c r="A516" s="1157" t="str">
        <f>$G$1 &amp; "/kg"</f>
        <v>kcal/kg</v>
      </c>
      <c r="B516" s="1087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7"/>
      <c r="H516" s="951"/>
      <c r="I516" s="951"/>
      <c r="J516" s="951"/>
      <c r="K516" s="951"/>
      <c r="L516" s="1087"/>
      <c r="M516" s="1103"/>
      <c r="N516" s="1103"/>
      <c r="O516" s="1103"/>
      <c r="P516" s="1103"/>
      <c r="Q516" s="1116"/>
      <c r="R516" s="885"/>
      <c r="S516" s="1017"/>
      <c r="T516" s="1017"/>
      <c r="U516" s="1048">
        <v>517</v>
      </c>
      <c r="V516" s="459"/>
    </row>
    <row r="517" spans="1:22" ht="15.75" customHeight="1">
      <c r="A517" s="1108" t="str">
        <f>$G$1 &amp; " (%)"</f>
        <v>kcal (%)</v>
      </c>
      <c r="B517" s="1088"/>
      <c r="C517" s="1403" t="str">
        <f>IF(SUM(C514)=0,"",C514*C515*C516/C$46/365/$F$1)</f>
        <v/>
      </c>
      <c r="D517" s="1403" t="str">
        <f>IF(SUM(D514)=0,"",D514*D515*D516/D$46/365/$F$1)</f>
        <v/>
      </c>
      <c r="E517" s="1403" t="str">
        <f>IF(SUM(E514)=0,"",E514*E515*E516/E$46/365/$F$1)</f>
        <v/>
      </c>
      <c r="F517" s="1403" t="str">
        <f>IF(SUM(F514)=0,"",F514*F515*F516/F$46/365/$F$1)</f>
        <v/>
      </c>
      <c r="G517" s="1099"/>
      <c r="H517" s="1403" t="str">
        <f>IF(H$46=0,"",H514*H515*SUM($D516)/H$46/365/$F$1)</f>
        <v/>
      </c>
      <c r="I517" s="1403">
        <f>IF(I$46=0,"",I514*I515*SUM($D516)/I$46/365/$F$1)</f>
        <v>0</v>
      </c>
      <c r="J517" s="1403" t="str">
        <f>IF(J$46=0,"",J514*J515*SUM($D516)/J$46/365/$F$1)</f>
        <v/>
      </c>
      <c r="K517" s="1403" t="str">
        <f>IF(K$46=0,"",K514*K515*SUM($D516)/K$46/365/$F$1)</f>
        <v/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10"/>
      <c r="T517" s="1010"/>
      <c r="U517" s="1048">
        <v>518</v>
      </c>
      <c r="V517" s="459"/>
    </row>
    <row r="518" spans="1:22" ht="15.75" customHeight="1">
      <c r="A518" s="1176" t="s">
        <v>271</v>
      </c>
      <c r="B518" s="1087"/>
      <c r="C518" s="993" t="str">
        <f>IF(Data!BV518="","",Data!BV518)</f>
        <v/>
      </c>
      <c r="D518" s="993" t="str">
        <f>IF(Data!BW518="","",Data!BW518)</f>
        <v/>
      </c>
      <c r="E518" s="993" t="str">
        <f>IF(Data!BX518="","",Data!BX518)</f>
        <v/>
      </c>
      <c r="F518" s="993" t="str">
        <f>IF(Data!BY518="","",Data!BY518)</f>
        <v/>
      </c>
      <c r="G518" s="1087"/>
      <c r="H518" s="951"/>
      <c r="I518" s="951"/>
      <c r="J518" s="951"/>
      <c r="K518" s="951"/>
      <c r="L518" s="1087"/>
      <c r="M518" s="951"/>
      <c r="N518" s="951"/>
      <c r="O518" s="951"/>
      <c r="P518" s="951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269</v>
      </c>
      <c r="B519" s="1087"/>
      <c r="C519" s="1404" t="str">
        <f>IF(C518="","",C514*C515*C518)</f>
        <v/>
      </c>
      <c r="D519" s="1404" t="str">
        <f>IF(D518="","",D514*D515*D518)</f>
        <v/>
      </c>
      <c r="E519" s="1404" t="str">
        <f>IF(E518="","",E514*E515*E518)</f>
        <v/>
      </c>
      <c r="F519" s="1404" t="str">
        <f>IF(F518="","",F514*F515*F518)</f>
        <v/>
      </c>
      <c r="G519" s="1087"/>
      <c r="H519" s="1404" t="str">
        <f>IF(H$46=0,"",IF($D518="",H514*H515*'Exp factors'!$H$53,H514*H515*$D518))</f>
        <v/>
      </c>
      <c r="I519" s="1404">
        <f>IF(I$46=0,"",IF($D518="",I514*I515*'Exp factors'!$H$53,I514*I515*$D518))</f>
        <v>0</v>
      </c>
      <c r="J519" s="1404" t="str">
        <f>IF(J$46=0,"",IF($D518="",J514*J515*'Exp factors'!$H$53,J514*J515*$D518))</f>
        <v/>
      </c>
      <c r="K519" s="1404" t="str">
        <f>IF(K$46=0,"",IF($D518="",K514*K515*'Exp factors'!$H$53,K514*K515*$D518))</f>
        <v/>
      </c>
      <c r="L519" s="1087"/>
      <c r="M519" s="960" t="str">
        <f>IF(SUM(H519)=SUM(C519),"",SUM(H519)-SUM(C519))</f>
        <v/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 t="str">
        <f>IF(SUM(K519)=SUM(F519),"",SUM(K519)-SUM(F519))</f>
        <v/>
      </c>
      <c r="Q519" s="1116" t="str">
        <f>[1]ExpFactors!$I$53</f>
        <v>des</v>
      </c>
      <c r="R519" s="885"/>
      <c r="S519" s="1017"/>
      <c r="T519" s="1017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1"/>
      <c r="N520" s="951"/>
      <c r="O520" s="951"/>
      <c r="P520" s="951"/>
      <c r="Q520" s="1116"/>
      <c r="R520" s="885"/>
      <c r="S520" s="1017"/>
      <c r="T520" s="1017"/>
      <c r="U520" s="1048">
        <v>521</v>
      </c>
      <c r="V520" s="459"/>
    </row>
    <row r="521" spans="1:22" ht="15.75" customHeight="1">
      <c r="A521" s="1108" t="s">
        <v>272</v>
      </c>
      <c r="B521" s="1087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1"/>
      <c r="N521" s="951"/>
      <c r="O521" s="951"/>
      <c r="P521" s="951"/>
      <c r="Q521" s="1116"/>
      <c r="R521" s="885"/>
      <c r="S521" s="1017"/>
      <c r="T521" s="1017"/>
      <c r="U521" s="1048">
        <v>522</v>
      </c>
      <c r="V521" s="459"/>
    </row>
    <row r="522" spans="1:22" ht="15.75" customHeight="1">
      <c r="A522" s="1157" t="str">
        <f>$G$1 &amp; "/kg"</f>
        <v>kcal/kg</v>
      </c>
      <c r="B522" s="1090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7"/>
      <c r="H522" s="951"/>
      <c r="I522" s="951"/>
      <c r="J522" s="951"/>
      <c r="K522" s="951"/>
      <c r="L522" s="1087"/>
      <c r="M522" s="1103"/>
      <c r="N522" s="1103"/>
      <c r="O522" s="1103"/>
      <c r="P522" s="1103"/>
      <c r="Q522" s="1116"/>
      <c r="R522" s="885"/>
      <c r="S522" s="1017"/>
      <c r="T522" s="1017"/>
      <c r="U522" s="1048">
        <v>523</v>
      </c>
      <c r="V522" s="459"/>
    </row>
    <row r="523" spans="1:22" ht="15.75" customHeight="1">
      <c r="A523" s="1108" t="str">
        <f>$G$1 &amp; " (%)"</f>
        <v>kcal (%)</v>
      </c>
      <c r="B523" s="1090"/>
      <c r="C523" s="1403" t="str">
        <f>IF(SUM(C520)=0,"",C520*C521*C522/C$46/365/$F$1)</f>
        <v/>
      </c>
      <c r="D523" s="1403" t="str">
        <f>IF(SUM(D520)=0,"",D520*D521*D522/D$46/365/$F$1)</f>
        <v/>
      </c>
      <c r="E523" s="1403" t="str">
        <f>IF(SUM(E520)=0,"",E520*E521*E522/E$46/365/$F$1)</f>
        <v/>
      </c>
      <c r="F523" s="1403" t="str">
        <f>IF(SUM(F520)=0,"",F520*F521*F522/F$46/365/$F$1)</f>
        <v/>
      </c>
      <c r="G523" s="1099"/>
      <c r="H523" s="1403" t="str">
        <f>IF(H$46=0,"",H520*H521*SUM($D522)/H$46/365/$F$1)</f>
        <v/>
      </c>
      <c r="I523" s="1403">
        <f>IF(I$46=0,"",I520*I521*SUM($D522)/I$46/365/$F$1)</f>
        <v>0</v>
      </c>
      <c r="J523" s="1403" t="str">
        <f>IF(J$46=0,"",J520*J521*SUM($D522)/J$46/365/$F$1)</f>
        <v/>
      </c>
      <c r="K523" s="1403" t="str">
        <f>IF(K$46=0,"",K520*K521*SUM($D522)/K$46/365/$F$1)</f>
        <v/>
      </c>
      <c r="L523" s="1099"/>
      <c r="M523" s="1135" t="str">
        <f>IF(SUM(H523)=SUM(C523),"",SUM(H523)-SUM(C523))</f>
        <v/>
      </c>
      <c r="N523" s="1135" t="str">
        <f>IF(SUM(I523)=SUM(D523),"",SUM(I523)-SUM(D523))</f>
        <v/>
      </c>
      <c r="O523" s="1135" t="str">
        <f>IF(SUM(J523)=SUM(E523),"",SUM(J523)-SUM(E523))</f>
        <v/>
      </c>
      <c r="P523" s="1135" t="str">
        <f>IF(SUM(K523)=SUM(F523),"",SUM(K523)-SUM(F523))</f>
        <v/>
      </c>
      <c r="Q523" s="1116"/>
      <c r="R523" s="1047"/>
      <c r="S523" s="1010"/>
      <c r="T523" s="1010"/>
      <c r="U523" s="1048">
        <v>524</v>
      </c>
      <c r="V523" s="459"/>
    </row>
    <row r="524" spans="1:22" ht="15.75" customHeight="1">
      <c r="A524" s="1176" t="s">
        <v>271</v>
      </c>
      <c r="B524" s="1090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7"/>
      <c r="H524" s="951"/>
      <c r="I524" s="951"/>
      <c r="J524" s="951"/>
      <c r="K524" s="951"/>
      <c r="L524" s="1087"/>
      <c r="M524" s="951"/>
      <c r="N524" s="951"/>
      <c r="O524" s="951"/>
      <c r="P524" s="951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269</v>
      </c>
      <c r="B525" s="1087"/>
      <c r="C525" s="1404" t="str">
        <f>IF(C524="","",C520*C521*C524)</f>
        <v/>
      </c>
      <c r="D525" s="1404" t="str">
        <f>IF(D524="","",D520*D521*D524)</f>
        <v/>
      </c>
      <c r="E525" s="1404" t="str">
        <f>IF(E524="","",E520*E521*E524)</f>
        <v/>
      </c>
      <c r="F525" s="1404" t="str">
        <f>IF(F524="","",F520*F521*F524)</f>
        <v/>
      </c>
      <c r="G525" s="1087"/>
      <c r="H525" s="1404" t="str">
        <f>IF(H$46=0,"",IF($D524="",H520*H521*'Exp factors'!$H$44,H520*H521*$D524))</f>
        <v/>
      </c>
      <c r="I525" s="1404">
        <f>IF(I$46=0,"",IF($D524="",I520*I521*'Exp factors'!$H$44,I520*I521*$D524))</f>
        <v>0</v>
      </c>
      <c r="J525" s="1404" t="str">
        <f>IF(J$46=0,"",IF($D524="",J520*J521*'Exp factors'!$H$44,J520*J521*$D524))</f>
        <v/>
      </c>
      <c r="K525" s="1404" t="str">
        <f>IF(K$46=0,"",IF($D524="",K520*K521*'Exp factors'!$H$44,K520*K521*$D524))</f>
        <v/>
      </c>
      <c r="L525" s="1087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116" t="str">
        <f>[1]ExpFactors!$I$44</f>
        <v>other</v>
      </c>
      <c r="R525" s="885"/>
      <c r="S525" s="1017"/>
      <c r="T525" s="1017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7"/>
      <c r="H526" s="1177"/>
      <c r="I526" s="1177"/>
      <c r="J526" s="1177"/>
      <c r="K526" s="1177"/>
      <c r="L526" s="1087"/>
      <c r="M526" s="951"/>
      <c r="N526" s="951"/>
      <c r="O526" s="951"/>
      <c r="P526" s="951"/>
      <c r="Q526" s="1116"/>
      <c r="R526" s="885"/>
      <c r="S526" s="1017"/>
      <c r="T526" s="1017"/>
      <c r="U526" s="1048">
        <v>527</v>
      </c>
      <c r="V526" s="459"/>
    </row>
    <row r="527" spans="1:22" ht="15.75" customHeight="1">
      <c r="A527" s="634" t="s">
        <v>275</v>
      </c>
      <c r="B527" s="1087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1"/>
      <c r="N527" s="951"/>
      <c r="O527" s="951"/>
      <c r="P527" s="951"/>
      <c r="Q527" s="1116"/>
      <c r="R527" s="885"/>
      <c r="S527" s="1017"/>
      <c r="T527" s="1017"/>
      <c r="U527" s="1048">
        <v>528</v>
      </c>
      <c r="V527" s="459"/>
    </row>
    <row r="528" spans="1:22" ht="15.75" customHeight="1">
      <c r="A528" s="1157" t="str">
        <f>$G$1 &amp; "/kg"</f>
        <v>kcal/kg</v>
      </c>
      <c r="B528" s="1090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7"/>
      <c r="H528" s="951"/>
      <c r="I528" s="951"/>
      <c r="J528" s="951"/>
      <c r="K528" s="951"/>
      <c r="L528" s="1087"/>
      <c r="M528" s="1103"/>
      <c r="N528" s="1103"/>
      <c r="O528" s="1103"/>
      <c r="P528" s="1103"/>
      <c r="Q528" s="1116"/>
      <c r="R528" s="885"/>
      <c r="S528" s="1017"/>
      <c r="T528" s="1017"/>
      <c r="U528" s="1048">
        <v>529</v>
      </c>
      <c r="V528" s="459"/>
    </row>
    <row r="529" spans="1:22" ht="15.75" customHeight="1">
      <c r="A529" s="1108" t="str">
        <f>$G$1 &amp; " (%)"</f>
        <v>kcal (%)</v>
      </c>
      <c r="B529" s="1090"/>
      <c r="C529" s="1403" t="str">
        <f>IF(SUM(C527)=0,"",C527*C528/C$46/365/$F$1)</f>
        <v/>
      </c>
      <c r="D529" s="1403" t="str">
        <f>IF(SUM(D527)=0,"",D527*D528/D$46/365/$F$1)</f>
        <v/>
      </c>
      <c r="E529" s="1403" t="str">
        <f>IF(SUM(E527)=0,"",E527*E528/E$46/365/$F$1)</f>
        <v/>
      </c>
      <c r="F529" s="1403" t="str">
        <f>IF(SUM(F527)=0,"",F527*F528/F$46/365/$F$1)</f>
        <v/>
      </c>
      <c r="G529" s="1087"/>
      <c r="H529" s="1403" t="str">
        <f>IF(H$46=0,"",H527*SUM($D528)/H$46/365/$F$1)</f>
        <v/>
      </c>
      <c r="I529" s="1403">
        <f>IF(I$46=0,"",I527*SUM($D528)/I$46/365/$F$1)</f>
        <v>0</v>
      </c>
      <c r="J529" s="1403" t="str">
        <f>IF(J$46=0,"",J527*SUM($D528)/J$46/365/$F$1)</f>
        <v/>
      </c>
      <c r="K529" s="1403" t="str">
        <f>IF(K$46=0,"",K527*SUM($D528)/K$46/365/$F$1)</f>
        <v/>
      </c>
      <c r="L529" s="1087"/>
      <c r="M529" s="1135" t="str">
        <f>IF(SUM(H529)=SUM(C529),"",SUM(H529)-SUM(C529))</f>
        <v/>
      </c>
      <c r="N529" s="1135" t="str">
        <f>IF(SUM(I529)=SUM(D529),"",SUM(I529)-SUM(D529))</f>
        <v/>
      </c>
      <c r="O529" s="1135" t="str">
        <f>IF(SUM(J529)=SUM(E529),"",SUM(J529)-SUM(E529))</f>
        <v/>
      </c>
      <c r="P529" s="1135" t="str">
        <f>IF(SUM(K529)=SUM(F529),"",SUM(K529)-SUM(F529))</f>
        <v/>
      </c>
      <c r="Q529" s="1116"/>
      <c r="R529" s="885"/>
      <c r="S529" s="1017"/>
      <c r="T529" s="1017"/>
      <c r="U529" s="1048">
        <v>530</v>
      </c>
      <c r="V529" s="459"/>
    </row>
    <row r="530" spans="1:22" ht="15.75" customHeight="1">
      <c r="A530" s="1176" t="s">
        <v>271</v>
      </c>
      <c r="B530" s="1090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7"/>
      <c r="H530" s="951"/>
      <c r="I530" s="951"/>
      <c r="J530" s="951"/>
      <c r="K530" s="951"/>
      <c r="L530" s="1087"/>
      <c r="M530" s="951"/>
      <c r="N530" s="951"/>
      <c r="O530" s="951"/>
      <c r="P530" s="951"/>
      <c r="Q530" s="1116"/>
      <c r="R530" s="885"/>
      <c r="S530" s="1017"/>
      <c r="T530" s="1017"/>
      <c r="U530" s="1048">
        <v>531</v>
      </c>
      <c r="V530" s="459"/>
    </row>
    <row r="531" spans="1:22" ht="15.75" customHeight="1">
      <c r="A531" s="1108" t="s">
        <v>269</v>
      </c>
      <c r="B531" s="1087"/>
      <c r="C531" s="1404" t="str">
        <f>IF(C530="","",C527*C530)</f>
        <v/>
      </c>
      <c r="D531" s="1404" t="str">
        <f>IF(D530="","",D527*D530)</f>
        <v/>
      </c>
      <c r="E531" s="1404" t="str">
        <f>IF(E530="","",E527*E530)</f>
        <v/>
      </c>
      <c r="F531" s="1404" t="str">
        <f>IF(F530="","",F527*F530)</f>
        <v/>
      </c>
      <c r="G531" s="1087"/>
      <c r="H531" s="1404" t="str">
        <f>IF(H$46=0,"",IF($D530="",H527*'Exp factors'!$H$45,H527*$D530))</f>
        <v/>
      </c>
      <c r="I531" s="1404">
        <f>IF(I$46=0,"",IF($D530="",I527*'Exp factors'!$H$45,I527*$D530))</f>
        <v>0</v>
      </c>
      <c r="J531" s="1404" t="str">
        <f>IF(J$46=0,"",IF($D530="",J527*'Exp factors'!$H$45,J527*$D530))</f>
        <v/>
      </c>
      <c r="K531" s="1404" t="str">
        <f>IF(K$46=0,"",IF($D530="",K527*'Exp factors'!$H$45,K527*$D530))</f>
        <v/>
      </c>
      <c r="L531" s="1087"/>
      <c r="M531" s="960" t="str">
        <f>IF(SUM(H531)=SUM(C531),"",SUM(H531)-SUM(C531))</f>
        <v/>
      </c>
      <c r="N531" s="960" t="str">
        <f>IF(SUM(I531)=SUM(D531),"",SUM(I531)-SUM(D531))</f>
        <v/>
      </c>
      <c r="O531" s="960" t="str">
        <f>IF(SUM(J531)=SUM(E531),"",SUM(J531)-SUM(E531))</f>
        <v/>
      </c>
      <c r="P531" s="960" t="str">
        <f>IF(SUM(K531)=SUM(F531),"",SUM(K531)-SUM(F531))</f>
        <v/>
      </c>
      <c r="Q531" s="1116" t="str">
        <f>[1]ExpFactors!$I$68</f>
        <v>des</v>
      </c>
      <c r="R531" s="885"/>
      <c r="S531" s="1017"/>
      <c r="T531" s="1017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1"/>
      <c r="N532" s="951"/>
      <c r="O532" s="951"/>
      <c r="P532" s="951"/>
      <c r="Q532" s="1116"/>
      <c r="R532" s="885"/>
      <c r="S532" s="1017"/>
      <c r="T532" s="1017"/>
      <c r="U532" s="1048">
        <v>533</v>
      </c>
      <c r="V532" s="459"/>
    </row>
    <row r="533" spans="1:22" ht="15.75" customHeight="1">
      <c r="A533" s="634" t="s">
        <v>275</v>
      </c>
      <c r="B533" s="1087"/>
      <c r="C533" s="993" t="str">
        <f>IF(Data!BV533="","",Data!BV533)</f>
        <v/>
      </c>
      <c r="D533" s="993" t="str">
        <f>IF(Data!BW533="","",Data!BW533)</f>
        <v/>
      </c>
      <c r="E533" s="993" t="str">
        <f>IF(Data!BX533="","",Data!BX533)</f>
        <v/>
      </c>
      <c r="F533" s="993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1"/>
      <c r="N533" s="951"/>
      <c r="O533" s="951"/>
      <c r="P533" s="951"/>
      <c r="Q533" s="1116"/>
      <c r="R533" s="885"/>
      <c r="S533" s="1017"/>
      <c r="T533" s="1017"/>
      <c r="U533" s="1048">
        <v>534</v>
      </c>
      <c r="V533" s="459"/>
    </row>
    <row r="534" spans="1:22" ht="15.75" customHeight="1">
      <c r="A534" s="1157" t="str">
        <f>$G$1 &amp; "/kg"</f>
        <v>kcal/kg</v>
      </c>
      <c r="B534" s="1090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7"/>
      <c r="H534" s="951"/>
      <c r="I534" s="951"/>
      <c r="J534" s="951"/>
      <c r="K534" s="951"/>
      <c r="L534" s="1087"/>
      <c r="M534" s="1103"/>
      <c r="N534" s="1103"/>
      <c r="O534" s="1103"/>
      <c r="P534" s="1103"/>
      <c r="Q534" s="1116"/>
      <c r="R534" s="885"/>
      <c r="S534" s="1017"/>
      <c r="T534" s="1017"/>
      <c r="U534" s="1048">
        <v>535</v>
      </c>
      <c r="V534" s="459"/>
    </row>
    <row r="535" spans="1:22" ht="15.75" customHeight="1">
      <c r="A535" s="1108" t="str">
        <f>$G$1 &amp; " (%)"</f>
        <v>kcal (%)</v>
      </c>
      <c r="B535" s="1090"/>
      <c r="C535" s="1403" t="str">
        <f>IF(SUM(C533)=0,"",C533*C534/C$46/365/$F$1)</f>
        <v/>
      </c>
      <c r="D535" s="1403" t="str">
        <f>IF(SUM(D533)=0,"",D533*D534/D$46/365/$F$1)</f>
        <v/>
      </c>
      <c r="E535" s="1403" t="str">
        <f>IF(SUM(E533)=0,"",E533*E534/E$46/365/$F$1)</f>
        <v/>
      </c>
      <c r="F535" s="1403" t="str">
        <f>IF(SUM(F533)=0,"",F533*F534/F$46/365/$F$1)</f>
        <v/>
      </c>
      <c r="G535" s="1087"/>
      <c r="H535" s="1403" t="str">
        <f>IF(H$46=0,"",H533*SUM($D534)/H$46/365/$F$1)</f>
        <v/>
      </c>
      <c r="I535" s="1403">
        <f>IF(I$46=0,"",I533*SUM($D534)/I$46/365/$F$1)</f>
        <v>0</v>
      </c>
      <c r="J535" s="1403" t="str">
        <f>IF(J$46=0,"",J533*SUM($D534)/J$46/365/$F$1)</f>
        <v/>
      </c>
      <c r="K535" s="1403" t="str">
        <f>IF(K$46=0,"",K533*SUM($D534)/K$46/365/$F$1)</f>
        <v/>
      </c>
      <c r="L535" s="1087"/>
      <c r="M535" s="1135" t="str">
        <f>IF(SUM(H535)=SUM(C535),"",SUM(H535)-SUM(C535))</f>
        <v/>
      </c>
      <c r="N535" s="1135" t="str">
        <f>IF(SUM(I535)=SUM(D535),"",SUM(I535)-SUM(D535))</f>
        <v/>
      </c>
      <c r="O535" s="1135" t="str">
        <f>IF(SUM(J535)=SUM(E535),"",SUM(J535)-SUM(E535))</f>
        <v/>
      </c>
      <c r="P535" s="1135" t="str">
        <f>IF(SUM(K535)=SUM(F535),"",SUM(K535)-SUM(F535))</f>
        <v/>
      </c>
      <c r="Q535" s="1116"/>
      <c r="R535" s="885"/>
      <c r="S535" s="1017"/>
      <c r="T535" s="1017"/>
      <c r="U535" s="1048">
        <v>536</v>
      </c>
      <c r="V535" s="459"/>
    </row>
    <row r="536" spans="1:22" ht="15.75" customHeight="1">
      <c r="A536" s="1176" t="s">
        <v>271</v>
      </c>
      <c r="B536" s="1090"/>
      <c r="C536" s="993" t="str">
        <f>IF(Data!BV536="","",Data!BV536)</f>
        <v/>
      </c>
      <c r="D536" s="993" t="str">
        <f>IF(Data!BW536="","",Data!BW536)</f>
        <v/>
      </c>
      <c r="E536" s="993" t="str">
        <f>IF(Data!BX536="","",Data!BX536)</f>
        <v/>
      </c>
      <c r="F536" s="993" t="str">
        <f>IF(Data!BY536="","",Data!BY536)</f>
        <v/>
      </c>
      <c r="G536" s="1087"/>
      <c r="H536" s="951"/>
      <c r="I536" s="951"/>
      <c r="J536" s="951"/>
      <c r="K536" s="951"/>
      <c r="L536" s="1087"/>
      <c r="M536" s="951"/>
      <c r="N536" s="951"/>
      <c r="O536" s="951"/>
      <c r="P536" s="951"/>
      <c r="Q536" s="1116"/>
      <c r="R536" s="885"/>
      <c r="S536" s="1017"/>
      <c r="T536" s="1017"/>
      <c r="U536" s="1048">
        <v>537</v>
      </c>
      <c r="V536" s="459"/>
    </row>
    <row r="537" spans="1:22" ht="15.75" customHeight="1">
      <c r="A537" s="1108" t="s">
        <v>269</v>
      </c>
      <c r="B537" s="1087"/>
      <c r="C537" s="1404" t="str">
        <f>IF(C536="","",C533*C536)</f>
        <v/>
      </c>
      <c r="D537" s="1404" t="str">
        <f>IF(D536="","",D533*D536)</f>
        <v/>
      </c>
      <c r="E537" s="1404" t="str">
        <f>IF(E536="","",E533*E536)</f>
        <v/>
      </c>
      <c r="F537" s="1404" t="str">
        <f>IF(F536="","",F533*F536)</f>
        <v/>
      </c>
      <c r="G537" s="1087"/>
      <c r="H537" s="1404" t="str">
        <f>IF(H$46=0,"",IF($D536="",H533*'Exp factors'!$H$46,H533*$D536))</f>
        <v/>
      </c>
      <c r="I537" s="1404">
        <f>IF(I$46=0,"",IF($D536="",I533*'Exp factors'!$H$46,I533*$D536))</f>
        <v>0</v>
      </c>
      <c r="J537" s="1404" t="str">
        <f>IF(J$46=0,"",IF($D536="",J533*'Exp factors'!$H$46,J533*$D536))</f>
        <v/>
      </c>
      <c r="K537" s="1404" t="str">
        <f>IF(K$46=0,"",IF($D536="",K533*'Exp factors'!$H$46,K533*$D536))</f>
        <v/>
      </c>
      <c r="L537" s="1087"/>
      <c r="M537" s="960" t="str">
        <f>IF(SUM(H537)=SUM(C537),"",SUM(H537)-SUM(C537))</f>
        <v/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116" t="str">
        <f>[1]ExpFactors!$I$63</f>
        <v>des</v>
      </c>
      <c r="R537" s="885"/>
      <c r="S537" s="1017"/>
      <c r="T537" s="1017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3" t="str">
        <f>IF(Data!BV538="","",Data!BV538)</f>
        <v/>
      </c>
      <c r="D538" s="993" t="str">
        <f>IF(Data!BW538="","",Data!BW538)</f>
        <v/>
      </c>
      <c r="E538" s="993" t="str">
        <f>IF(Data!BX538="","",Data!BX538)</f>
        <v/>
      </c>
      <c r="F538" s="993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1"/>
      <c r="N538" s="951"/>
      <c r="O538" s="951"/>
      <c r="P538" s="951"/>
      <c r="Q538" s="1116"/>
      <c r="R538" s="885"/>
      <c r="S538" s="1017"/>
      <c r="T538" s="1017"/>
      <c r="U538" s="1048">
        <v>539</v>
      </c>
      <c r="V538" s="459"/>
    </row>
    <row r="539" spans="1:22" ht="15.75" customHeight="1">
      <c r="A539" s="1108" t="s">
        <v>272</v>
      </c>
      <c r="B539" s="1087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1"/>
      <c r="N539" s="951"/>
      <c r="O539" s="951"/>
      <c r="P539" s="951"/>
      <c r="Q539" s="1116"/>
      <c r="R539" s="885"/>
      <c r="S539" s="1017"/>
      <c r="T539" s="1017"/>
      <c r="U539" s="1048">
        <v>540</v>
      </c>
      <c r="V539" s="459"/>
    </row>
    <row r="540" spans="1:22" ht="15.75" customHeight="1">
      <c r="A540" s="1157" t="str">
        <f>$G$1 &amp; "/kg"</f>
        <v>kcal/kg</v>
      </c>
      <c r="B540" s="1090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7"/>
      <c r="H540" s="951"/>
      <c r="I540" s="951"/>
      <c r="J540" s="951"/>
      <c r="K540" s="951"/>
      <c r="L540" s="1087"/>
      <c r="M540" s="1103"/>
      <c r="N540" s="1103"/>
      <c r="O540" s="1103"/>
      <c r="P540" s="1103"/>
      <c r="Q540" s="1116"/>
      <c r="R540" s="885"/>
      <c r="S540" s="1017"/>
      <c r="T540" s="1017"/>
      <c r="U540" s="1048">
        <v>541</v>
      </c>
      <c r="V540" s="459"/>
    </row>
    <row r="541" spans="1:22" ht="15.75" customHeight="1">
      <c r="A541" s="1108" t="str">
        <f>$G$1 &amp; " (%)"</f>
        <v>kcal (%)</v>
      </c>
      <c r="B541" s="1090"/>
      <c r="C541" s="1403" t="str">
        <f>IF(SUM(C538)=0,"",C538*C539*C540/C$46/365/$F$1)</f>
        <v/>
      </c>
      <c r="D541" s="1403" t="str">
        <f>IF(SUM(D538)=0,"",D538*D539*D540/D$46/365/$F$1)</f>
        <v/>
      </c>
      <c r="E541" s="1403" t="str">
        <f>IF(SUM(E538)=0,"",E538*E539*E540/E$46/365/$F$1)</f>
        <v/>
      </c>
      <c r="F541" s="1403" t="str">
        <f>IF(SUM(F538)=0,"",F538*F539*F540/F$46/365/$F$1)</f>
        <v/>
      </c>
      <c r="G541" s="1087"/>
      <c r="H541" s="1403" t="str">
        <f>IF(H$46=0,"",H538*H539*SUM($D540)/H$46/365/$F$1)</f>
        <v/>
      </c>
      <c r="I541" s="1403">
        <f>IF(I$46=0,"",I538*I539*SUM($D540)/I$46/365/$F$1)</f>
        <v>0</v>
      </c>
      <c r="J541" s="1403" t="str">
        <f>IF(J$46=0,"",J538*J539*SUM($D540)/J$46/365/$F$1)</f>
        <v/>
      </c>
      <c r="K541" s="1403" t="str">
        <f>IF(K$46=0,"",K538*K539*SUM($D540)/K$46/365/$F$1)</f>
        <v/>
      </c>
      <c r="L541" s="1087"/>
      <c r="M541" s="1135" t="str">
        <f>IF(SUM(H541)=SUM(C541),"",SUM(H541)-SUM(C541))</f>
        <v/>
      </c>
      <c r="N541" s="1135" t="str">
        <f>IF(SUM(I541)=SUM(D541),"",SUM(I541)-SUM(D541))</f>
        <v/>
      </c>
      <c r="O541" s="1135" t="str">
        <f>IF(SUM(J541)=SUM(E541),"",SUM(J541)-SUM(E541))</f>
        <v/>
      </c>
      <c r="P541" s="1135" t="str">
        <f>IF(SUM(K541)=SUM(F541),"",SUM(K541)-SUM(F541))</f>
        <v/>
      </c>
      <c r="Q541" s="1116"/>
      <c r="R541" s="885"/>
      <c r="S541" s="1017"/>
      <c r="T541" s="1017"/>
      <c r="U541" s="1048">
        <v>542</v>
      </c>
      <c r="V541" s="459"/>
    </row>
    <row r="542" spans="1:22" ht="15.75" customHeight="1">
      <c r="A542" s="1176" t="s">
        <v>271</v>
      </c>
      <c r="B542" s="1090"/>
      <c r="C542" s="993" t="str">
        <f>IF(Data!BV542="","",Data!BV542)</f>
        <v/>
      </c>
      <c r="D542" s="993" t="str">
        <f>IF(Data!BW542="","",Data!BW542)</f>
        <v/>
      </c>
      <c r="E542" s="993" t="str">
        <f>IF(Data!BX542="","",Data!BX542)</f>
        <v/>
      </c>
      <c r="F542" s="993" t="str">
        <f>IF(Data!BY542="","",Data!BY542)</f>
        <v/>
      </c>
      <c r="G542" s="1087"/>
      <c r="H542" s="951"/>
      <c r="I542" s="951"/>
      <c r="J542" s="951"/>
      <c r="K542" s="951"/>
      <c r="L542" s="1087"/>
      <c r="M542" s="951"/>
      <c r="N542" s="951"/>
      <c r="O542" s="951"/>
      <c r="P542" s="951"/>
      <c r="Q542" s="1116"/>
      <c r="R542" s="885"/>
      <c r="S542" s="1017"/>
      <c r="T542" s="1017"/>
      <c r="U542" s="1048">
        <v>543</v>
      </c>
      <c r="V542" s="459"/>
    </row>
    <row r="543" spans="1:22" ht="15.75" customHeight="1">
      <c r="A543" s="1108" t="s">
        <v>269</v>
      </c>
      <c r="B543" s="1087"/>
      <c r="C543" s="1404" t="str">
        <f>IF(C542="","",C538*C539*C542)</f>
        <v/>
      </c>
      <c r="D543" s="1404" t="str">
        <f>IF(D542="","",D538*D539*D542)</f>
        <v/>
      </c>
      <c r="E543" s="1404" t="str">
        <f>IF(E542="","",E538*E539*E542)</f>
        <v/>
      </c>
      <c r="F543" s="1404" t="str">
        <f>IF(F542="","",F538*F539*F542)</f>
        <v/>
      </c>
      <c r="G543" s="1087"/>
      <c r="H543" s="1404" t="str">
        <f>IF(H$46=0,"",IF($D542="",H538*H539*'Exp factors'!$H$47,H538*H539*$D542))</f>
        <v/>
      </c>
      <c r="I543" s="1404">
        <f>IF(I$46=0,"",IF($D542="",I538*I539*'Exp factors'!$H$47,I538*I539*$D542))</f>
        <v>0</v>
      </c>
      <c r="J543" s="1404" t="str">
        <f>IF(J$46=0,"",IF($D542="",J538*J539*'Exp factors'!$H$47,J538*J539*$D542))</f>
        <v/>
      </c>
      <c r="K543" s="1404" t="str">
        <f>IF(K$46=0,"",IF($D542="",K538*K539*'Exp factors'!$H$47,K538*K539*$D542))</f>
        <v/>
      </c>
      <c r="L543" s="1087"/>
      <c r="M543" s="960" t="str">
        <f>IF(SUM(H543)=SUM(C543),"",SUM(H543)-SUM(C543))</f>
        <v/>
      </c>
      <c r="N543" s="960" t="str">
        <f>IF(SUM(I543)=SUM(D543),"",SUM(I543)-SUM(D543))</f>
        <v/>
      </c>
      <c r="O543" s="960" t="str">
        <f>IF(SUM(J543)=SUM(E543),"",SUM(J543)-SUM(E543))</f>
        <v/>
      </c>
      <c r="P543" s="960" t="str">
        <f>IF(SUM(K543)=SUM(F543),"",SUM(K543)-SUM(F543))</f>
        <v/>
      </c>
      <c r="Q543" s="1116" t="str">
        <f>[1]ExpFactors!$I$63</f>
        <v>des</v>
      </c>
      <c r="R543" s="885"/>
      <c r="S543" s="1017"/>
      <c r="T543" s="1017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7"/>
      <c r="H544" s="1177"/>
      <c r="I544" s="1177"/>
      <c r="J544" s="1177"/>
      <c r="K544" s="1177"/>
      <c r="L544" s="1087"/>
      <c r="M544" s="951"/>
      <c r="N544" s="951"/>
      <c r="O544" s="951"/>
      <c r="P544" s="951"/>
      <c r="Q544" s="1116"/>
      <c r="R544" s="885"/>
      <c r="S544" s="1017"/>
      <c r="T544" s="1017"/>
      <c r="U544" s="1048">
        <v>545</v>
      </c>
      <c r="V544" s="459"/>
    </row>
    <row r="545" spans="1:22" ht="15.75" customHeight="1">
      <c r="A545" s="634" t="s">
        <v>275</v>
      </c>
      <c r="B545" s="1087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1"/>
      <c r="N545" s="951"/>
      <c r="O545" s="951"/>
      <c r="P545" s="951"/>
      <c r="Q545" s="1116"/>
      <c r="R545" s="885"/>
      <c r="S545" s="1017"/>
      <c r="T545" s="1017"/>
      <c r="U545" s="1048">
        <v>546</v>
      </c>
      <c r="V545" s="459"/>
    </row>
    <row r="546" spans="1:22" ht="15.75" customHeight="1">
      <c r="A546" s="1157" t="str">
        <f>$G$1 &amp; "/kg"</f>
        <v>kcal/kg</v>
      </c>
      <c r="B546" s="1090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7"/>
      <c r="H546" s="951"/>
      <c r="I546" s="951"/>
      <c r="J546" s="951"/>
      <c r="K546" s="951"/>
      <c r="L546" s="1087"/>
      <c r="M546" s="1103"/>
      <c r="N546" s="1103"/>
      <c r="O546" s="1103"/>
      <c r="P546" s="1103"/>
      <c r="Q546" s="1116"/>
      <c r="R546" s="885"/>
      <c r="S546" s="1017"/>
      <c r="T546" s="1017"/>
      <c r="U546" s="1048">
        <v>547</v>
      </c>
      <c r="V546" s="459"/>
    </row>
    <row r="547" spans="1:22" ht="15.75" customHeight="1">
      <c r="A547" s="1108" t="str">
        <f>$G$1 &amp; " (%)"</f>
        <v>kcal (%)</v>
      </c>
      <c r="B547" s="1090"/>
      <c r="C547" s="1403" t="str">
        <f>IF(SUM(C545)=0,"",C545*C546/C$46/365/$F$1)</f>
        <v/>
      </c>
      <c r="D547" s="1403" t="str">
        <f>IF(SUM(D545)=0,"",D545*D546/D$46/365/$F$1)</f>
        <v/>
      </c>
      <c r="E547" s="1403" t="str">
        <f>IF(SUM(E545)=0,"",E545*E546/E$46/365/$F$1)</f>
        <v/>
      </c>
      <c r="F547" s="1403" t="str">
        <f>IF(SUM(F545)=0,"",F545*F546/F$46/365/$F$1)</f>
        <v/>
      </c>
      <c r="G547" s="1087"/>
      <c r="H547" s="1403" t="str">
        <f>IF(H$46=0,"",H545*SUM($D546)/H$46/365/$F$1)</f>
        <v/>
      </c>
      <c r="I547" s="1403">
        <f>IF(I$46=0,"",I545*SUM($D546)/I$46/365/$F$1)</f>
        <v>0</v>
      </c>
      <c r="J547" s="1403" t="str">
        <f>IF(J$46=0,"",J545*SUM($D546)/J$46/365/$F$1)</f>
        <v/>
      </c>
      <c r="K547" s="1403" t="str">
        <f>IF(K$46=0,"",K545*SUM($D546)/K$46/365/$F$1)</f>
        <v/>
      </c>
      <c r="L547" s="1087"/>
      <c r="M547" s="1135" t="str">
        <f>IF(SUM(H547)=SUM(C547),"",SUM(H547)-SUM(C547))</f>
        <v/>
      </c>
      <c r="N547" s="1135" t="str">
        <f>IF(SUM(I547)=SUM(D547),"",SUM(I547)-SUM(D547))</f>
        <v/>
      </c>
      <c r="O547" s="1135" t="str">
        <f>IF(SUM(J547)=SUM(E547),"",SUM(J547)-SUM(E547))</f>
        <v/>
      </c>
      <c r="P547" s="1135" t="str">
        <f>IF(SUM(K547)=SUM(F547),"",SUM(K547)-SUM(F547))</f>
        <v/>
      </c>
      <c r="Q547" s="1116"/>
      <c r="R547" s="885"/>
      <c r="S547" s="1017"/>
      <c r="T547" s="1017"/>
      <c r="U547" s="1048">
        <v>548</v>
      </c>
      <c r="V547" s="459"/>
    </row>
    <row r="548" spans="1:22" ht="15.75" customHeight="1">
      <c r="A548" s="1176" t="s">
        <v>271</v>
      </c>
      <c r="B548" s="1090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7"/>
      <c r="H548" s="951"/>
      <c r="I548" s="951"/>
      <c r="J548" s="951"/>
      <c r="K548" s="951"/>
      <c r="L548" s="1087"/>
      <c r="M548" s="951"/>
      <c r="N548" s="951"/>
      <c r="O548" s="951"/>
      <c r="P548" s="951"/>
      <c r="Q548" s="1116"/>
      <c r="R548" s="885"/>
      <c r="S548" s="1017"/>
      <c r="T548" s="1017"/>
      <c r="U548" s="1048">
        <v>549</v>
      </c>
      <c r="V548" s="459"/>
    </row>
    <row r="549" spans="1:22" ht="15.75" customHeight="1">
      <c r="A549" s="1108" t="s">
        <v>269</v>
      </c>
      <c r="B549" s="1087"/>
      <c r="C549" s="1404" t="str">
        <f>IF(C548="","",C545*C548)</f>
        <v/>
      </c>
      <c r="D549" s="1404" t="str">
        <f>IF(D548="","",D545*D548)</f>
        <v/>
      </c>
      <c r="E549" s="1404" t="str">
        <f>IF(E548="","",E545*E548)</f>
        <v/>
      </c>
      <c r="F549" s="1404" t="str">
        <f>IF(F548="","",F545*F548)</f>
        <v/>
      </c>
      <c r="G549" s="1087"/>
      <c r="H549" s="1404" t="str">
        <f>IF(H$46=0,"",IF($D548="",H545*'Exp factors'!$H$48,H545*$D548))</f>
        <v/>
      </c>
      <c r="I549" s="1404">
        <f>IF(I$46=0,"",IF($D548="",I545*'Exp factors'!$H$48,I545*$D548))</f>
        <v>0</v>
      </c>
      <c r="J549" s="1404" t="str">
        <f>IF(J$46=0,"",IF($D548="",J545*'Exp factors'!$H$48,J545*$D548))</f>
        <v/>
      </c>
      <c r="K549" s="1404" t="str">
        <f>IF(K$46=0,"",IF($D548="",K545*'Exp factors'!$H$48,K545*$D548))</f>
        <v/>
      </c>
      <c r="L549" s="1087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116" t="str">
        <f>[1]ExpFactors!$I$63</f>
        <v>des</v>
      </c>
      <c r="R549" s="885"/>
      <c r="S549" s="1017"/>
      <c r="T549" s="1017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7"/>
      <c r="H550" s="1177"/>
      <c r="I550" s="1177"/>
      <c r="J550" s="1177"/>
      <c r="K550" s="1177"/>
      <c r="L550" s="1087"/>
      <c r="M550" s="951"/>
      <c r="N550" s="951"/>
      <c r="O550" s="951"/>
      <c r="P550" s="951"/>
      <c r="Q550" s="1116"/>
      <c r="R550" s="885"/>
      <c r="S550" s="1017"/>
      <c r="T550" s="1017"/>
      <c r="U550" s="1048">
        <v>551</v>
      </c>
      <c r="V550" s="459"/>
    </row>
    <row r="551" spans="1:22" ht="15.75" customHeight="1">
      <c r="A551" s="634" t="s">
        <v>275</v>
      </c>
      <c r="B551" s="1087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1"/>
      <c r="N551" s="951"/>
      <c r="O551" s="951"/>
      <c r="P551" s="951"/>
      <c r="Q551" s="1116"/>
      <c r="R551" s="885"/>
      <c r="S551" s="1017"/>
      <c r="T551" s="1017"/>
      <c r="U551" s="1048">
        <v>552</v>
      </c>
      <c r="V551" s="459"/>
    </row>
    <row r="552" spans="1:22" ht="15.75" customHeight="1">
      <c r="A552" s="1157" t="str">
        <f>$G$1 &amp; "/kg"</f>
        <v>kcal/kg</v>
      </c>
      <c r="B552" s="1087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7"/>
      <c r="H552" s="951"/>
      <c r="I552" s="951"/>
      <c r="J552" s="951"/>
      <c r="K552" s="951"/>
      <c r="L552" s="1087"/>
      <c r="M552" s="1103"/>
      <c r="N552" s="1103"/>
      <c r="O552" s="1103"/>
      <c r="P552" s="1103"/>
      <c r="Q552" s="1116"/>
      <c r="R552" s="885"/>
      <c r="S552" s="1017"/>
      <c r="T552" s="1017"/>
      <c r="U552" s="1048">
        <v>553</v>
      </c>
      <c r="V552" s="459"/>
    </row>
    <row r="553" spans="1:22" ht="15.75" customHeight="1">
      <c r="A553" s="1108" t="str">
        <f>$G$1 &amp; " (%)"</f>
        <v>kcal (%)</v>
      </c>
      <c r="B553" s="1087"/>
      <c r="C553" s="1403" t="str">
        <f>IF(SUM(C551)=0,"",C551*C552/C$46/365/$F$1)</f>
        <v/>
      </c>
      <c r="D553" s="1403" t="str">
        <f>IF(SUM(D551)=0,"",D551*D552/D$46/365/$F$1)</f>
        <v/>
      </c>
      <c r="E553" s="1403" t="str">
        <f>IF(SUM(E551)=0,"",E551*E552/E$46/365/$F$1)</f>
        <v/>
      </c>
      <c r="F553" s="1403" t="str">
        <f>IF(SUM(F551)=0,"",F551*F552/F$46/365/$F$1)</f>
        <v/>
      </c>
      <c r="G553" s="1087"/>
      <c r="H553" s="1403" t="str">
        <f>IF(H$46=0,"",H551*SUM($D552)/H$46/365/$F$1)</f>
        <v/>
      </c>
      <c r="I553" s="1403">
        <f>IF(I$46=0,"",I551*SUM($D552)/I$46/365/$F$1)</f>
        <v>0</v>
      </c>
      <c r="J553" s="1403" t="str">
        <f>IF(J$46=0,"",J551*SUM($D552)/J$46/365/$F$1)</f>
        <v/>
      </c>
      <c r="K553" s="1403" t="str">
        <f>IF(K$46=0,"",K551*SUM($D552)/K$46/365/$F$1)</f>
        <v/>
      </c>
      <c r="L553" s="1087"/>
      <c r="M553" s="1135" t="str">
        <f>IF(SUM(H553)=SUM(C553),"",SUM(H553)-SUM(C553))</f>
        <v/>
      </c>
      <c r="N553" s="1135" t="str">
        <f>IF(SUM(I553)=SUM(D553),"",SUM(I553)-SUM(D553))</f>
        <v/>
      </c>
      <c r="O553" s="1135" t="str">
        <f>IF(SUM(J553)=SUM(E553),"",SUM(J553)-SUM(E553))</f>
        <v/>
      </c>
      <c r="P553" s="1135" t="str">
        <f>IF(SUM(K553)=SUM(F553),"",SUM(K553)-SUM(F553))</f>
        <v/>
      </c>
      <c r="Q553" s="1116"/>
      <c r="R553" s="885"/>
      <c r="S553" s="1017"/>
      <c r="T553" s="1017"/>
      <c r="U553" s="1048">
        <v>554</v>
      </c>
      <c r="V553" s="459"/>
    </row>
    <row r="554" spans="1:22" ht="15.75" customHeight="1">
      <c r="A554" s="1176" t="s">
        <v>271</v>
      </c>
      <c r="B554" s="1087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7"/>
      <c r="H554" s="951"/>
      <c r="I554" s="951"/>
      <c r="J554" s="951"/>
      <c r="K554" s="951"/>
      <c r="L554" s="1087"/>
      <c r="M554" s="951"/>
      <c r="N554" s="951"/>
      <c r="O554" s="951"/>
      <c r="P554" s="951"/>
      <c r="Q554" s="1116"/>
      <c r="R554" s="885"/>
      <c r="S554" s="1017"/>
      <c r="T554" s="1017"/>
      <c r="U554" s="1048">
        <v>555</v>
      </c>
      <c r="V554" s="459"/>
    </row>
    <row r="555" spans="1:22" ht="15.75" customHeight="1">
      <c r="A555" s="1108" t="s">
        <v>269</v>
      </c>
      <c r="B555" s="1087"/>
      <c r="C555" s="1404" t="str">
        <f>IF(C554="","",C551*C554)</f>
        <v/>
      </c>
      <c r="D555" s="1404" t="str">
        <f>IF(D554="","",D551*D554)</f>
        <v/>
      </c>
      <c r="E555" s="1404" t="str">
        <f>IF(E554="","",E551*E554)</f>
        <v/>
      </c>
      <c r="F555" s="1404" t="str">
        <f>IF(F554="","",F551*F554)</f>
        <v/>
      </c>
      <c r="G555" s="1087"/>
      <c r="H555" s="1404" t="str">
        <f>IF(H$46=0,"",IF($D554="",H551*'Exp factors'!$H$49,H551*$D554))</f>
        <v/>
      </c>
      <c r="I555" s="1404">
        <f>IF(I$46=0,"",IF($D554="",I551*'Exp factors'!$H$49,I551*$D554))</f>
        <v>0</v>
      </c>
      <c r="J555" s="1404" t="str">
        <f>IF(J$46=0,"",IF($D554="",J551*'Exp factors'!$H$49,J551*$D554))</f>
        <v/>
      </c>
      <c r="K555" s="1404" t="str">
        <f>IF(K$46=0,"",IF($D554="",K551*'Exp factors'!$H$49,K551*$D554))</f>
        <v/>
      </c>
      <c r="L555" s="1087"/>
      <c r="M555" s="960" t="str">
        <f>IF(SUM(H555)=SUM(C555),"",SUM(H555)-SUM(C555))</f>
        <v/>
      </c>
      <c r="N555" s="960" t="str">
        <f>IF(SUM(I555)=SUM(D555),"",SUM(I555)-SUM(D555))</f>
        <v/>
      </c>
      <c r="O555" s="960" t="str">
        <f>IF(SUM(J555)=SUM(E555),"",SUM(J555)-SUM(E555))</f>
        <v/>
      </c>
      <c r="P555" s="960" t="str">
        <f>IF(SUM(K555)=SUM(F555),"",SUM(K555)-SUM(F555))</f>
        <v/>
      </c>
      <c r="Q555" s="1116" t="str">
        <f>[1]ExpFactors!$I$63</f>
        <v>des</v>
      </c>
      <c r="R555" s="885"/>
      <c r="S555" s="1017"/>
      <c r="T555" s="1017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7"/>
      <c r="H556" s="1177"/>
      <c r="I556" s="1177"/>
      <c r="J556" s="1177"/>
      <c r="K556" s="1177"/>
      <c r="L556" s="1087"/>
      <c r="M556" s="951"/>
      <c r="N556" s="951"/>
      <c r="O556" s="951"/>
      <c r="P556" s="951"/>
      <c r="Q556" s="1116"/>
      <c r="R556" s="885"/>
      <c r="S556" s="1017"/>
      <c r="T556" s="1017"/>
      <c r="U556" s="1048">
        <v>557</v>
      </c>
      <c r="V556" s="459"/>
    </row>
    <row r="557" spans="1:22" ht="15.75" customHeight="1">
      <c r="A557" s="634" t="s">
        <v>275</v>
      </c>
      <c r="B557" s="1087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1"/>
      <c r="N557" s="951"/>
      <c r="O557" s="951"/>
      <c r="P557" s="951"/>
      <c r="Q557" s="1116"/>
      <c r="R557" s="885"/>
      <c r="S557" s="1017"/>
      <c r="T557" s="1017"/>
      <c r="U557" s="1048">
        <v>558</v>
      </c>
      <c r="V557" s="459"/>
    </row>
    <row r="558" spans="1:22" ht="15.75" customHeight="1">
      <c r="A558" s="1157" t="str">
        <f>$G$1 &amp; "/kg"</f>
        <v>kcal/kg</v>
      </c>
      <c r="B558" s="1087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7"/>
      <c r="H558" s="951"/>
      <c r="I558" s="951"/>
      <c r="J558" s="951"/>
      <c r="K558" s="951"/>
      <c r="L558" s="1087"/>
      <c r="M558" s="1103"/>
      <c r="N558" s="1103"/>
      <c r="O558" s="1103"/>
      <c r="P558" s="1103"/>
      <c r="Q558" s="1116"/>
      <c r="R558" s="885"/>
      <c r="S558" s="1017"/>
      <c r="T558" s="1017"/>
      <c r="U558" s="1048">
        <v>559</v>
      </c>
      <c r="V558" s="459"/>
    </row>
    <row r="559" spans="1:22" ht="15.75" customHeight="1">
      <c r="A559" s="1108" t="str">
        <f>$G$1 &amp; " (%)"</f>
        <v>kcal (%)</v>
      </c>
      <c r="B559" s="1087"/>
      <c r="C559" s="1403" t="str">
        <f>IF(SUM(C557)=0,"",C557*C558/C$46/365/$F$1)</f>
        <v/>
      </c>
      <c r="D559" s="1403" t="str">
        <f>IF(SUM(D557)=0,"",D557*D558/D$46/365/$F$1)</f>
        <v/>
      </c>
      <c r="E559" s="1403" t="str">
        <f>IF(SUM(E557)=0,"",E557*E558/E$46/365/$F$1)</f>
        <v/>
      </c>
      <c r="F559" s="1403" t="str">
        <f>IF(SUM(F557)=0,"",F557*F558/F$46/365/$F$1)</f>
        <v/>
      </c>
      <c r="G559" s="1087"/>
      <c r="H559" s="1403" t="str">
        <f>IF(H$46=0,"",H557*SUM($D558)/H$46/365/$F$1)</f>
        <v/>
      </c>
      <c r="I559" s="1403">
        <f>IF(I$46=0,"",I557*SUM($D558)/I$46/365/$F$1)</f>
        <v>0</v>
      </c>
      <c r="J559" s="1403" t="str">
        <f>IF(J$46=0,"",J557*SUM($D558)/J$46/365/$F$1)</f>
        <v/>
      </c>
      <c r="K559" s="1403" t="str">
        <f>IF(K$46=0,"",K557*SUM($D558)/K$46/365/$F$1)</f>
        <v/>
      </c>
      <c r="L559" s="1087"/>
      <c r="M559" s="1135" t="str">
        <f>IF(SUM(H559)=SUM(C559),"",SUM(H559)-SUM(C559))</f>
        <v/>
      </c>
      <c r="N559" s="1135" t="str">
        <f>IF(SUM(I559)=SUM(D559),"",SUM(I559)-SUM(D559))</f>
        <v/>
      </c>
      <c r="O559" s="1135" t="str">
        <f>IF(SUM(J559)=SUM(E559),"",SUM(J559)-SUM(E559))</f>
        <v/>
      </c>
      <c r="P559" s="1135" t="str">
        <f>IF(SUM(K559)=SUM(F559),"",SUM(K559)-SUM(F559))</f>
        <v/>
      </c>
      <c r="Q559" s="1116"/>
      <c r="R559" s="885"/>
      <c r="S559" s="1017"/>
      <c r="T559" s="1017"/>
      <c r="U559" s="1048">
        <v>560</v>
      </c>
      <c r="V559" s="459"/>
    </row>
    <row r="560" spans="1:22" ht="15.75" customHeight="1">
      <c r="A560" s="1176" t="s">
        <v>271</v>
      </c>
      <c r="B560" s="1087"/>
      <c r="C560" s="993" t="str">
        <f>IF(Data!BV560="","",Data!BV560)</f>
        <v/>
      </c>
      <c r="D560" s="993" t="str">
        <f>IF(Data!BW560="","",Data!BW560)</f>
        <v/>
      </c>
      <c r="E560" s="993" t="str">
        <f>IF(Data!BX560="","",Data!BX560)</f>
        <v/>
      </c>
      <c r="F560" s="993" t="str">
        <f>IF(Data!BY560="","",Data!BY560)</f>
        <v/>
      </c>
      <c r="G560" s="1087"/>
      <c r="H560" s="951"/>
      <c r="I560" s="951"/>
      <c r="J560" s="951"/>
      <c r="K560" s="951"/>
      <c r="L560" s="1087"/>
      <c r="M560" s="951"/>
      <c r="N560" s="951"/>
      <c r="O560" s="951"/>
      <c r="P560" s="951"/>
      <c r="Q560" s="1116"/>
      <c r="R560" s="885"/>
      <c r="S560" s="1017"/>
      <c r="T560" s="1017"/>
      <c r="U560" s="1048">
        <v>561</v>
      </c>
      <c r="V560" s="459"/>
    </row>
    <row r="561" spans="1:22" ht="15.75" customHeight="1">
      <c r="A561" s="1108" t="s">
        <v>269</v>
      </c>
      <c r="B561" s="1087"/>
      <c r="C561" s="1404" t="str">
        <f>IF(C560="","",C557*C560)</f>
        <v/>
      </c>
      <c r="D561" s="1404" t="str">
        <f>IF(D560="","",D557*D560)</f>
        <v/>
      </c>
      <c r="E561" s="1404" t="str">
        <f>IF(E560="","",E557*E560)</f>
        <v/>
      </c>
      <c r="F561" s="1404" t="str">
        <f>IF(F560="","",F557*F560)</f>
        <v/>
      </c>
      <c r="G561" s="1087"/>
      <c r="H561" s="1404" t="str">
        <f>IF(H$46=0,"",IF($D560="",H557*'Exp factors'!$H$55,H557*$D560))</f>
        <v/>
      </c>
      <c r="I561" s="1404">
        <f>IF(I$46=0,"",IF($D560="",I557*'Exp factors'!$H$55,I557*$D560))</f>
        <v>0</v>
      </c>
      <c r="J561" s="1404" t="str">
        <f>IF(J$46=0,"",IF($D560="",J557*'Exp factors'!$H$55,J557*$D560))</f>
        <v/>
      </c>
      <c r="K561" s="1404" t="str">
        <f>IF(K$46=0,"",IF($D560="",K557*'Exp factors'!$H$55,K557*$D560))</f>
        <v/>
      </c>
      <c r="L561" s="1087"/>
      <c r="M561" s="960" t="str">
        <f>IF(SUM(H561)=SUM(C561),"",SUM(H561)-SUM(C561))</f>
        <v/>
      </c>
      <c r="N561" s="960" t="str">
        <f>IF(SUM(I561)=SUM(D561),"",SUM(I561)-SUM(D561))</f>
        <v/>
      </c>
      <c r="O561" s="960" t="str">
        <f>IF(SUM(J561)=SUM(E561),"",SUM(J561)-SUM(E561))</f>
        <v/>
      </c>
      <c r="P561" s="960" t="str">
        <f>IF(SUM(K561)=SUM(F561),"",SUM(K561)-SUM(F561))</f>
        <v/>
      </c>
      <c r="Q561" s="1116" t="str">
        <f>[1]ExpFactors!$I$63</f>
        <v>des</v>
      </c>
      <c r="R561" s="885"/>
      <c r="S561" s="1017"/>
      <c r="T561" s="1017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7"/>
      <c r="H562" s="1177"/>
      <c r="I562" s="1177"/>
      <c r="J562" s="1177"/>
      <c r="K562" s="1177"/>
      <c r="L562" s="1087"/>
      <c r="M562" s="951"/>
      <c r="N562" s="951"/>
      <c r="O562" s="951"/>
      <c r="P562" s="951"/>
      <c r="Q562" s="1116"/>
      <c r="R562" s="885"/>
      <c r="S562" s="1017"/>
      <c r="T562" s="1017"/>
      <c r="U562" s="1048">
        <v>563</v>
      </c>
      <c r="V562" s="459"/>
    </row>
    <row r="563" spans="1:22" ht="15.75" customHeight="1">
      <c r="A563" s="634" t="s">
        <v>275</v>
      </c>
      <c r="B563" s="1087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1"/>
      <c r="N563" s="951"/>
      <c r="O563" s="951"/>
      <c r="P563" s="951"/>
      <c r="Q563" s="1116"/>
      <c r="R563" s="885"/>
      <c r="S563" s="1017"/>
      <c r="T563" s="1017"/>
      <c r="U563" s="1048">
        <v>564</v>
      </c>
      <c r="V563" s="459"/>
    </row>
    <row r="564" spans="1:22" ht="15.75" customHeight="1">
      <c r="A564" s="1157" t="str">
        <f>$G$1 &amp; "/kg"</f>
        <v>kcal/kg</v>
      </c>
      <c r="B564" s="1087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7"/>
      <c r="H564" s="951"/>
      <c r="I564" s="951"/>
      <c r="J564" s="951"/>
      <c r="K564" s="951"/>
      <c r="L564" s="1087"/>
      <c r="M564" s="1103"/>
      <c r="N564" s="1103"/>
      <c r="O564" s="1103"/>
      <c r="P564" s="1103"/>
      <c r="Q564" s="1116"/>
      <c r="R564" s="885"/>
      <c r="S564" s="1017"/>
      <c r="T564" s="1017"/>
      <c r="U564" s="1048">
        <v>565</v>
      </c>
      <c r="V564" s="459"/>
    </row>
    <row r="565" spans="1:22" ht="15.75" customHeight="1">
      <c r="A565" s="1108" t="str">
        <f>$G$1 &amp; " (%)"</f>
        <v>kcal (%)</v>
      </c>
      <c r="B565" s="1087"/>
      <c r="C565" s="1403" t="str">
        <f>IF(SUM(C563)=0,"",C563*C564/C$46/365/$F$1)</f>
        <v/>
      </c>
      <c r="D565" s="1403" t="str">
        <f>IF(SUM(D563)=0,"",D563*D564/D$46/365/$F$1)</f>
        <v/>
      </c>
      <c r="E565" s="1403" t="str">
        <f>IF(SUM(E563)=0,"",E563*E564/E$46/365/$F$1)</f>
        <v/>
      </c>
      <c r="F565" s="1403" t="str">
        <f>IF(SUM(F563)=0,"",F563*F564/F$46/365/$F$1)</f>
        <v/>
      </c>
      <c r="G565" s="1087"/>
      <c r="H565" s="1403" t="str">
        <f>IF(H$46=0,"",H563*SUM($D564)/H$46/365/$F$1)</f>
        <v/>
      </c>
      <c r="I565" s="1403">
        <f>IF(I$46=0,"",I563*SUM($D564)/I$46/365/$F$1)</f>
        <v>0</v>
      </c>
      <c r="J565" s="1403" t="str">
        <f>IF(J$46=0,"",J563*SUM($D564)/J$46/365/$F$1)</f>
        <v/>
      </c>
      <c r="K565" s="1403" t="str">
        <f>IF(K$46=0,"",K563*SUM($D564)/K$46/365/$F$1)</f>
        <v/>
      </c>
      <c r="L565" s="1087"/>
      <c r="M565" s="1135" t="str">
        <f>IF(SUM(H565)=SUM(C565),"",SUM(H565)-SUM(C565))</f>
        <v/>
      </c>
      <c r="N565" s="1135" t="str">
        <f>IF(SUM(I565)=SUM(D565),"",SUM(I565)-SUM(D565))</f>
        <v/>
      </c>
      <c r="O565" s="1135" t="str">
        <f>IF(SUM(J565)=SUM(E565),"",SUM(J565)-SUM(E565))</f>
        <v/>
      </c>
      <c r="P565" s="1135" t="str">
        <f>IF(SUM(K565)=SUM(F565),"",SUM(K565)-SUM(F565))</f>
        <v/>
      </c>
      <c r="Q565" s="1116"/>
      <c r="R565" s="885"/>
      <c r="S565" s="1017"/>
      <c r="T565" s="1017"/>
      <c r="U565" s="1048">
        <v>566</v>
      </c>
      <c r="V565" s="459"/>
    </row>
    <row r="566" spans="1:22" ht="15.75" customHeight="1">
      <c r="A566" s="1176" t="s">
        <v>271</v>
      </c>
      <c r="B566" s="1087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 t="str">
        <f>IF(Data!BY566="","",Data!BY566)</f>
        <v/>
      </c>
      <c r="G566" s="1087"/>
      <c r="H566" s="951"/>
      <c r="I566" s="951"/>
      <c r="J566" s="951"/>
      <c r="K566" s="951"/>
      <c r="L566" s="1087"/>
      <c r="M566" s="951"/>
      <c r="N566" s="951"/>
      <c r="O566" s="951"/>
      <c r="P566" s="951"/>
      <c r="Q566" s="1116"/>
      <c r="R566" s="885"/>
      <c r="S566" s="1017"/>
      <c r="T566" s="1017"/>
      <c r="U566" s="1048">
        <v>567</v>
      </c>
      <c r="V566" s="459"/>
    </row>
    <row r="567" spans="1:22" ht="15.75" customHeight="1">
      <c r="A567" s="1108" t="s">
        <v>269</v>
      </c>
      <c r="B567" s="1087"/>
      <c r="C567" s="1404" t="str">
        <f>IF(C566="","",C563*C566)</f>
        <v/>
      </c>
      <c r="D567" s="1404" t="str">
        <f>IF(D566="","",D563*D566)</f>
        <v/>
      </c>
      <c r="E567" s="1404" t="str">
        <f>IF(E566="","",E563*E566)</f>
        <v/>
      </c>
      <c r="F567" s="1404" t="str">
        <f>IF(F566="","",F563*F566)</f>
        <v/>
      </c>
      <c r="G567" s="1087"/>
      <c r="H567" s="1404" t="str">
        <f>IF(H$46=0,"",IF($D566="",H563*'Exp factors'!$H$56,H563*$D566))</f>
        <v/>
      </c>
      <c r="I567" s="1404">
        <f>IF(I$46=0,"",IF($D566="",I563*'Exp factors'!$H$56,I563*$D566))</f>
        <v>0</v>
      </c>
      <c r="J567" s="1404" t="str">
        <f>IF(J$46=0,"",IF($D566="",J563*'Exp factors'!$H$56,J563*$D566))</f>
        <v/>
      </c>
      <c r="K567" s="1404" t="str">
        <f>IF(K$46=0,"",IF($D566="",K563*'Exp factors'!$H$56,K563*$D566))</f>
        <v/>
      </c>
      <c r="L567" s="1087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 t="str">
        <f>IF(SUM(K567)=SUM(F567),"",SUM(K567)-SUM(F567))</f>
        <v/>
      </c>
      <c r="Q567" s="1116" t="str">
        <f>[1]ExpFactors!$I$63</f>
        <v>des</v>
      </c>
      <c r="R567" s="885"/>
      <c r="S567" s="1017"/>
      <c r="T567" s="1017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7"/>
      <c r="H568" s="1177"/>
      <c r="I568" s="1177"/>
      <c r="J568" s="1177"/>
      <c r="K568" s="1177"/>
      <c r="L568" s="1087"/>
      <c r="M568" s="951"/>
      <c r="N568" s="951"/>
      <c r="O568" s="951"/>
      <c r="P568" s="951"/>
      <c r="Q568" s="1116"/>
      <c r="R568" s="885"/>
      <c r="S568" s="1017"/>
      <c r="T568" s="1017"/>
      <c r="U568" s="1048">
        <v>569</v>
      </c>
      <c r="V568" s="459"/>
    </row>
    <row r="569" spans="1:22" ht="15.75" customHeight="1">
      <c r="A569" s="634" t="s">
        <v>275</v>
      </c>
      <c r="B569" s="1087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1"/>
      <c r="N569" s="951"/>
      <c r="O569" s="951"/>
      <c r="P569" s="951"/>
      <c r="Q569" s="1116"/>
      <c r="R569" s="885"/>
      <c r="S569" s="1017"/>
      <c r="T569" s="1017"/>
      <c r="U569" s="1048">
        <v>570</v>
      </c>
      <c r="V569" s="459"/>
    </row>
    <row r="570" spans="1:22" ht="15.75" customHeight="1">
      <c r="A570" s="1157" t="str">
        <f>$G$1 &amp; "/kg"</f>
        <v>kcal/kg</v>
      </c>
      <c r="B570" s="1087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7"/>
      <c r="H570" s="951"/>
      <c r="I570" s="951"/>
      <c r="J570" s="951"/>
      <c r="K570" s="951"/>
      <c r="L570" s="1087"/>
      <c r="M570" s="1103"/>
      <c r="N570" s="1103"/>
      <c r="O570" s="1103"/>
      <c r="P570" s="1103"/>
      <c r="Q570" s="1116"/>
      <c r="R570" s="885"/>
      <c r="S570" s="1017"/>
      <c r="T570" s="1017"/>
      <c r="U570" s="1048">
        <v>571</v>
      </c>
      <c r="V570" s="459"/>
    </row>
    <row r="571" spans="1:22" ht="15.75" customHeight="1">
      <c r="A571" s="1108" t="str">
        <f>$G$1 &amp; " (%)"</f>
        <v>kcal (%)</v>
      </c>
      <c r="B571" s="1087"/>
      <c r="C571" s="1403" t="str">
        <f>IF(SUM(C569)=0,"",C569*C570/C$46/365/$F$1)</f>
        <v/>
      </c>
      <c r="D571" s="1403" t="str">
        <f>IF(SUM(D569)=0,"",D569*D570/D$46/365/$F$1)</f>
        <v/>
      </c>
      <c r="E571" s="1403" t="str">
        <f>IF(SUM(E569)=0,"",E569*E570/E$46/365/$F$1)</f>
        <v/>
      </c>
      <c r="F571" s="1403" t="str">
        <f>IF(SUM(F569)=0,"",F569*F570/F$46/365/$F$1)</f>
        <v/>
      </c>
      <c r="G571" s="1087"/>
      <c r="H571" s="1403" t="str">
        <f>IF(H$46=0,"",H569*SUM($D570)/H$46/365/$F$1)</f>
        <v/>
      </c>
      <c r="I571" s="1403">
        <f>IF(I$46=0,"",I569*SUM($D570)/I$46/365/$F$1)</f>
        <v>0</v>
      </c>
      <c r="J571" s="1403" t="str">
        <f>IF(J$46=0,"",J569*SUM($D570)/J$46/365/$F$1)</f>
        <v/>
      </c>
      <c r="K571" s="1403" t="str">
        <f>IF(K$46=0,"",K569*SUM($D570)/K$46/365/$F$1)</f>
        <v/>
      </c>
      <c r="L571" s="1087"/>
      <c r="M571" s="1135" t="str">
        <f>IF(SUM(H571)=SUM(C571),"",SUM(H571)-SUM(C571))</f>
        <v/>
      </c>
      <c r="N571" s="1135" t="str">
        <f>IF(SUM(I571)=SUM(D571),"",SUM(I571)-SUM(D571))</f>
        <v/>
      </c>
      <c r="O571" s="1135" t="str">
        <f>IF(SUM(J571)=SUM(E571),"",SUM(J571)-SUM(E571))</f>
        <v/>
      </c>
      <c r="P571" s="1135" t="str">
        <f>IF(SUM(K571)=SUM(F571),"",SUM(K571)-SUM(F571))</f>
        <v/>
      </c>
      <c r="Q571" s="1116"/>
      <c r="R571" s="885"/>
      <c r="S571" s="1017"/>
      <c r="T571" s="1017"/>
      <c r="U571" s="1048">
        <v>572</v>
      </c>
      <c r="V571" s="459"/>
    </row>
    <row r="572" spans="1:22" ht="15.75" customHeight="1">
      <c r="A572" s="1176" t="s">
        <v>271</v>
      </c>
      <c r="B572" s="1087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7"/>
      <c r="H572" s="951"/>
      <c r="I572" s="951"/>
      <c r="J572" s="951"/>
      <c r="K572" s="951"/>
      <c r="L572" s="1087"/>
      <c r="M572" s="951"/>
      <c r="N572" s="951"/>
      <c r="O572" s="951"/>
      <c r="P572" s="951"/>
      <c r="Q572" s="1116"/>
      <c r="R572" s="885"/>
      <c r="S572" s="1017"/>
      <c r="T572" s="1017"/>
      <c r="U572" s="1048">
        <v>573</v>
      </c>
      <c r="V572" s="459"/>
    </row>
    <row r="573" spans="1:22" ht="15.75" customHeight="1">
      <c r="A573" s="1108" t="s">
        <v>269</v>
      </c>
      <c r="B573" s="1087"/>
      <c r="C573" s="1404" t="str">
        <f>IF(C572="","",C569*C572)</f>
        <v/>
      </c>
      <c r="D573" s="1404" t="str">
        <f>IF(D572="","",D569*D572)</f>
        <v/>
      </c>
      <c r="E573" s="1404" t="str">
        <f>IF(E572="","",E569*E572)</f>
        <v/>
      </c>
      <c r="F573" s="1404" t="str">
        <f>IF(F572="","",F569*F572)</f>
        <v/>
      </c>
      <c r="G573" s="1087"/>
      <c r="H573" s="1404" t="str">
        <f>IF(H$46=0,"",IF($D572="",H569*'Exp factors'!$H$57,H569*$D572))</f>
        <v/>
      </c>
      <c r="I573" s="1404">
        <f>IF(I$46=0,"",IF($D572="",I569*'Exp factors'!$H$57,I569*$D572))</f>
        <v>0</v>
      </c>
      <c r="J573" s="1404" t="str">
        <f>IF(J$46=0,"",IF($D572="",J569*'Exp factors'!$H$57,J569*$D572))</f>
        <v/>
      </c>
      <c r="K573" s="1404" t="str">
        <f>IF(K$46=0,"",IF($D572="",K569*'Exp factors'!$H$57,K569*$D572))</f>
        <v/>
      </c>
      <c r="L573" s="1087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str">
        <f>IF(SUM(K573)=SUM(F573),"",SUM(K573)-SUM(F573))</f>
        <v/>
      </c>
      <c r="Q573" s="1116" t="str">
        <f>[1]ExpFactors!$I$63</f>
        <v>des</v>
      </c>
      <c r="R573" s="885"/>
      <c r="S573" s="1017"/>
      <c r="T573" s="1017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7"/>
      <c r="H574" s="1177">
        <f>IF(H$46="","",IF('Exp factors'!$B59="poor",'Exp factors'!$G$59*H$46/H575,SUM(C574)*'Exp factors'!C$59))</f>
        <v>0</v>
      </c>
      <c r="I574" s="1177">
        <f>IF(I$46="","",IF('Exp factors'!$B59="poor",'Exp factors'!$G$59*I$46/I575,SUM(D574)*'Exp factors'!D$59))</f>
        <v>0</v>
      </c>
      <c r="J574" s="1177">
        <f>IF(J$46="","",IF('Exp factors'!$B59="poor",'Exp factors'!$G$59*J$46/J575,SUM(E574)*'Exp factors'!E$59))</f>
        <v>0</v>
      </c>
      <c r="K574" s="1177">
        <f>IF(K$46="","",IF('Exp factors'!$B59="poor",'Exp factors'!$G$59*K$46/K575,SUM(F574)*'Exp factors'!F$59))</f>
        <v>0</v>
      </c>
      <c r="L574" s="1087"/>
      <c r="M574" s="951"/>
      <c r="N574" s="951"/>
      <c r="O574" s="951"/>
      <c r="P574" s="951"/>
      <c r="Q574" s="1116"/>
      <c r="R574" s="885"/>
      <c r="S574" s="1017"/>
      <c r="T574" s="1017"/>
      <c r="U574" s="1048">
        <v>575</v>
      </c>
      <c r="V574" s="459"/>
    </row>
    <row r="575" spans="1:22" ht="15.75" customHeight="1">
      <c r="A575" s="1108" t="s">
        <v>272</v>
      </c>
      <c r="B575" s="1087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7"/>
      <c r="H575" s="1178">
        <f>I575</f>
        <v>12</v>
      </c>
      <c r="I575" s="1178">
        <f>SUM(D575)</f>
        <v>12</v>
      </c>
      <c r="J575" s="1178">
        <f>I575</f>
        <v>12</v>
      </c>
      <c r="K575" s="1178">
        <f>I575</f>
        <v>12</v>
      </c>
      <c r="L575" s="1087"/>
      <c r="M575" s="951"/>
      <c r="N575" s="951"/>
      <c r="O575" s="951"/>
      <c r="P575" s="951"/>
      <c r="Q575" s="1116"/>
      <c r="R575" s="885"/>
      <c r="S575" s="1017"/>
      <c r="T575" s="1017"/>
      <c r="U575" s="1048">
        <v>576</v>
      </c>
      <c r="V575" s="459"/>
    </row>
    <row r="576" spans="1:22" ht="15.75" customHeight="1">
      <c r="A576" s="1157" t="str">
        <f>$G$1 &amp; "/kg"</f>
        <v>kcal/kg</v>
      </c>
      <c r="B576" s="1087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7"/>
      <c r="H576" s="951"/>
      <c r="I576" s="951"/>
      <c r="J576" s="951"/>
      <c r="K576" s="951"/>
      <c r="L576" s="1087"/>
      <c r="M576" s="1103"/>
      <c r="N576" s="1103"/>
      <c r="O576" s="1103"/>
      <c r="P576" s="1103"/>
      <c r="Q576" s="1116"/>
      <c r="R576" s="885"/>
      <c r="S576" s="1017"/>
      <c r="T576" s="1017"/>
      <c r="U576" s="1048">
        <v>577</v>
      </c>
      <c r="V576" s="459"/>
    </row>
    <row r="577" spans="1:22" ht="15.75" customHeight="1">
      <c r="A577" s="1108" t="str">
        <f>$G$1 &amp; " (%)"</f>
        <v>kcal (%)</v>
      </c>
      <c r="B577" s="1087"/>
      <c r="C577" s="1403" t="str">
        <f>IF(SUM(C574)=0,"",C574*C575*C576/C$46/365/$F$1)</f>
        <v/>
      </c>
      <c r="D577" s="1403" t="str">
        <f>IF(SUM(D574)=0,"",D574*D575*D576/D$46/365/$F$1)</f>
        <v/>
      </c>
      <c r="E577" s="1403" t="str">
        <f>IF(SUM(E574)=0,"",E574*E575*E576/E$46/365/$F$1)</f>
        <v/>
      </c>
      <c r="F577" s="1403" t="str">
        <f>IF(SUM(F574)=0,"",F574*F575*F576/F$46/365/$F$1)</f>
        <v/>
      </c>
      <c r="G577" s="1087"/>
      <c r="H577" s="1403" t="str">
        <f>IF(H$46=0,"",H574*H575*SUM($D576)/H$46/365/$F$1)</f>
        <v/>
      </c>
      <c r="I577" s="1403">
        <f>IF(I$46=0,"",I574*I575*SUM($D576)/I$46/365/$F$1)</f>
        <v>0</v>
      </c>
      <c r="J577" s="1403" t="str">
        <f>IF(J$46=0,"",J574*J575*SUM($D576)/J$46/365/$F$1)</f>
        <v/>
      </c>
      <c r="K577" s="1403" t="str">
        <f>IF(K$46=0,"",K574*K575*SUM($D576)/K$46/365/$F$1)</f>
        <v/>
      </c>
      <c r="L577" s="1087"/>
      <c r="M577" s="1135" t="str">
        <f>IF(SUM(H577)=SUM(C577),"",SUM(H577)-SUM(C577))</f>
        <v/>
      </c>
      <c r="N577" s="1135" t="str">
        <f>IF(SUM(I577)=SUM(D577),"",SUM(I577)-SUM(D577))</f>
        <v/>
      </c>
      <c r="O577" s="1135" t="str">
        <f>IF(SUM(J577)=SUM(E577),"",SUM(J577)-SUM(E577))</f>
        <v/>
      </c>
      <c r="P577" s="1135" t="str">
        <f>IF(SUM(K577)=SUM(F577),"",SUM(K577)-SUM(F577))</f>
        <v/>
      </c>
      <c r="Q577" s="1116"/>
      <c r="R577" s="885"/>
      <c r="S577" s="1017"/>
      <c r="T577" s="1017"/>
      <c r="U577" s="1048">
        <v>578</v>
      </c>
      <c r="V577" s="459"/>
    </row>
    <row r="578" spans="1:22" ht="15.75" customHeight="1">
      <c r="A578" s="1176" t="s">
        <v>271</v>
      </c>
      <c r="B578" s="1087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7"/>
      <c r="H578" s="951"/>
      <c r="I578" s="951"/>
      <c r="J578" s="951"/>
      <c r="K578" s="951"/>
      <c r="L578" s="1087"/>
      <c r="M578" s="951"/>
      <c r="N578" s="951"/>
      <c r="O578" s="951"/>
      <c r="P578" s="951"/>
      <c r="Q578" s="1116"/>
      <c r="R578" s="885"/>
      <c r="S578" s="1017"/>
      <c r="T578" s="1017"/>
      <c r="U578" s="1048">
        <v>579</v>
      </c>
      <c r="V578" s="459"/>
    </row>
    <row r="579" spans="1:22" ht="15.75" customHeight="1">
      <c r="A579" s="1108" t="s">
        <v>269</v>
      </c>
      <c r="B579" s="1087"/>
      <c r="C579" s="1404" t="str">
        <f>IF(C578="","",C574*C575*C578)</f>
        <v/>
      </c>
      <c r="D579" s="1404" t="str">
        <f>IF(D578="","",D574*D575*D578)</f>
        <v/>
      </c>
      <c r="E579" s="1404" t="str">
        <f>IF(E578="","",E574*E575*E578)</f>
        <v/>
      </c>
      <c r="F579" s="1404" t="str">
        <f>IF(F578="","",F574*F575*F578)</f>
        <v/>
      </c>
      <c r="G579" s="1087"/>
      <c r="H579" s="1404" t="str">
        <f>IF(H$46=0,"",IF($D578="",H574*H575*'Exp factors'!$H$58,H574*H575*$D578))</f>
        <v/>
      </c>
      <c r="I579" s="1404">
        <f>IF(I$46=0,"",IF($D578="",I574*I575*'Exp factors'!$H$58,I574*I575*$D578))</f>
        <v>0</v>
      </c>
      <c r="J579" s="1404" t="str">
        <f>IF(J$46=0,"",IF($D578="",J574*J575*'Exp factors'!$H$58,J574*J575*$D578))</f>
        <v/>
      </c>
      <c r="K579" s="1404" t="str">
        <f>IF(K$46=0,"",IF($D578="",K574*K575*'Exp factors'!$H$58,K574*K575*$D578))</f>
        <v/>
      </c>
      <c r="L579" s="1087"/>
      <c r="M579" s="960" t="str">
        <f>IF(SUM(H579)=SUM(C579),"",SUM(H579)-SUM(C579))</f>
        <v/>
      </c>
      <c r="N579" s="960" t="str">
        <f>IF(SUM(I579)=SUM(D579),"",SUM(I579)-SUM(D579))</f>
        <v/>
      </c>
      <c r="O579" s="960" t="str">
        <f>IF(SUM(J579)=SUM(E579),"",SUM(J579)-SUM(E579))</f>
        <v/>
      </c>
      <c r="P579" s="960" t="str">
        <f>IF(SUM(K579)=SUM(F579),"",SUM(K579)-SUM(F579))</f>
        <v/>
      </c>
      <c r="Q579" s="1116" t="str">
        <f>[1]ExpFactors!$I$63</f>
        <v>des</v>
      </c>
      <c r="R579" s="885"/>
      <c r="S579" s="1017"/>
      <c r="T579" s="1017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1"/>
      <c r="N580" s="951"/>
      <c r="O580" s="951"/>
      <c r="P580" s="951"/>
      <c r="Q580" s="1116"/>
      <c r="R580" s="885"/>
      <c r="S580" s="1017"/>
      <c r="T580" s="1017"/>
      <c r="U580" s="1048">
        <v>581</v>
      </c>
      <c r="V580" s="459"/>
    </row>
    <row r="581" spans="1:22" ht="15.75" customHeight="1">
      <c r="A581" s="1108" t="s">
        <v>272</v>
      </c>
      <c r="B581" s="1087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1"/>
      <c r="N581" s="951"/>
      <c r="O581" s="951"/>
      <c r="P581" s="951"/>
      <c r="Q581" s="1116"/>
      <c r="R581" s="885"/>
      <c r="S581" s="1017"/>
      <c r="T581" s="1017"/>
      <c r="U581" s="1048">
        <v>582</v>
      </c>
      <c r="V581" s="459"/>
    </row>
    <row r="582" spans="1:22" ht="15.75" customHeight="1">
      <c r="A582" s="1157" t="str">
        <f>$G$1 &amp; "/kg"</f>
        <v>kcal/kg</v>
      </c>
      <c r="B582" s="1087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7"/>
      <c r="H582" s="951"/>
      <c r="I582" s="951"/>
      <c r="J582" s="951"/>
      <c r="K582" s="951"/>
      <c r="L582" s="1087"/>
      <c r="M582" s="1103"/>
      <c r="N582" s="1103"/>
      <c r="O582" s="1103"/>
      <c r="P582" s="1103"/>
      <c r="Q582" s="1116"/>
      <c r="R582" s="885"/>
      <c r="S582" s="1017"/>
      <c r="T582" s="1017"/>
      <c r="U582" s="1048">
        <v>583</v>
      </c>
      <c r="V582" s="459"/>
    </row>
    <row r="583" spans="1:22" ht="15.75" customHeight="1">
      <c r="A583" s="1108" t="str">
        <f>$G$1 &amp; " (%)"</f>
        <v>kcal (%)</v>
      </c>
      <c r="B583" s="1087"/>
      <c r="C583" s="1403" t="str">
        <f>IF(SUM(C580)=0,"",C580*C581*C582/C$46/365/$F$1)</f>
        <v/>
      </c>
      <c r="D583" s="1403" t="str">
        <f>IF(SUM(D580)=0,"",D580*D581*D582/D$46/365/$F$1)</f>
        <v/>
      </c>
      <c r="E583" s="1403" t="str">
        <f>IF(SUM(E580)=0,"",E580*E581*E582/E$46/365/$F$1)</f>
        <v/>
      </c>
      <c r="F583" s="1403" t="str">
        <f>IF(SUM(F580)=0,"",F580*F581*F582/F$46/365/$F$1)</f>
        <v/>
      </c>
      <c r="G583" s="1087"/>
      <c r="H583" s="1403" t="str">
        <f>IF(H$46=0,"",H580*H581*SUM($D582)/H$46/365/$F$1)</f>
        <v/>
      </c>
      <c r="I583" s="1403">
        <f>IF(I$46=0,"",I580*I581*SUM($D582)/I$46/365/$F$1)</f>
        <v>0</v>
      </c>
      <c r="J583" s="1403" t="str">
        <f>IF(J$46=0,"",J580*J581*SUM($D582)/J$46/365/$F$1)</f>
        <v/>
      </c>
      <c r="K583" s="1403" t="str">
        <f>IF(K$46=0,"",K580*K581*SUM($D582)/K$46/365/$F$1)</f>
        <v/>
      </c>
      <c r="L583" s="1087"/>
      <c r="M583" s="1135" t="str">
        <f>IF(SUM(H583)=SUM(C583),"",SUM(H583)-SUM(C583))</f>
        <v/>
      </c>
      <c r="N583" s="1135" t="str">
        <f>IF(SUM(I583)=SUM(D583),"",SUM(I583)-SUM(D583))</f>
        <v/>
      </c>
      <c r="O583" s="1135" t="str">
        <f>IF(SUM(J583)=SUM(E583),"",SUM(J583)-SUM(E583))</f>
        <v/>
      </c>
      <c r="P583" s="1135" t="str">
        <f>IF(SUM(K583)=SUM(F583),"",SUM(K583)-SUM(F583))</f>
        <v/>
      </c>
      <c r="Q583" s="1116"/>
      <c r="R583" s="885"/>
      <c r="S583" s="1017"/>
      <c r="T583" s="1017"/>
      <c r="U583" s="1048">
        <v>584</v>
      </c>
      <c r="V583" s="459"/>
    </row>
    <row r="584" spans="1:22" ht="15.75" customHeight="1">
      <c r="A584" s="1176" t="s">
        <v>271</v>
      </c>
      <c r="B584" s="1087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7"/>
      <c r="H584" s="951"/>
      <c r="I584" s="951"/>
      <c r="J584" s="951"/>
      <c r="K584" s="951"/>
      <c r="L584" s="1087"/>
      <c r="M584" s="951"/>
      <c r="N584" s="951"/>
      <c r="O584" s="951"/>
      <c r="P584" s="951"/>
      <c r="Q584" s="1116"/>
      <c r="R584" s="885"/>
      <c r="S584" s="1017"/>
      <c r="T584" s="1017"/>
      <c r="U584" s="1048">
        <v>585</v>
      </c>
      <c r="V584" s="459"/>
    </row>
    <row r="585" spans="1:22" ht="15.75" customHeight="1">
      <c r="A585" s="1108" t="s">
        <v>269</v>
      </c>
      <c r="B585" s="1087"/>
      <c r="C585" s="1404" t="str">
        <f>IF(C584="","",C580*C581*C584)</f>
        <v/>
      </c>
      <c r="D585" s="1404" t="str">
        <f>IF(D584="","",D580*D581*D584)</f>
        <v/>
      </c>
      <c r="E585" s="1404" t="str">
        <f>IF(E584="","",E580*E581*E584)</f>
        <v/>
      </c>
      <c r="F585" s="1404" t="str">
        <f>IF(F584="","",F580*F581*F584)</f>
        <v/>
      </c>
      <c r="G585" s="1087"/>
      <c r="H585" s="1404" t="str">
        <f>IF(H$46=0,"",IF($D584="",H580*H581*'Exp factors'!$H$59,H580*H581*$D584))</f>
        <v/>
      </c>
      <c r="I585" s="1404">
        <f>IF(I$46=0,"",IF($D584="",I580*I581*'Exp factors'!$H$59,I580*I581*$D584))</f>
        <v>0</v>
      </c>
      <c r="J585" s="1404" t="str">
        <f>IF(J$46=0,"",IF($D584="",J580*J581*'Exp factors'!$H$59,J580*J581*$D584))</f>
        <v/>
      </c>
      <c r="K585" s="1404" t="str">
        <f>IF(K$46=0,"",IF($D584="",K580*K581*'Exp factors'!$H$59,K580*K581*$D584))</f>
        <v/>
      </c>
      <c r="L585" s="1087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116" t="str">
        <f>[1]ExpFactors!$I$63</f>
        <v>des</v>
      </c>
      <c r="R585" s="885"/>
      <c r="S585" s="1017"/>
      <c r="T585" s="1017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1"/>
      <c r="N586" s="951"/>
      <c r="O586" s="951"/>
      <c r="P586" s="951"/>
      <c r="Q586" s="1116"/>
      <c r="R586" s="885"/>
      <c r="S586" s="1017"/>
      <c r="T586" s="1017"/>
      <c r="U586" s="1048">
        <v>587</v>
      </c>
      <c r="V586" s="459"/>
    </row>
    <row r="587" spans="1:22" ht="15.75" customHeight="1">
      <c r="A587" s="1108" t="s">
        <v>272</v>
      </c>
      <c r="B587" s="1087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1"/>
      <c r="N587" s="951"/>
      <c r="O587" s="951"/>
      <c r="P587" s="951"/>
      <c r="Q587" s="1116"/>
      <c r="R587" s="885"/>
      <c r="S587" s="1017"/>
      <c r="T587" s="1017"/>
      <c r="U587" s="1048">
        <v>588</v>
      </c>
      <c r="V587" s="459"/>
    </row>
    <row r="588" spans="1:22" ht="15.75" customHeight="1">
      <c r="A588" s="1157" t="str">
        <f>$G$1 &amp; "/kg"</f>
        <v>kcal/kg</v>
      </c>
      <c r="B588" s="1087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7"/>
      <c r="H588" s="951"/>
      <c r="I588" s="951"/>
      <c r="J588" s="951"/>
      <c r="K588" s="951"/>
      <c r="L588" s="1087"/>
      <c r="M588" s="1103"/>
      <c r="N588" s="1103"/>
      <c r="O588" s="1103"/>
      <c r="P588" s="1103"/>
      <c r="Q588" s="1116"/>
      <c r="R588" s="885"/>
      <c r="S588" s="1017"/>
      <c r="T588" s="1017"/>
      <c r="U588" s="1048">
        <v>589</v>
      </c>
      <c r="V588" s="459"/>
    </row>
    <row r="589" spans="1:22" ht="15.75" customHeight="1">
      <c r="A589" s="1108" t="str">
        <f>$G$1 &amp; " (%)"</f>
        <v>kcal (%)</v>
      </c>
      <c r="B589" s="1087"/>
      <c r="C589" s="1403" t="str">
        <f>IF(SUM(C586)=0,"",C586*C587*C588/C$46/365/$F$1)</f>
        <v/>
      </c>
      <c r="D589" s="1403" t="str">
        <f>IF(SUM(D586)=0,"",D586*D587*D588/D$46/365/$F$1)</f>
        <v/>
      </c>
      <c r="E589" s="1403" t="str">
        <f>IF(SUM(E586)=0,"",E586*E587*E588/E$46/365/$F$1)</f>
        <v/>
      </c>
      <c r="F589" s="1403" t="str">
        <f>IF(SUM(F586)=0,"",F586*F587*F588/F$46/365/$F$1)</f>
        <v/>
      </c>
      <c r="G589" s="1087"/>
      <c r="H589" s="1403" t="str">
        <f>IF(H$46=0,"",H586*H587*SUM($D588)/H$46/365/$F$1)</f>
        <v/>
      </c>
      <c r="I589" s="1403">
        <f>IF(I$46=0,"",I586*I587*SUM($D588)/I$46/365/$F$1)</f>
        <v>0</v>
      </c>
      <c r="J589" s="1403" t="str">
        <f>IF(J$46=0,"",J586*J587*SUM($D588)/J$46/365/$F$1)</f>
        <v/>
      </c>
      <c r="K589" s="1403" t="str">
        <f>IF(K$46=0,"",K586*K587*SUM($D588)/K$46/365/$F$1)</f>
        <v/>
      </c>
      <c r="L589" s="1087"/>
      <c r="M589" s="1135" t="str">
        <f>IF(SUM(H589)=SUM(C589),"",SUM(H589)-SUM(C589))</f>
        <v/>
      </c>
      <c r="N589" s="1135" t="str">
        <f>IF(SUM(I589)=SUM(D589),"",SUM(I589)-SUM(D589))</f>
        <v/>
      </c>
      <c r="O589" s="1135" t="str">
        <f>IF(SUM(J589)=SUM(E589),"",SUM(J589)-SUM(E589))</f>
        <v/>
      </c>
      <c r="P589" s="1135" t="str">
        <f>IF(SUM(K589)=SUM(F589),"",SUM(K589)-SUM(F589))</f>
        <v/>
      </c>
      <c r="Q589" s="1116"/>
      <c r="R589" s="885"/>
      <c r="S589" s="1017"/>
      <c r="T589" s="1017"/>
      <c r="U589" s="1048">
        <v>590</v>
      </c>
      <c r="V589" s="459"/>
    </row>
    <row r="590" spans="1:22" ht="15.75" customHeight="1">
      <c r="A590" s="1176" t="s">
        <v>271</v>
      </c>
      <c r="B590" s="1087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7"/>
      <c r="H590" s="951"/>
      <c r="I590" s="951"/>
      <c r="J590" s="951"/>
      <c r="K590" s="951"/>
      <c r="L590" s="1087"/>
      <c r="M590" s="951"/>
      <c r="N590" s="951"/>
      <c r="O590" s="951"/>
      <c r="P590" s="951"/>
      <c r="Q590" s="1116"/>
      <c r="R590" s="885"/>
      <c r="S590" s="1017"/>
      <c r="T590" s="1017"/>
      <c r="U590" s="1048">
        <v>591</v>
      </c>
      <c r="V590" s="459"/>
    </row>
    <row r="591" spans="1:22" ht="15.75" customHeight="1">
      <c r="A591" s="1108" t="s">
        <v>269</v>
      </c>
      <c r="B591" s="1087"/>
      <c r="C591" s="1404" t="str">
        <f>IF(C590="","",C586*C587*C590)</f>
        <v/>
      </c>
      <c r="D591" s="1404" t="str">
        <f>IF(D590="","",D586*D587*D590)</f>
        <v/>
      </c>
      <c r="E591" s="1404" t="str">
        <f>IF(E590="","",E586*E587*E590)</f>
        <v/>
      </c>
      <c r="F591" s="1404" t="str">
        <f>IF(F590="","",F586*F587*F590)</f>
        <v/>
      </c>
      <c r="G591" s="1087"/>
      <c r="H591" s="1404" t="str">
        <f>IF(H$46=0,"",IF($D590="",H586*H587*'Exp factors'!$H$60,H586*H587*$D590))</f>
        <v/>
      </c>
      <c r="I591" s="1404">
        <f>IF(I$46=0,"",IF($D590="",I586*I587*'Exp factors'!$H$60,I586*I587*$D590))</f>
        <v>0</v>
      </c>
      <c r="J591" s="1404" t="str">
        <f>IF(J$46=0,"",IF($D590="",J586*J587*'Exp factors'!$H$60,J586*J587*$D590))</f>
        <v/>
      </c>
      <c r="K591" s="1404" t="str">
        <f>IF(K$46=0,"",IF($D590="",K586*K587*'Exp factors'!$H$60,K586*K587*$D590))</f>
        <v/>
      </c>
      <c r="L591" s="1087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116" t="str">
        <f>[1]ExpFactors!$I$63</f>
        <v>des</v>
      </c>
      <c r="R591" s="885"/>
      <c r="S591" s="1017"/>
      <c r="T591" s="1017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7"/>
      <c r="H592" s="951"/>
      <c r="I592" s="951"/>
      <c r="J592" s="951"/>
      <c r="K592" s="951"/>
      <c r="L592" s="1087"/>
      <c r="M592" s="951"/>
      <c r="N592" s="951"/>
      <c r="O592" s="951"/>
      <c r="P592" s="951"/>
      <c r="Q592" s="1116"/>
      <c r="R592" s="846"/>
      <c r="S592" s="846"/>
      <c r="T592" s="846"/>
      <c r="U592" s="1048">
        <v>593</v>
      </c>
      <c r="V592" s="459"/>
    </row>
    <row r="593" spans="1:22" ht="15.75" customHeight="1">
      <c r="A593" s="1108" t="s">
        <v>275</v>
      </c>
      <c r="B593" s="1087"/>
      <c r="C593" s="993" t="str">
        <f>IF(Data!BV593="","",Data!BV593)</f>
        <v/>
      </c>
      <c r="D593" s="993" t="str">
        <f>IF(Data!BW593="","",Data!BW593)</f>
        <v/>
      </c>
      <c r="E593" s="993" t="str">
        <f>IF(Data!BX593="","",Data!BX593)</f>
        <v/>
      </c>
      <c r="F593" s="993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1"/>
      <c r="N593" s="951"/>
      <c r="O593" s="951"/>
      <c r="P593" s="951"/>
      <c r="Q593" s="1116"/>
      <c r="R593" s="885"/>
      <c r="S593" s="1017"/>
      <c r="T593" s="1017"/>
      <c r="U593" s="1048">
        <v>594</v>
      </c>
      <c r="V593" s="459"/>
    </row>
    <row r="594" spans="1:22" ht="15.75" customHeight="1">
      <c r="A594" s="1108" t="s">
        <v>272</v>
      </c>
      <c r="B594" s="1090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1"/>
      <c r="N594" s="951"/>
      <c r="O594" s="951"/>
      <c r="P594" s="951"/>
      <c r="Q594" s="1116"/>
      <c r="R594" s="885"/>
      <c r="S594" s="1017"/>
      <c r="T594" s="1017"/>
      <c r="U594" s="1048">
        <v>595</v>
      </c>
      <c r="V594" s="459"/>
    </row>
    <row r="595" spans="1:22" ht="15.75" customHeight="1">
      <c r="A595" s="1157" t="str">
        <f>$G$1 &amp; "/kg"</f>
        <v>kcal/kg</v>
      </c>
      <c r="B595" s="1090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7"/>
      <c r="H595" s="951"/>
      <c r="I595" s="951"/>
      <c r="J595" s="951"/>
      <c r="K595" s="951"/>
      <c r="L595" s="1087"/>
      <c r="M595" s="1103"/>
      <c r="N595" s="1103"/>
      <c r="O595" s="1103"/>
      <c r="P595" s="1103"/>
      <c r="Q595" s="1116"/>
      <c r="R595" s="885"/>
      <c r="S595" s="1017"/>
      <c r="T595" s="1017"/>
      <c r="U595" s="1048">
        <v>596</v>
      </c>
      <c r="V595" s="459"/>
    </row>
    <row r="596" spans="1:22" ht="15.75" customHeight="1">
      <c r="A596" s="1108" t="str">
        <f>$G$1 &amp; " (%)"</f>
        <v>kcal (%)</v>
      </c>
      <c r="B596" s="1090"/>
      <c r="C596" s="1134" t="str">
        <f>IF(C593="","",C593*C594*C595/C$46/365/$F$1)</f>
        <v/>
      </c>
      <c r="D596" s="1134" t="str">
        <f>IF(D593="","",D593*D594*D595/D$46/365/$F$1)</f>
        <v/>
      </c>
      <c r="E596" s="1134" t="str">
        <f>IF(E593="","",E593*E594*E595/E$46/365/$F$1)</f>
        <v/>
      </c>
      <c r="F596" s="1134" t="str">
        <f>IF(F593="","",F593*F594*F595/F$46/365/$F$1)</f>
        <v/>
      </c>
      <c r="G596" s="1099"/>
      <c r="H596" s="1134" t="str">
        <f>IF(H$46=0,"",H593*H594*SUM($D595)/H$46/365/$F$1)</f>
        <v/>
      </c>
      <c r="I596" s="1134">
        <f>IF(I$46=0,"",I593*I594*SUM($D595)/I$46/365/$F$1)</f>
        <v>0</v>
      </c>
      <c r="J596" s="1134" t="str">
        <f>IF(J$46=0,"",J593*J594*SUM($D595)/J$46/365/$F$1)</f>
        <v/>
      </c>
      <c r="K596" s="1134" t="str">
        <f>IF(K$46=0,"",K593*K594*SUM($D595)/K$46/365/$F$1)</f>
        <v/>
      </c>
      <c r="L596" s="1099"/>
      <c r="M596" s="1135" t="str">
        <f>IF(SUM(H596)=SUM(C596),"",SUM(H596)-SUM(C596))</f>
        <v/>
      </c>
      <c r="N596" s="1135" t="str">
        <f>IF(SUM(I596)=SUM(D596),"",SUM(I596)-SUM(D596))</f>
        <v/>
      </c>
      <c r="O596" s="1135" t="str">
        <f>IF(SUM(J596)=SUM(E596),"",SUM(J596)-SUM(E596))</f>
        <v/>
      </c>
      <c r="P596" s="1135" t="str">
        <f>IF(SUM(K596)=SUM(F596),"",SUM(K596)-SUM(F596))</f>
        <v/>
      </c>
      <c r="Q596" s="1116"/>
      <c r="R596" s="1047"/>
      <c r="S596" s="1010"/>
      <c r="T596" s="1010"/>
      <c r="U596" s="1048">
        <v>597</v>
      </c>
      <c r="V596" s="459"/>
    </row>
    <row r="597" spans="1:22" ht="15.75" customHeight="1">
      <c r="A597" s="1176" t="s">
        <v>271</v>
      </c>
      <c r="B597" s="1087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7"/>
      <c r="H597" s="951"/>
      <c r="I597" s="951"/>
      <c r="J597" s="951"/>
      <c r="K597" s="951"/>
      <c r="L597" s="1087"/>
      <c r="M597" s="951"/>
      <c r="N597" s="951"/>
      <c r="O597" s="951"/>
      <c r="P597" s="951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269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05" t="str">
        <f>IF(H$46=0,"",H593*H594*SUM($D597))</f>
        <v/>
      </c>
      <c r="I598" s="1405">
        <f>IF(I$46=0,"",I593*I594*SUM($D597))</f>
        <v>0</v>
      </c>
      <c r="J598" s="1405" t="str">
        <f>IF(J$46=0,"",J593*J594*SUM($D597))</f>
        <v/>
      </c>
      <c r="K598" s="1405" t="str">
        <f>IF(K$46=0,"",K593*K594*SUM($D597))</f>
        <v/>
      </c>
      <c r="L598" s="1087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116" t="str">
        <f>[1]ExpFactors!$I$65</f>
        <v>mns</v>
      </c>
      <c r="R598" s="885"/>
      <c r="S598" s="1017"/>
      <c r="T598" s="1017"/>
      <c r="U598" s="1048">
        <v>599</v>
      </c>
      <c r="V598" s="459"/>
    </row>
    <row r="599" spans="1:22" ht="15.75" customHeight="1">
      <c r="A599" s="1424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1"/>
      <c r="N599" s="951"/>
      <c r="O599" s="951"/>
      <c r="P599" s="951"/>
      <c r="Q599" s="1116"/>
      <c r="R599" s="885"/>
      <c r="S599" s="1017"/>
      <c r="T599" s="1017"/>
      <c r="U599" s="1048">
        <v>600</v>
      </c>
      <c r="V599" s="459"/>
    </row>
    <row r="600" spans="1:22" ht="15.75" customHeight="1">
      <c r="A600" s="1108" t="s">
        <v>275</v>
      </c>
      <c r="B600" s="1087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1"/>
      <c r="N600" s="951"/>
      <c r="O600" s="951"/>
      <c r="P600" s="951"/>
      <c r="Q600" s="1116"/>
      <c r="R600" s="885"/>
      <c r="S600" s="1017"/>
      <c r="T600" s="1017"/>
      <c r="U600" s="1048">
        <v>601</v>
      </c>
      <c r="V600" s="459"/>
    </row>
    <row r="601" spans="1:22" ht="15.75" customHeight="1">
      <c r="A601" s="1157" t="str">
        <f>$G$1 &amp; "/kg"</f>
        <v>kcal/kg</v>
      </c>
      <c r="B601" s="1087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7"/>
      <c r="H601" s="951"/>
      <c r="I601" s="951"/>
      <c r="J601" s="951"/>
      <c r="K601" s="951"/>
      <c r="L601" s="1087"/>
      <c r="M601" s="1103"/>
      <c r="N601" s="1103"/>
      <c r="O601" s="1103"/>
      <c r="P601" s="1103"/>
      <c r="Q601" s="1116"/>
      <c r="R601" s="885"/>
      <c r="S601" s="1017"/>
      <c r="T601" s="1017"/>
      <c r="U601" s="1048">
        <v>602</v>
      </c>
      <c r="V601" s="459"/>
    </row>
    <row r="602" spans="1:22" ht="15.75" customHeight="1">
      <c r="A602" s="1108" t="str">
        <f>$G$1 &amp; " (%)"</f>
        <v>kcal (%)</v>
      </c>
      <c r="B602" s="1087"/>
      <c r="C602" s="1403" t="str">
        <f>IF(C600="","",C600*C601/C$46/365/$F$1)</f>
        <v/>
      </c>
      <c r="D602" s="1403" t="str">
        <f>IF(D600="","",D600*D601/D$46/365/$F$1)</f>
        <v/>
      </c>
      <c r="E602" s="1403" t="str">
        <f>IF(E600="","",E600*E601/E$46/365/$F$1)</f>
        <v/>
      </c>
      <c r="F602" s="1403" t="str">
        <f>IF(F600="","",F600*F601/F$46/365/$F$1)</f>
        <v/>
      </c>
      <c r="G602" s="1087"/>
      <c r="H602" s="1403" t="str">
        <f>IF(OR(H$46=0,H600=""),"",H600*SUM($D601)/H$46/365/$F$1)</f>
        <v/>
      </c>
      <c r="I602" s="1403">
        <f>IF(OR(I$46=0,I600=""),"",I600*SUM($D601)/I$46/365/$F$1)</f>
        <v>0</v>
      </c>
      <c r="J602" s="1403" t="str">
        <f>IF(OR(J$46=0,J600=""),"",J600*SUM($D601)/J$46/365/$F$1)</f>
        <v/>
      </c>
      <c r="K602" s="1403" t="str">
        <f>IF(OR(K$46=0,K600=""),"",K600*SUM($D601)/K$46/365/$F$1)</f>
        <v/>
      </c>
      <c r="L602" s="1087"/>
      <c r="M602" s="1135" t="str">
        <f>IF(SUM(H602)=SUM(C602),"",SUM(H602)-SUM(C602))</f>
        <v/>
      </c>
      <c r="N602" s="1135" t="str">
        <f>IF(SUM(I602)=SUM(D602),"",SUM(I602)-SUM(D602))</f>
        <v/>
      </c>
      <c r="O602" s="1135" t="str">
        <f>IF(SUM(J602)=SUM(E602),"",SUM(J602)-SUM(E602))</f>
        <v/>
      </c>
      <c r="P602" s="1135" t="str">
        <f>IF(SUM(K602)=SUM(F602),"",SUM(K602)-SUM(F602))</f>
        <v/>
      </c>
      <c r="Q602" s="1116"/>
      <c r="R602" s="885"/>
      <c r="S602" s="1017"/>
      <c r="T602" s="1017"/>
      <c r="U602" s="1048">
        <v>603</v>
      </c>
      <c r="V602" s="459"/>
    </row>
    <row r="603" spans="1:22" ht="15.75" customHeight="1">
      <c r="A603" s="1176" t="s">
        <v>271</v>
      </c>
      <c r="B603" s="1087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 t="str">
        <f>IF(Data!BY603="","",Data!BY603)</f>
        <v/>
      </c>
      <c r="G603" s="1087"/>
      <c r="H603" s="951"/>
      <c r="I603" s="951"/>
      <c r="J603" s="951"/>
      <c r="K603" s="951"/>
      <c r="L603" s="1087"/>
      <c r="M603" s="951"/>
      <c r="N603" s="951"/>
      <c r="O603" s="951"/>
      <c r="P603" s="951"/>
      <c r="Q603" s="1116"/>
      <c r="R603" s="885"/>
      <c r="S603" s="1017"/>
      <c r="T603" s="1017"/>
      <c r="U603" s="1048">
        <v>604</v>
      </c>
      <c r="V603" s="459"/>
    </row>
    <row r="604" spans="1:22" ht="15.75" customHeight="1">
      <c r="A604" s="1108" t="s">
        <v>269</v>
      </c>
      <c r="B604" s="1087"/>
      <c r="C604" s="1404" t="str">
        <f>IF(C603="","",C600*C603)</f>
        <v/>
      </c>
      <c r="D604" s="1404" t="str">
        <f>IF(D603="","",D600*D603)</f>
        <v/>
      </c>
      <c r="E604" s="1404" t="str">
        <f>IF(E603="","",E600*E603)</f>
        <v/>
      </c>
      <c r="F604" s="1404" t="str">
        <f>IF(F603="","",F600*F603)</f>
        <v/>
      </c>
      <c r="G604" s="1087"/>
      <c r="H604" s="1404" t="str">
        <f>IF(H$46=0,"",IF($D603="",H600*[1]ExpFactors!$H$63,H600*$D603))</f>
        <v/>
      </c>
      <c r="I604" s="1404">
        <f>IF(I$46=0,"",IF($D603="",I600*[1]ExpFactors!$H$63,I600*$D603))</f>
        <v>0</v>
      </c>
      <c r="J604" s="1404" t="str">
        <f>IF(J$46=0,"",IF($D603="",J600*[1]ExpFactors!$H$63,J600*$D603))</f>
        <v/>
      </c>
      <c r="K604" s="1404" t="str">
        <f>IF(K$46=0,"",IF($D603="",K600*[1]ExpFactors!$H$63,K600*$D603))</f>
        <v/>
      </c>
      <c r="L604" s="1087"/>
      <c r="M604" s="960" t="str">
        <f>IF(SUM(H604)=SUM(C604),"",SUM(H604)-SUM(C604))</f>
        <v/>
      </c>
      <c r="N604" s="960" t="str">
        <f>IF(SUM(I604)=SUM(D604),"",SUM(I604)-SUM(D604))</f>
        <v/>
      </c>
      <c r="O604" s="960" t="str">
        <f>IF(SUM(J604)=SUM(E604),"",SUM(J604)-SUM(E604))</f>
        <v/>
      </c>
      <c r="P604" s="960" t="str">
        <f>IF(SUM(K604)=SUM(F604),"",SUM(K604)-SUM(F604))</f>
        <v/>
      </c>
      <c r="Q604" s="1116" t="str">
        <f>[1]ExpFactors!$I$63</f>
        <v>des</v>
      </c>
      <c r="R604" s="885"/>
      <c r="S604" s="1017"/>
      <c r="T604" s="1017"/>
      <c r="U604" s="1048">
        <v>605</v>
      </c>
      <c r="V604" s="459"/>
    </row>
    <row r="605" spans="1:22" ht="15.75" customHeight="1">
      <c r="A605" s="1424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1"/>
      <c r="N605" s="951"/>
      <c r="O605" s="951"/>
      <c r="P605" s="951"/>
      <c r="Q605" s="1116"/>
      <c r="R605" s="885"/>
      <c r="S605" s="1017"/>
      <c r="T605" s="1017"/>
      <c r="U605" s="1048">
        <v>606</v>
      </c>
      <c r="V605" s="459"/>
    </row>
    <row r="606" spans="1:22" ht="15.75" customHeight="1">
      <c r="A606" s="1108" t="s">
        <v>275</v>
      </c>
      <c r="B606" s="1087"/>
      <c r="C606" s="993" t="str">
        <f>IF(Data!BV606="","",Data!BV606)</f>
        <v/>
      </c>
      <c r="D606" s="993" t="str">
        <f>IF(Data!BW606="","",Data!BW606)</f>
        <v/>
      </c>
      <c r="E606" s="993" t="str">
        <f>IF(Data!BX606="","",Data!BX606)</f>
        <v/>
      </c>
      <c r="F606" s="993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1"/>
      <c r="N606" s="951"/>
      <c r="O606" s="951"/>
      <c r="P606" s="951"/>
      <c r="Q606" s="1116"/>
      <c r="R606" s="885"/>
      <c r="S606" s="1017"/>
      <c r="T606" s="1017"/>
      <c r="U606" s="1048">
        <v>607</v>
      </c>
      <c r="V606" s="459"/>
    </row>
    <row r="607" spans="1:22" ht="15.75" customHeight="1">
      <c r="A607" s="1157" t="str">
        <f>$G$1 &amp; "/kg"</f>
        <v>kcal/kg</v>
      </c>
      <c r="B607" s="1087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7"/>
      <c r="H607" s="951"/>
      <c r="I607" s="951"/>
      <c r="J607" s="951"/>
      <c r="K607" s="951"/>
      <c r="L607" s="1087"/>
      <c r="M607" s="1103"/>
      <c r="N607" s="1103"/>
      <c r="O607" s="1103"/>
      <c r="P607" s="1103"/>
      <c r="Q607" s="1116"/>
      <c r="R607" s="885"/>
      <c r="S607" s="1017"/>
      <c r="T607" s="1017"/>
      <c r="U607" s="1048">
        <v>608</v>
      </c>
      <c r="V607" s="459"/>
    </row>
    <row r="608" spans="1:22" ht="15.75" customHeight="1">
      <c r="A608" s="1108" t="str">
        <f>$G$1 &amp; " (%)"</f>
        <v>kcal (%)</v>
      </c>
      <c r="B608" s="1087"/>
      <c r="C608" s="1403" t="str">
        <f>IF(C606="","",C606*C607/C$46/365/$F$1)</f>
        <v/>
      </c>
      <c r="D608" s="1403" t="str">
        <f>IF(D606="","",D606*D607/D$46/365/$F$1)</f>
        <v/>
      </c>
      <c r="E608" s="1403" t="str">
        <f>IF(E606="","",E606*E607/E$46/365/$F$1)</f>
        <v/>
      </c>
      <c r="F608" s="1403" t="str">
        <f>IF(F606="","",F606*F607/F$46/365/$F$1)</f>
        <v/>
      </c>
      <c r="G608" s="1087"/>
      <c r="H608" s="1403" t="str">
        <f>IF(OR(H$46=0,H606=""),"",H606*SUM($D607)/H$46/365/$F$1)</f>
        <v/>
      </c>
      <c r="I608" s="1403">
        <f>IF(OR(I$46=0,I606=""),"",I606*SUM($D607)/I$46/365/$F$1)</f>
        <v>0</v>
      </c>
      <c r="J608" s="1403" t="str">
        <f>IF(OR(J$46=0,J606=""),"",J606*SUM($D607)/J$46/365/$F$1)</f>
        <v/>
      </c>
      <c r="K608" s="1403" t="str">
        <f>IF(OR(K$46=0,K606=""),"",K606*SUM($D607)/K$46/365/$F$1)</f>
        <v/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5"/>
      <c r="S608" s="1017"/>
      <c r="T608" s="1017"/>
      <c r="U608" s="1048">
        <v>609</v>
      </c>
      <c r="V608" s="459"/>
    </row>
    <row r="609" spans="1:22" ht="15.75" customHeight="1">
      <c r="A609" s="1176" t="s">
        <v>271</v>
      </c>
      <c r="B609" s="1087"/>
      <c r="C609" s="993" t="str">
        <f>IF(Data!BV609="","",Data!BV609)</f>
        <v/>
      </c>
      <c r="D609" s="993" t="str">
        <f>IF(Data!BW609="","",Data!BW609)</f>
        <v/>
      </c>
      <c r="E609" s="993" t="str">
        <f>IF(Data!BX609="","",Data!BX609)</f>
        <v/>
      </c>
      <c r="F609" s="993" t="str">
        <f>IF(Data!BY609="","",Data!BY609)</f>
        <v/>
      </c>
      <c r="G609" s="1087"/>
      <c r="H609" s="951"/>
      <c r="I609" s="951"/>
      <c r="J609" s="951"/>
      <c r="K609" s="951"/>
      <c r="L609" s="1087"/>
      <c r="M609" s="951"/>
      <c r="N609" s="951"/>
      <c r="O609" s="951"/>
      <c r="P609" s="951"/>
      <c r="Q609" s="1116"/>
      <c r="R609" s="885"/>
      <c r="S609" s="1017"/>
      <c r="T609" s="1017"/>
      <c r="U609" s="1048">
        <v>610</v>
      </c>
      <c r="V609" s="459"/>
    </row>
    <row r="610" spans="1:22" ht="15.75" customHeight="1">
      <c r="A610" s="1108" t="s">
        <v>269</v>
      </c>
      <c r="B610" s="1087"/>
      <c r="C610" s="1404" t="str">
        <f>IF(C609="","",C606*C609)</f>
        <v/>
      </c>
      <c r="D610" s="1404" t="str">
        <f>IF(D609="","",D606*D609)</f>
        <v/>
      </c>
      <c r="E610" s="1404" t="str">
        <f>IF(E609="","",E606*E609)</f>
        <v/>
      </c>
      <c r="F610" s="1404" t="str">
        <f>IF(F609="","",F606*F609)</f>
        <v/>
      </c>
      <c r="G610" s="1087"/>
      <c r="H610" s="1404" t="str">
        <f>IF(H$46=0,"",IF($D609="",H606*[1]ExpFactors!$H$64,H606*$D609))</f>
        <v/>
      </c>
      <c r="I610" s="1404">
        <f>IF(I$46=0,"",IF($D609="",I606*[1]ExpFactors!$H$64,I606*$D609))</f>
        <v>0</v>
      </c>
      <c r="J610" s="1404" t="str">
        <f>IF(J$46=0,"",IF($D609="",J606*[1]ExpFactors!$H$64,J606*$D609))</f>
        <v/>
      </c>
      <c r="K610" s="1404" t="str">
        <f>IF(K$46=0,"",IF($D609="",K606*[1]ExpFactors!$H$64,K606*$D609))</f>
        <v/>
      </c>
      <c r="L610" s="1087"/>
      <c r="M610" s="960" t="str">
        <f>IF(SUM(H610)=SUM(C610),"",SUM(H610)-SUM(C610))</f>
        <v/>
      </c>
      <c r="N610" s="960" t="str">
        <f>IF(SUM(I610)=SUM(D610),"",SUM(I610)-SUM(D610))</f>
        <v/>
      </c>
      <c r="O610" s="960" t="str">
        <f>IF(SUM(J610)=SUM(E610),"",SUM(J610)-SUM(E610))</f>
        <v/>
      </c>
      <c r="P610" s="960" t="str">
        <f>IF(SUM(K610)=SUM(F610),"",SUM(K610)-SUM(F610))</f>
        <v/>
      </c>
      <c r="Q610" s="1116" t="str">
        <f>[1]ExpFactors!$I$64</f>
        <v>mns</v>
      </c>
      <c r="R610" s="885"/>
      <c r="S610" s="1017"/>
      <c r="T610" s="1017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1"/>
      <c r="I611" s="951"/>
      <c r="J611" s="951"/>
      <c r="K611" s="951"/>
      <c r="L611" s="1087"/>
      <c r="M611" s="951"/>
      <c r="N611" s="951"/>
      <c r="O611" s="951"/>
      <c r="P611" s="951"/>
      <c r="Q611" s="1116"/>
      <c r="R611" s="885"/>
      <c r="S611" s="1017"/>
      <c r="T611" s="1017"/>
      <c r="U611" s="1048">
        <v>612</v>
      </c>
      <c r="V611" s="459"/>
    </row>
    <row r="612" spans="1:22" ht="15.75" customHeight="1">
      <c r="A612" s="1108" t="s">
        <v>275</v>
      </c>
      <c r="B612" s="1087"/>
      <c r="C612" s="993" t="str">
        <f>IF(Data!BV612="","",Data!BV612)</f>
        <v/>
      </c>
      <c r="D612" s="993" t="str">
        <f>IF(Data!BW612="","",Data!BW612)</f>
        <v/>
      </c>
      <c r="E612" s="993" t="str">
        <f>IF(Data!BX612="","",Data!BX612)</f>
        <v/>
      </c>
      <c r="F612" s="993" t="str">
        <f>IF(Data!BY612="","",Data!BY612)</f>
        <v/>
      </c>
      <c r="G612" s="1087"/>
      <c r="H612" s="1177"/>
      <c r="I612" s="1177"/>
      <c r="J612" s="1177"/>
      <c r="K612" s="1177"/>
      <c r="L612" s="1087"/>
      <c r="M612" s="951"/>
      <c r="N612" s="951"/>
      <c r="O612" s="951"/>
      <c r="P612" s="951"/>
      <c r="Q612" s="1116"/>
      <c r="R612" s="885"/>
      <c r="S612" s="1017"/>
      <c r="T612" s="1017"/>
      <c r="U612" s="1048">
        <v>613</v>
      </c>
      <c r="V612" s="459"/>
    </row>
    <row r="613" spans="1:22" ht="15.75" customHeight="1">
      <c r="A613" s="1157" t="str">
        <f>$G$1 &amp; "/kg"</f>
        <v>kcal/kg</v>
      </c>
      <c r="B613" s="1087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5"/>
      <c r="S613" s="1017"/>
      <c r="T613" s="1017"/>
      <c r="U613" s="1048">
        <v>614</v>
      </c>
      <c r="V613" s="459"/>
    </row>
    <row r="614" spans="1:22" ht="15.75" customHeight="1">
      <c r="A614" s="1108" t="str">
        <f>$G$1 &amp; " (%)"</f>
        <v>kcal (%)</v>
      </c>
      <c r="B614" s="1087"/>
      <c r="C614" s="1134" t="str">
        <f>IF(C612="","",C612*C613/C$46/365/$F$1)</f>
        <v/>
      </c>
      <c r="D614" s="1134" t="str">
        <f>IF(D612="","",D612*D613/D$46/365/$F$1)</f>
        <v/>
      </c>
      <c r="E614" s="1134" t="str">
        <f>IF(E612="","",E612*E613/E$46/365/$F$1)</f>
        <v/>
      </c>
      <c r="F614" s="1134" t="str">
        <f>IF(F612="","",F612*F613/F$46/365/$F$1)</f>
        <v/>
      </c>
      <c r="G614" s="1087"/>
      <c r="H614" s="1134" t="str">
        <f>IF(OR(H$46=0,H612=""),"",H612*SUM($D613)/H$46/365/$F$1)</f>
        <v/>
      </c>
      <c r="I614" s="1134" t="str">
        <f>IF(OR(I$46=0,I612=""),"",I612*SUM($D613)/I$46/365/$F$1)</f>
        <v/>
      </c>
      <c r="J614" s="1134" t="str">
        <f>IF(OR(J$46=0,J612=""),"",J612*SUM($D613)/J$46/365/$F$1)</f>
        <v/>
      </c>
      <c r="K614" s="1134" t="str">
        <f>IF(OR(K$46=0,K612=""),"",K612*SUM($D613)/K$46/365/$F$1)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5"/>
      <c r="S614" s="1017"/>
      <c r="T614" s="1017"/>
      <c r="U614" s="1048">
        <v>615</v>
      </c>
      <c r="V614" s="459"/>
    </row>
    <row r="615" spans="1:22" ht="15.75" customHeight="1">
      <c r="A615" s="1176" t="s">
        <v>271</v>
      </c>
      <c r="B615" s="1087"/>
      <c r="C615" s="993" t="str">
        <f>IF(Data!BV615="","",Data!BV615)</f>
        <v/>
      </c>
      <c r="D615" s="993" t="str">
        <f>IF(Data!BW615="","",Data!BW615)</f>
        <v/>
      </c>
      <c r="E615" s="993" t="str">
        <f>IF(Data!BX615="","",Data!BX615)</f>
        <v/>
      </c>
      <c r="F615" s="993" t="str">
        <f>IF(Data!BY615="","",Data!BY615)</f>
        <v/>
      </c>
      <c r="G615" s="1087"/>
      <c r="H615" s="951"/>
      <c r="I615" s="951"/>
      <c r="J615" s="951"/>
      <c r="K615" s="951"/>
      <c r="L615" s="1087"/>
      <c r="M615" s="951"/>
      <c r="N615" s="951"/>
      <c r="O615" s="951"/>
      <c r="P615" s="951"/>
      <c r="Q615" s="1116"/>
      <c r="R615" s="885"/>
      <c r="S615" s="1017"/>
      <c r="T615" s="1017"/>
      <c r="U615" s="1048">
        <v>616</v>
      </c>
      <c r="V615" s="459"/>
    </row>
    <row r="616" spans="1:22" ht="15.75" customHeight="1">
      <c r="A616" s="1108" t="s">
        <v>269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 t="str">
        <f>IF(H$46=0,"",IF($D615="",H612*[1]ExpFactors!$H$68,H612*$D615))</f>
        <v/>
      </c>
      <c r="I616" s="1130">
        <f>IF(I$46=0,"",IF($D615="",I612*[1]ExpFactors!$H$68,I612*$D615))</f>
        <v>0</v>
      </c>
      <c r="J616" s="1130" t="str">
        <f>IF(J$46=0,"",IF($D615="",J612*[1]ExpFactors!$H$68,J612*$D615))</f>
        <v/>
      </c>
      <c r="K616" s="1130" t="str">
        <f>IF(K$46=0,"",IF($D615="",K612*[1]ExpFactors!$H$68,K612*$D615))</f>
        <v/>
      </c>
      <c r="L616" s="1087"/>
      <c r="M616" s="960" t="str">
        <f>IF(SUM(H616)=SUM(C616),"",SUM(H616)-SUM(C616))</f>
        <v/>
      </c>
      <c r="N616" s="960" t="str">
        <f>IF(SUM(I616)=SUM(D616),"",SUM(I616)-SUM(D616))</f>
        <v/>
      </c>
      <c r="O616" s="960" t="str">
        <f>IF(SUM(J616)=SUM(E616),"",SUM(J616)-SUM(E616))</f>
        <v/>
      </c>
      <c r="P616" s="960" t="str">
        <f>IF(SUM(K616)=SUM(F616),"",SUM(K616)-SUM(F616))</f>
        <v/>
      </c>
      <c r="Q616" s="1116" t="str">
        <f>[1]ExpFactors!$I$68</f>
        <v>des</v>
      </c>
      <c r="R616" s="885"/>
      <c r="S616" s="1017"/>
      <c r="T616" s="1017"/>
      <c r="U616" s="1048">
        <v>617</v>
      </c>
      <c r="V616" s="459"/>
    </row>
    <row r="617" spans="1:22" ht="15.75" customHeight="1">
      <c r="A617" s="1424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1"/>
      <c r="N617" s="951"/>
      <c r="O617" s="951"/>
      <c r="P617" s="951"/>
      <c r="Q617" s="1116"/>
      <c r="R617" s="885"/>
      <c r="S617" s="1017"/>
      <c r="T617" s="1017"/>
      <c r="U617" s="1048">
        <v>618</v>
      </c>
      <c r="V617" s="459"/>
    </row>
    <row r="618" spans="1:22" ht="15.75" customHeight="1">
      <c r="A618" s="1108" t="s">
        <v>275</v>
      </c>
      <c r="B618" s="1087"/>
      <c r="C618" s="993" t="str">
        <f>IF(Data!BV618="","",Data!BV618)</f>
        <v/>
      </c>
      <c r="D618" s="993" t="str">
        <f>IF(Data!BW618="","",Data!BW618)</f>
        <v/>
      </c>
      <c r="E618" s="993" t="str">
        <f>IF(Data!BX618="","",Data!BX618)</f>
        <v/>
      </c>
      <c r="F618" s="993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1"/>
      <c r="N618" s="951"/>
      <c r="O618" s="951"/>
      <c r="P618" s="951"/>
      <c r="Q618" s="1116"/>
      <c r="R618" s="885"/>
      <c r="S618" s="1017"/>
      <c r="T618" s="1017"/>
      <c r="U618" s="1048">
        <v>619</v>
      </c>
      <c r="V618" s="459"/>
    </row>
    <row r="619" spans="1:22" ht="15.75" customHeight="1">
      <c r="A619" s="1157" t="str">
        <f>$G$1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1"/>
      <c r="I619" s="951"/>
      <c r="J619" s="951"/>
      <c r="K619" s="951"/>
      <c r="L619" s="1087"/>
      <c r="M619" s="1103"/>
      <c r="N619" s="1103"/>
      <c r="O619" s="1103"/>
      <c r="P619" s="1103"/>
      <c r="Q619" s="1116"/>
      <c r="R619" s="885"/>
      <c r="S619" s="1017"/>
      <c r="T619" s="1017"/>
      <c r="U619" s="1048">
        <v>620</v>
      </c>
      <c r="V619" s="459"/>
    </row>
    <row r="620" spans="1:22" ht="15.75" customHeight="1">
      <c r="A620" s="1108" t="str">
        <f>$G$1 &amp; " (%)"</f>
        <v>kcal (%)</v>
      </c>
      <c r="B620" s="1087"/>
      <c r="C620" s="1403" t="str">
        <f>IF(C618="","",C618*C619/C$46/365/$F$1)</f>
        <v/>
      </c>
      <c r="D620" s="1403" t="str">
        <f>IF(D618="","",D618*D619/D$46/365/$F$1)</f>
        <v/>
      </c>
      <c r="E620" s="1403" t="str">
        <f>IF(E618="","",E618*E619/E$46/365/$F$1)</f>
        <v/>
      </c>
      <c r="F620" s="1403" t="str">
        <f>IF(F618="","",F618*F619/F$46/365/$F$1)</f>
        <v/>
      </c>
      <c r="G620" s="1087"/>
      <c r="H620" s="1403" t="str">
        <f>IF(OR(H$46=0,H618=""),"",H618*SUM($D619)/H$46/365/$F$1)</f>
        <v/>
      </c>
      <c r="I620" s="1403">
        <f>IF(OR(I$46=0,I618=""),"",I618*SUM($D619)/I$46/365/$F$1)</f>
        <v>0</v>
      </c>
      <c r="J620" s="1403" t="str">
        <f>IF(OR(J$46=0,J618=""),"",J618*SUM($D619)/J$46/365/$F$1)</f>
        <v/>
      </c>
      <c r="K620" s="1403" t="str">
        <f>IF(OR(K$46=0,K618=""),"",K618*SUM($D619)/K$46/365/$F$1)</f>
        <v/>
      </c>
      <c r="L620" s="1087"/>
      <c r="M620" s="1135" t="str">
        <f>IF(SUM(H620)=SUM(C620),"",SUM(H620)-SUM(C620))</f>
        <v/>
      </c>
      <c r="N620" s="1135" t="str">
        <f>IF(SUM(I620)=SUM(D620),"",SUM(I620)-SUM(D620))</f>
        <v/>
      </c>
      <c r="O620" s="1135" t="str">
        <f>IF(SUM(J620)=SUM(E620),"",SUM(J620)-SUM(E620))</f>
        <v/>
      </c>
      <c r="P620" s="1135" t="str">
        <f>IF(SUM(K620)=SUM(F620),"",SUM(K620)-SUM(F620))</f>
        <v/>
      </c>
      <c r="Q620" s="1116"/>
      <c r="R620" s="885"/>
      <c r="S620" s="1017"/>
      <c r="T620" s="1017"/>
      <c r="U620" s="1048">
        <v>621</v>
      </c>
      <c r="V620" s="459"/>
    </row>
    <row r="621" spans="1:22" ht="15.75" customHeight="1">
      <c r="A621" s="1176" t="s">
        <v>271</v>
      </c>
      <c r="B621" s="1087"/>
      <c r="C621" s="993" t="str">
        <f>IF(Data!BV621="","",Data!BV621)</f>
        <v/>
      </c>
      <c r="D621" s="993" t="str">
        <f>IF(Data!BW621="","",Data!BW621)</f>
        <v/>
      </c>
      <c r="E621" s="993" t="str">
        <f>IF(Data!BX621="","",Data!BX621)</f>
        <v/>
      </c>
      <c r="F621" s="993" t="str">
        <f>IF(Data!BY621="","",Data!BY621)</f>
        <v/>
      </c>
      <c r="G621" s="1087"/>
      <c r="H621" s="951"/>
      <c r="I621" s="951"/>
      <c r="J621" s="951"/>
      <c r="K621" s="951"/>
      <c r="L621" s="1087"/>
      <c r="M621" s="951"/>
      <c r="N621" s="951"/>
      <c r="O621" s="951"/>
      <c r="P621" s="951"/>
      <c r="Q621" s="1116"/>
      <c r="R621" s="885"/>
      <c r="S621" s="1017"/>
      <c r="T621" s="1017"/>
      <c r="U621" s="1048">
        <v>622</v>
      </c>
      <c r="V621" s="459"/>
    </row>
    <row r="622" spans="1:22" ht="15.75" customHeight="1">
      <c r="A622" s="1108" t="s">
        <v>269</v>
      </c>
      <c r="B622" s="1087"/>
      <c r="C622" s="1404" t="str">
        <f>IF(C621="","",C618*C621)</f>
        <v/>
      </c>
      <c r="D622" s="1404" t="str">
        <f>IF(D621="","",D618*D621)</f>
        <v/>
      </c>
      <c r="E622" s="1404" t="str">
        <f>IF(E621="","",E618*E621)</f>
        <v/>
      </c>
      <c r="F622" s="1404" t="str">
        <f>IF(F621="","",F618*F621)</f>
        <v/>
      </c>
      <c r="G622" s="1087"/>
      <c r="H622" s="1404" t="str">
        <f>IF(H$46=0,"",IF($D621="",H618*[1]ExpFactors!$H$43,H618*$D621))</f>
        <v/>
      </c>
      <c r="I622" s="1404">
        <f>IF(I$46=0,"",IF($D621="",I618*[1]ExpFactors!$H$43,I618*$D621))</f>
        <v>0</v>
      </c>
      <c r="J622" s="1404" t="str">
        <f>IF(J$46=0,"",IF($D621="",J618*[1]ExpFactors!$H$43,J618*$D621))</f>
        <v/>
      </c>
      <c r="K622" s="1404" t="str">
        <f>IF(K$46=0,"",IF($D621="",K618*[1]ExpFactors!$H$43,K618*$D621))</f>
        <v/>
      </c>
      <c r="L622" s="1087"/>
      <c r="M622" s="960" t="str">
        <f>IF(SUM(H622)=SUM(C622),"",SUM(H622)-SUM(C622))</f>
        <v/>
      </c>
      <c r="N622" s="960" t="str">
        <f>IF(SUM(I622)=SUM(D622),"",SUM(I622)-SUM(D622))</f>
        <v/>
      </c>
      <c r="O622" s="960" t="str">
        <f>IF(SUM(J622)=SUM(E622),"",SUM(J622)-SUM(E622))</f>
        <v/>
      </c>
      <c r="P622" s="960" t="str">
        <f>IF(SUM(K622)=SUM(F622),"",SUM(K622)-SUM(F622))</f>
        <v/>
      </c>
      <c r="Q622" s="1116" t="str">
        <f>[1]ExpFactors!$I$43</f>
        <v>des</v>
      </c>
      <c r="R622" s="885"/>
      <c r="S622" s="1017"/>
      <c r="T622" s="1017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1"/>
      <c r="N623" s="951"/>
      <c r="O623" s="951"/>
      <c r="P623" s="951"/>
      <c r="Q623" s="1116"/>
      <c r="R623" s="885"/>
      <c r="S623" s="1017"/>
      <c r="T623" s="1017"/>
      <c r="U623" s="1048">
        <v>624</v>
      </c>
      <c r="V623" s="459"/>
    </row>
    <row r="624" spans="1:22" ht="15.75" customHeight="1">
      <c r="A624" s="1108" t="s">
        <v>275</v>
      </c>
      <c r="B624" s="1087"/>
      <c r="C624" s="993" t="str">
        <f>IF(Data!BV624="","",Data!BV624)</f>
        <v/>
      </c>
      <c r="D624" s="993" t="str">
        <f>IF(Data!BW624="","",Data!BW624)</f>
        <v/>
      </c>
      <c r="E624" s="993" t="str">
        <f>IF(Data!BX624="","",Data!BX624)</f>
        <v/>
      </c>
      <c r="F624" s="993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1"/>
      <c r="N624" s="951"/>
      <c r="O624" s="951"/>
      <c r="P624" s="951"/>
      <c r="Q624" s="1116"/>
      <c r="R624" s="885"/>
      <c r="S624" s="1017"/>
      <c r="T624" s="1017"/>
      <c r="U624" s="1048">
        <v>625</v>
      </c>
      <c r="V624" s="459"/>
    </row>
    <row r="625" spans="1:22" ht="15.75" customHeight="1">
      <c r="A625" s="1157" t="str">
        <f>$G$1 &amp; "/kg"</f>
        <v>kcal/kg</v>
      </c>
      <c r="B625" s="1087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7"/>
      <c r="H625" s="951"/>
      <c r="I625" s="951"/>
      <c r="J625" s="951"/>
      <c r="K625" s="951"/>
      <c r="L625" s="1087"/>
      <c r="M625" s="1103"/>
      <c r="N625" s="1103"/>
      <c r="O625" s="1103"/>
      <c r="P625" s="1103"/>
      <c r="Q625" s="1116"/>
      <c r="R625" s="885"/>
      <c r="S625" s="1017"/>
      <c r="T625" s="1017"/>
      <c r="U625" s="1048">
        <v>626</v>
      </c>
      <c r="V625" s="459"/>
    </row>
    <row r="626" spans="1:22" ht="15.75" customHeight="1">
      <c r="A626" s="1108" t="str">
        <f>$G$1 &amp; " (%)"</f>
        <v>kcal (%)</v>
      </c>
      <c r="B626" s="1087"/>
      <c r="C626" s="1134" t="str">
        <f>IF(C624="","",C624*C625/C$46/365/$F$1)</f>
        <v/>
      </c>
      <c r="D626" s="1134" t="str">
        <f>IF(D624="","",D624*D625/D$46/365/$F$1)</f>
        <v/>
      </c>
      <c r="E626" s="1134" t="str">
        <f>IF(E624="","",E624*E625/E$46/365/$F$1)</f>
        <v/>
      </c>
      <c r="F626" s="1134" t="str">
        <f>IF(F624="","",F624*F625/F$46/365/$F$1)</f>
        <v/>
      </c>
      <c r="G626" s="1087"/>
      <c r="H626" s="1134" t="str">
        <f>IF(OR(H$46=0,H624=""),"",H624*SUM($D625)/H$46/365/$F$1)</f>
        <v/>
      </c>
      <c r="I626" s="1134">
        <f>IF(OR(I$46=0,I624=""),"",I624*SUM($D625)/I$46/365/$F$1)</f>
        <v>0</v>
      </c>
      <c r="J626" s="1134" t="str">
        <f>IF(OR(J$46=0,J624=""),"",J624*SUM($D625)/J$46/365/$F$1)</f>
        <v/>
      </c>
      <c r="K626" s="1134" t="str">
        <f>IF(OR(K$46=0,K624=""),"",K624*SUM($D625)/K$46/365/$F$1)</f>
        <v/>
      </c>
      <c r="L626" s="1087"/>
      <c r="M626" s="1135" t="str">
        <f>IF(SUM(H626)=SUM(C626),"",SUM(H626)-SUM(C626))</f>
        <v/>
      </c>
      <c r="N626" s="1135" t="str">
        <f>IF(SUM(I626)=SUM(D626),"",SUM(I626)-SUM(D626))</f>
        <v/>
      </c>
      <c r="O626" s="1135" t="str">
        <f>IF(SUM(J626)=SUM(E626),"",SUM(J626)-SUM(E626))</f>
        <v/>
      </c>
      <c r="P626" s="1135" t="str">
        <f>IF(SUM(K626)=SUM(F626),"",SUM(K626)-SUM(F626))</f>
        <v/>
      </c>
      <c r="Q626" s="1116"/>
      <c r="R626" s="885"/>
      <c r="S626" s="1017"/>
      <c r="T626" s="1017"/>
      <c r="U626" s="1048">
        <v>627</v>
      </c>
      <c r="V626" s="459"/>
    </row>
    <row r="627" spans="1:22" ht="15.75" customHeight="1">
      <c r="A627" s="1176" t="s">
        <v>271</v>
      </c>
      <c r="B627" s="1087"/>
      <c r="C627" s="993" t="str">
        <f>IF(Data!BV627="","",Data!BV627)</f>
        <v/>
      </c>
      <c r="D627" s="993" t="str">
        <f>IF(Data!BW627="","",Data!BW627)</f>
        <v/>
      </c>
      <c r="E627" s="993" t="str">
        <f>IF(Data!BX627="","",Data!BX627)</f>
        <v/>
      </c>
      <c r="F627" s="993" t="str">
        <f>IF(Data!BY627="","",Data!BY627)</f>
        <v/>
      </c>
      <c r="G627" s="1087"/>
      <c r="H627" s="951"/>
      <c r="I627" s="951"/>
      <c r="J627" s="951"/>
      <c r="K627" s="951"/>
      <c r="L627" s="1087"/>
      <c r="M627" s="951"/>
      <c r="N627" s="951"/>
      <c r="O627" s="951"/>
      <c r="P627" s="951"/>
      <c r="Q627" s="1116"/>
      <c r="R627" s="885"/>
      <c r="S627" s="1017"/>
      <c r="T627" s="1017"/>
      <c r="U627" s="1048">
        <v>628</v>
      </c>
      <c r="V627" s="459"/>
    </row>
    <row r="628" spans="1:22" ht="15.75" customHeight="1">
      <c r="A628" s="1108" t="s">
        <v>269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 t="str">
        <f>IF(H$46=0,"",IF($D627="",H624*[1]ExpFactors!$H$66,H624*$D627))</f>
        <v/>
      </c>
      <c r="I628" s="1130">
        <f>IF(I$46=0,"",IF($D627="",I624*[1]ExpFactors!$H$66,I624*$D627))</f>
        <v>0</v>
      </c>
      <c r="J628" s="1130" t="str">
        <f>IF(J$46=0,"",IF($D627="",J624*[1]ExpFactors!$H$66,J624*$D627))</f>
        <v/>
      </c>
      <c r="K628" s="1130" t="str">
        <f>IF(K$46=0,"",IF($D627="",K624*[1]ExpFactors!$H$66,K624*$D627))</f>
        <v/>
      </c>
      <c r="L628" s="1087"/>
      <c r="M628" s="960" t="str">
        <f>IF(SUM(H628)=SUM(C628),"",SUM(H628)-SUM(C628))</f>
        <v/>
      </c>
      <c r="N628" s="960" t="str">
        <f>IF(SUM(I628)=SUM(D628),"",SUM(I628)-SUM(D628))</f>
        <v/>
      </c>
      <c r="O628" s="960" t="str">
        <f>IF(SUM(J628)=SUM(E628),"",SUM(J628)-SUM(E628))</f>
        <v/>
      </c>
      <c r="P628" s="960" t="str">
        <f>IF(SUM(K628)=SUM(F628),"",SUM(K628)-SUM(F628))</f>
        <v/>
      </c>
      <c r="Q628" s="1116" t="str">
        <f>[1]ExpFactors!$I$66</f>
        <v>des</v>
      </c>
      <c r="R628" s="885"/>
      <c r="S628" s="1017"/>
      <c r="T628" s="1017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1"/>
      <c r="N629" s="951"/>
      <c r="O629" s="951"/>
      <c r="P629" s="951"/>
      <c r="Q629" s="1116"/>
      <c r="R629" s="885"/>
      <c r="S629" s="1017"/>
      <c r="T629" s="1017"/>
      <c r="U629" s="1048">
        <v>630</v>
      </c>
      <c r="V629" s="459"/>
    </row>
    <row r="630" spans="1:22" ht="15.75" customHeight="1">
      <c r="A630" s="1108" t="s">
        <v>275</v>
      </c>
      <c r="B630" s="1087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1"/>
      <c r="N630" s="951"/>
      <c r="O630" s="951"/>
      <c r="P630" s="951"/>
      <c r="Q630" s="1116"/>
      <c r="R630" s="885"/>
      <c r="S630" s="1017"/>
      <c r="T630" s="1017"/>
      <c r="U630" s="1048">
        <v>631</v>
      </c>
      <c r="V630" s="459"/>
    </row>
    <row r="631" spans="1:22" ht="15.75" customHeight="1">
      <c r="A631" s="1157" t="str">
        <f>$G$1 &amp; "/kg"</f>
        <v>kcal/kg</v>
      </c>
      <c r="B631" s="1087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7"/>
      <c r="H631" s="951"/>
      <c r="I631" s="951"/>
      <c r="J631" s="951"/>
      <c r="K631" s="951"/>
      <c r="L631" s="1087"/>
      <c r="M631" s="1103"/>
      <c r="N631" s="1103"/>
      <c r="O631" s="1103"/>
      <c r="P631" s="1103"/>
      <c r="Q631" s="1116"/>
      <c r="R631" s="885"/>
      <c r="S631" s="1017"/>
      <c r="T631" s="1017"/>
      <c r="U631" s="1048">
        <v>632</v>
      </c>
      <c r="V631" s="459"/>
    </row>
    <row r="632" spans="1:22" ht="15.75" customHeight="1">
      <c r="A632" s="1108" t="str">
        <f>$G$1 &amp; " (%)"</f>
        <v>kcal (%)</v>
      </c>
      <c r="B632" s="1087"/>
      <c r="C632" s="1134" t="str">
        <f>IF(C630="","",C630*C631/C$46/365/$F$1)</f>
        <v/>
      </c>
      <c r="D632" s="1134" t="str">
        <f>IF(D630="","",D630*D631/D$46/365/$F$1)</f>
        <v/>
      </c>
      <c r="E632" s="1134" t="str">
        <f>IF(E630="","",E630*E631/E$46/365/$F$1)</f>
        <v/>
      </c>
      <c r="F632" s="1134" t="str">
        <f>IF(F630="","",F630*F631/F$46/365/$F$1)</f>
        <v/>
      </c>
      <c r="G632" s="1087"/>
      <c r="H632" s="1134" t="str">
        <f>IF(OR(H$46=0,H630=""),"",H630*SUM($D631)/H$46/365/$F$1)</f>
        <v/>
      </c>
      <c r="I632" s="1134">
        <f>IF(OR(I$46=0,I630=""),"",I630*SUM($D631)/I$46/365/$F$1)</f>
        <v>0</v>
      </c>
      <c r="J632" s="1134" t="str">
        <f>IF(OR(J$46=0,J630=""),"",J630*SUM($D631)/J$46/365/$F$1)</f>
        <v/>
      </c>
      <c r="K632" s="1134" t="str">
        <f>IF(OR(K$46=0,K630=""),"",K630*SUM($D631)/K$46/365/$F$1)</f>
        <v/>
      </c>
      <c r="L632" s="1087"/>
      <c r="M632" s="1135" t="str">
        <f>IF(SUM(H632)=SUM(C632),"",SUM(H632)-SUM(C632))</f>
        <v/>
      </c>
      <c r="N632" s="1135" t="str">
        <f>IF(SUM(I632)=SUM(D632),"",SUM(I632)-SUM(D632))</f>
        <v/>
      </c>
      <c r="O632" s="1135" t="str">
        <f>IF(SUM(J632)=SUM(E632),"",SUM(J632)-SUM(E632))</f>
        <v/>
      </c>
      <c r="P632" s="1135" t="str">
        <f>IF(SUM(K632)=SUM(F632),"",SUM(K632)-SUM(F632))</f>
        <v/>
      </c>
      <c r="Q632" s="1116"/>
      <c r="R632" s="885"/>
      <c r="S632" s="1017"/>
      <c r="T632" s="1017"/>
      <c r="U632" s="1048">
        <v>633</v>
      </c>
      <c r="V632" s="459"/>
    </row>
    <row r="633" spans="1:22" ht="15.75" customHeight="1">
      <c r="A633" s="1176" t="s">
        <v>271</v>
      </c>
      <c r="B633" s="1087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7"/>
      <c r="H633" s="951"/>
      <c r="I633" s="951"/>
      <c r="J633" s="951"/>
      <c r="K633" s="951"/>
      <c r="L633" s="1087"/>
      <c r="M633" s="951"/>
      <c r="N633" s="951"/>
      <c r="O633" s="951"/>
      <c r="P633" s="951"/>
      <c r="Q633" s="1116"/>
      <c r="R633" s="885"/>
      <c r="S633" s="1017"/>
      <c r="T633" s="1017"/>
      <c r="U633" s="1048">
        <v>634</v>
      </c>
      <c r="V633" s="459"/>
    </row>
    <row r="634" spans="1:22" ht="15.75" customHeight="1">
      <c r="A634" s="1108" t="s">
        <v>269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 t="str">
        <f>IF(H$46=0,"",IF($D633="",H630*[1]ExpFactors!$H$67,H630*$D633))</f>
        <v/>
      </c>
      <c r="I634" s="1130">
        <f>IF(I$46=0,"",IF($D633="",I630*[1]ExpFactors!$H$67,I630*$D633))</f>
        <v>0</v>
      </c>
      <c r="J634" s="1130" t="str">
        <f>IF(J$46=0,"",IF($D633="",J630*[1]ExpFactors!$H$67,J630*$D633))</f>
        <v/>
      </c>
      <c r="K634" s="1130" t="str">
        <f>IF(K$46=0,"",IF($D633="",K630*[1]ExpFactors!$H$67,K630*$D633))</f>
        <v/>
      </c>
      <c r="L634" s="1087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116" t="str">
        <f>[1]ExpFactors!$I$67</f>
        <v>des</v>
      </c>
      <c r="R634" s="885"/>
      <c r="S634" s="1017"/>
      <c r="T634" s="1017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7"/>
      <c r="H635" s="951"/>
      <c r="I635" s="951"/>
      <c r="J635" s="951"/>
      <c r="K635" s="951"/>
      <c r="L635" s="1087"/>
      <c r="M635" s="951"/>
      <c r="N635" s="951"/>
      <c r="O635" s="951"/>
      <c r="P635" s="951"/>
      <c r="Q635" s="1116"/>
      <c r="R635" s="846"/>
      <c r="S635" s="846"/>
      <c r="T635" s="846"/>
      <c r="U635" s="1048">
        <v>636</v>
      </c>
      <c r="V635" s="459"/>
    </row>
    <row r="636" spans="1:22" ht="15.75" customHeight="1">
      <c r="A636" s="1108" t="s">
        <v>275</v>
      </c>
      <c r="B636" s="1090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1"/>
      <c r="N636" s="951"/>
      <c r="O636" s="951"/>
      <c r="P636" s="951"/>
      <c r="Q636" s="1116"/>
      <c r="R636" s="885"/>
      <c r="S636" s="1017"/>
      <c r="T636" s="1017"/>
      <c r="U636" s="1048">
        <v>637</v>
      </c>
      <c r="V636" s="459"/>
    </row>
    <row r="637" spans="1:22" ht="15.75" customHeight="1">
      <c r="A637" s="1108" t="s">
        <v>272</v>
      </c>
      <c r="B637" s="1087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1"/>
      <c r="N637" s="951"/>
      <c r="O637" s="951"/>
      <c r="P637" s="951"/>
      <c r="Q637" s="1116"/>
      <c r="R637" s="885"/>
      <c r="S637" s="1017"/>
      <c r="T637" s="1017"/>
      <c r="U637" s="1048">
        <v>638</v>
      </c>
      <c r="V637" s="459"/>
    </row>
    <row r="638" spans="1:22" ht="15.75" customHeight="1">
      <c r="A638" s="1157" t="str">
        <f>$G$1 &amp; "/kg"</f>
        <v>kcal/kg</v>
      </c>
      <c r="B638" s="1087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7"/>
      <c r="H638" s="951"/>
      <c r="I638" s="951"/>
      <c r="J638" s="951"/>
      <c r="K638" s="951"/>
      <c r="L638" s="1087"/>
      <c r="M638" s="1103"/>
      <c r="N638" s="1103"/>
      <c r="O638" s="1103"/>
      <c r="P638" s="1103"/>
      <c r="Q638" s="1116"/>
      <c r="R638" s="885"/>
      <c r="S638" s="1017"/>
      <c r="T638" s="1017"/>
      <c r="U638" s="1048">
        <v>639</v>
      </c>
      <c r="V638" s="459"/>
    </row>
    <row r="639" spans="1:22" ht="15.75" customHeight="1">
      <c r="A639" s="1108" t="str">
        <f>$G$1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 t="str">
        <f>IF(H$46=0,"",H636*H637*SUM($D638)/H$46/365/$F$1)</f>
        <v/>
      </c>
      <c r="I639" s="1134">
        <f>IF(I$46=0,"",I636*I637*SUM($D638)/I$46/365/$F$1)</f>
        <v>0</v>
      </c>
      <c r="J639" s="1134" t="str">
        <f>IF(J$46=0,"",J636*J637*SUM($D638)/J$46/365/$F$1)</f>
        <v/>
      </c>
      <c r="K639" s="1134" t="str">
        <f>IF(K$46=0,"",K636*K637*SUM($D638)/K$46/365/$F$1)</f>
        <v/>
      </c>
      <c r="L639" s="1099"/>
      <c r="M639" s="1135" t="str">
        <f>IF(SUM(H639)=SUM(C639),"",SUM(H639)-SUM(C639))</f>
        <v/>
      </c>
      <c r="N639" s="1135" t="str">
        <f>IF(SUM(I639)=SUM(D639),"",SUM(I639)-SUM(D639))</f>
        <v/>
      </c>
      <c r="O639" s="1135" t="str">
        <f>IF(SUM(J639)=SUM(E639),"",SUM(J639)-SUM(E639))</f>
        <v/>
      </c>
      <c r="P639" s="1135" t="str">
        <f>IF(SUM(K639)=SUM(F639),"",SUM(K639)-SUM(F639))</f>
        <v/>
      </c>
      <c r="Q639" s="1116"/>
      <c r="R639" s="1047"/>
      <c r="S639" s="1010"/>
      <c r="T639" s="1010"/>
      <c r="U639" s="1048">
        <v>640</v>
      </c>
      <c r="V639" s="459"/>
    </row>
    <row r="640" spans="1:22" ht="15.75" customHeight="1">
      <c r="A640" s="1176" t="s">
        <v>271</v>
      </c>
      <c r="B640" s="1087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7"/>
      <c r="H640" s="951"/>
      <c r="I640" s="951"/>
      <c r="J640" s="951"/>
      <c r="K640" s="951"/>
      <c r="L640" s="1087"/>
      <c r="M640" s="951"/>
      <c r="N640" s="951"/>
      <c r="O640" s="951"/>
      <c r="P640" s="951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269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 t="str">
        <f>IF(H$46=0,"",IF($D640="",H636*H637*[1]ExpFactors!$H$69,H636*H637*$D640))</f>
        <v/>
      </c>
      <c r="I641" s="1130">
        <f>IF(I$46=0,"",IF($D640="",I636*I637*[1]ExpFactors!$H$69,I636*I637*$D640))</f>
        <v>0</v>
      </c>
      <c r="J641" s="1130" t="str">
        <f>IF(J$46=0,"",IF($D640="",J636*J637*[1]ExpFactors!$H$69,J636*J637*$D640))</f>
        <v/>
      </c>
      <c r="K641" s="1130" t="str">
        <f>IF(K$46=0,"",IF($D640="",K636*K637*[1]ExpFactors!$H$69,K636*K637*$D640))</f>
        <v/>
      </c>
      <c r="L641" s="1087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116" t="str">
        <f>[1]ExpFactors!$I$69</f>
        <v>other</v>
      </c>
      <c r="R641" s="885"/>
      <c r="S641" s="1017"/>
      <c r="T641" s="1017"/>
      <c r="U641" s="1048">
        <v>642</v>
      </c>
      <c r="V641" s="459"/>
    </row>
    <row r="642" spans="1:22" ht="15.75" customHeight="1">
      <c r="A642" s="1181" t="s">
        <v>277</v>
      </c>
      <c r="B642" s="1090"/>
      <c r="C642" s="1182"/>
      <c r="D642" s="1182"/>
      <c r="E642" s="1182"/>
      <c r="F642" s="873"/>
      <c r="G642" s="1162"/>
      <c r="H642" s="951"/>
      <c r="I642" s="951"/>
      <c r="J642" s="951"/>
      <c r="K642" s="951"/>
      <c r="L642" s="1162"/>
      <c r="M642" s="1148"/>
      <c r="N642" s="1148"/>
      <c r="O642" s="1148"/>
      <c r="P642" s="1148"/>
      <c r="Q642" s="1116"/>
      <c r="R642" s="846"/>
      <c r="S642" s="846"/>
      <c r="T642" s="846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</v>
      </c>
      <c r="B643" s="1090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0"/>
      <c r="H643" s="951"/>
      <c r="I643" s="951"/>
      <c r="J643" s="951"/>
      <c r="K643" s="951"/>
      <c r="L643" s="1090"/>
      <c r="M643" s="951"/>
      <c r="N643" s="951"/>
      <c r="O643" s="951"/>
      <c r="P643" s="951"/>
      <c r="Q643" s="1116"/>
      <c r="R643" s="846"/>
      <c r="S643" s="846"/>
      <c r="T643" s="846"/>
      <c r="U643" s="1048">
        <v>644</v>
      </c>
      <c r="V643" s="459"/>
    </row>
    <row r="644" spans="1:22" ht="15.75" customHeight="1">
      <c r="A644" s="1108" t="s">
        <v>279</v>
      </c>
      <c r="B644" s="1090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1"/>
      <c r="N644" s="951"/>
      <c r="O644" s="951"/>
      <c r="P644" s="951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280</v>
      </c>
      <c r="B645" s="1090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7"/>
      <c r="H645" s="1183" t="str">
        <f t="shared" ref="H645:K646" si="9">IF(C645&gt;0,C645,"")</f>
        <v/>
      </c>
      <c r="I645" s="1183" t="str">
        <f t="shared" si="9"/>
        <v/>
      </c>
      <c r="J645" s="1183" t="str">
        <f t="shared" si="9"/>
        <v/>
      </c>
      <c r="K645" s="1183" t="str">
        <f t="shared" si="9"/>
        <v/>
      </c>
      <c r="L645" s="1087"/>
      <c r="M645" s="951"/>
      <c r="N645" s="951"/>
      <c r="O645" s="951"/>
      <c r="P645" s="951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267</v>
      </c>
      <c r="B646" s="1153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7"/>
      <c r="H646" s="1183" t="str">
        <f t="shared" si="9"/>
        <v/>
      </c>
      <c r="I646" s="1183" t="str">
        <f t="shared" si="9"/>
        <v/>
      </c>
      <c r="J646" s="1183" t="str">
        <f t="shared" si="9"/>
        <v/>
      </c>
      <c r="K646" s="1183" t="str">
        <f t="shared" si="9"/>
        <v/>
      </c>
      <c r="L646" s="1087"/>
      <c r="M646" s="951"/>
      <c r="N646" s="951"/>
      <c r="O646" s="951"/>
      <c r="P646" s="951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281</v>
      </c>
      <c r="B647" s="1090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7"/>
      <c r="H647" s="951"/>
      <c r="I647" s="951"/>
      <c r="J647" s="951"/>
      <c r="K647" s="951"/>
      <c r="L647" s="1087"/>
      <c r="M647" s="951"/>
      <c r="N647" s="951"/>
      <c r="O647" s="951"/>
      <c r="P647" s="951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$G$1 &amp; " (%)"</f>
        <v>kcal (%)</v>
      </c>
      <c r="B648" s="1090"/>
      <c r="C648" s="1134" t="str">
        <f>IF(C645="","",((C644*C645*C646*C647)*3630*$K$1)/C$46/365/$F$1)</f>
        <v/>
      </c>
      <c r="D648" s="1134" t="str">
        <f>IF(D645="","",((D644*D645*D646*D647)*3630*$K$1)/D$46/365/$F$1)</f>
        <v/>
      </c>
      <c r="E648" s="1134" t="str">
        <f>IF(E645="","",((E644*E645*E646*E647)*3630*$K$1)/E$46/365/$F$1)</f>
        <v/>
      </c>
      <c r="F648" s="1134" t="str">
        <f>IF(F645="","",((F644*F645*F646*F647)*3630*$K$1)/F$46/365/$F$1)</f>
        <v/>
      </c>
      <c r="G648" s="1109"/>
      <c r="H648" s="1134" t="str">
        <f>IF(H645="","",((H644*H645*H646*C647)*3630*$K$1)/H$46/365/$F$1)</f>
        <v/>
      </c>
      <c r="I648" s="1134" t="str">
        <f>IF(I645="","",((I644*I645*I646*D647)*3630*$K$1)/I$46/365/$F$1)</f>
        <v/>
      </c>
      <c r="J648" s="1134" t="str">
        <f>IF(J645="","",((J644*J645*J646*E647)*3630*$K$1)/J$46/365/$F$1)</f>
        <v/>
      </c>
      <c r="K648" s="1134" t="str">
        <f>IF(K645="","",((K644*K645*K646*F647)*3630*$K$1)/K$46/365/$F$1)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10"/>
      <c r="T648" s="1010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0"/>
      <c r="H649" s="951"/>
      <c r="I649" s="951"/>
      <c r="J649" s="951"/>
      <c r="K649" s="951"/>
      <c r="L649" s="1090"/>
      <c r="M649" s="951"/>
      <c r="N649" s="951"/>
      <c r="O649" s="951"/>
      <c r="P649" s="951"/>
      <c r="Q649" s="1116"/>
      <c r="R649" s="846"/>
      <c r="S649" s="846"/>
      <c r="T649" s="846"/>
      <c r="U649" s="1048">
        <v>650</v>
      </c>
      <c r="V649" s="459"/>
    </row>
    <row r="650" spans="1:22" ht="15.75" customHeight="1">
      <c r="A650" s="1108" t="s">
        <v>279</v>
      </c>
      <c r="B650" s="1090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1"/>
      <c r="N650" s="951"/>
      <c r="O650" s="951"/>
      <c r="P650" s="951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280</v>
      </c>
      <c r="B651" s="1153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7"/>
      <c r="H651" s="1183" t="str">
        <f t="shared" ref="H651:K652" si="10">IF(C651&gt;0,C651,"")</f>
        <v/>
      </c>
      <c r="I651" s="1183" t="str">
        <f t="shared" si="10"/>
        <v/>
      </c>
      <c r="J651" s="1183" t="str">
        <f t="shared" si="10"/>
        <v/>
      </c>
      <c r="K651" s="1183" t="str">
        <f t="shared" si="10"/>
        <v/>
      </c>
      <c r="L651" s="1087"/>
      <c r="M651" s="951"/>
      <c r="N651" s="951"/>
      <c r="O651" s="951"/>
      <c r="P651" s="951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267</v>
      </c>
      <c r="B652" s="1090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7"/>
      <c r="H652" s="1183" t="str">
        <f t="shared" si="10"/>
        <v/>
      </c>
      <c r="I652" s="1183" t="str">
        <f t="shared" si="10"/>
        <v/>
      </c>
      <c r="J652" s="1183" t="str">
        <f t="shared" si="10"/>
        <v/>
      </c>
      <c r="K652" s="1183" t="str">
        <f t="shared" si="10"/>
        <v/>
      </c>
      <c r="L652" s="1087"/>
      <c r="M652" s="951"/>
      <c r="N652" s="951"/>
      <c r="O652" s="951"/>
      <c r="P652" s="951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281</v>
      </c>
      <c r="B653" s="1087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7"/>
      <c r="H653" s="951"/>
      <c r="I653" s="951"/>
      <c r="J653" s="951"/>
      <c r="K653" s="951"/>
      <c r="L653" s="1087"/>
      <c r="M653" s="951"/>
      <c r="N653" s="951"/>
      <c r="O653" s="951"/>
      <c r="P653" s="951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$G$1 &amp; " (%)"</f>
        <v>kcal (%)</v>
      </c>
      <c r="B654" s="1087"/>
      <c r="C654" s="1134" t="str">
        <f>IF(C651="","",((C650*C651*C652*C653)*3630*$K$1)/C$46/365/$F$1)</f>
        <v/>
      </c>
      <c r="D654" s="1134" t="str">
        <f>IF(D651="","",((D650*D651*D652*D653)*3630*$K$1)/D$46/365/$F$1)</f>
        <v/>
      </c>
      <c r="E654" s="1134" t="str">
        <f>IF(E651="","",((E650*E651*E652*E653)*3630*$K$1)/E$46/365/$F$1)</f>
        <v/>
      </c>
      <c r="F654" s="1134" t="str">
        <f>IF(F651="","",((F650*F651*F652*F653)*3630*$K$1)/F$46/365/$F$1)</f>
        <v/>
      </c>
      <c r="G654" s="1109"/>
      <c r="H654" s="1134" t="str">
        <f>IF(H651="","",((H650*H651*H652*C653)*3630*$K$1)/H$46/365/$F$1)</f>
        <v/>
      </c>
      <c r="I654" s="1134" t="str">
        <f>IF(I651="","",((I650*I651*I652*D653)*3630*$K$1)/I$46/365/$F$1)</f>
        <v/>
      </c>
      <c r="J654" s="1134" t="str">
        <f>IF(J651="","",((J650*J651*J652*E653)*3630*$K$1)/J$46/365/$F$1)</f>
        <v/>
      </c>
      <c r="K654" s="1134" t="str">
        <f>IF(K651="","",((K650*K651*K652*F653)*3630*$K$1)/K$46/365/$F$1)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10"/>
      <c r="T654" s="1010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7"/>
      <c r="H655" s="951"/>
      <c r="I655" s="951"/>
      <c r="J655" s="951"/>
      <c r="K655" s="951"/>
      <c r="L655" s="1087"/>
      <c r="M655" s="951"/>
      <c r="N655" s="951"/>
      <c r="O655" s="951"/>
      <c r="P655" s="951"/>
      <c r="Q655" s="1116"/>
      <c r="R655" s="846"/>
      <c r="S655" s="846"/>
      <c r="T655" s="846"/>
      <c r="U655" s="1048">
        <v>656</v>
      </c>
      <c r="V655" s="459"/>
    </row>
    <row r="656" spans="1:22" ht="15.75" customHeight="1">
      <c r="A656" s="1108" t="s">
        <v>279</v>
      </c>
      <c r="B656" s="1087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1"/>
      <c r="N656" s="951"/>
      <c r="O656" s="951"/>
      <c r="P656" s="951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280</v>
      </c>
      <c r="B657" s="1087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7"/>
      <c r="H657" s="1183" t="str">
        <f t="shared" ref="H657:K658" si="11">IF(C657&gt;0,C657,"")</f>
        <v/>
      </c>
      <c r="I657" s="1183" t="str">
        <f t="shared" si="11"/>
        <v/>
      </c>
      <c r="J657" s="1183" t="str">
        <f t="shared" si="11"/>
        <v/>
      </c>
      <c r="K657" s="1183" t="str">
        <f t="shared" si="11"/>
        <v/>
      </c>
      <c r="L657" s="1087"/>
      <c r="M657" s="951"/>
      <c r="N657" s="951"/>
      <c r="O657" s="951"/>
      <c r="P657" s="951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267</v>
      </c>
      <c r="B658" s="1087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7"/>
      <c r="H658" s="1183" t="str">
        <f t="shared" si="11"/>
        <v/>
      </c>
      <c r="I658" s="1183" t="str">
        <f t="shared" si="11"/>
        <v/>
      </c>
      <c r="J658" s="1183" t="str">
        <f t="shared" si="11"/>
        <v/>
      </c>
      <c r="K658" s="1183" t="str">
        <f t="shared" si="11"/>
        <v/>
      </c>
      <c r="L658" s="1087"/>
      <c r="M658" s="951"/>
      <c r="N658" s="951"/>
      <c r="O658" s="951"/>
      <c r="P658" s="951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281</v>
      </c>
      <c r="B659" s="1087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7"/>
      <c r="H659" s="951"/>
      <c r="I659" s="951"/>
      <c r="J659" s="951"/>
      <c r="K659" s="951"/>
      <c r="L659" s="1087"/>
      <c r="M659" s="951"/>
      <c r="N659" s="951"/>
      <c r="O659" s="951"/>
      <c r="P659" s="951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$G$1 &amp; " (%)"</f>
        <v>kcal (%)</v>
      </c>
      <c r="B660" s="1087"/>
      <c r="C660" s="1134" t="str">
        <f>IF(C657="","",((C656*C657*C658*C659)*3630*$K$1)/C$46/365/$F$1)</f>
        <v/>
      </c>
      <c r="D660" s="1134" t="str">
        <f>IF(D657="","",((D656*D657*D658*D659)*3630*$K$1)/D$46/365/$F$1)</f>
        <v/>
      </c>
      <c r="E660" s="1134" t="str">
        <f>IF(E657="","",((E656*E657*E658*E659)*3630*$K$1)/E$46/365/$F$1)</f>
        <v/>
      </c>
      <c r="F660" s="1134" t="str">
        <f>IF(F657="","",((F656*F657*F658*F659)*3630*$K$1)/F$46/365/$F$1)</f>
        <v/>
      </c>
      <c r="G660" s="1109"/>
      <c r="H660" s="1134" t="str">
        <f>IF(H657="","",((H656*H657*H658*C659)*3630*$K$1)/H$46/365/$F$1)</f>
        <v/>
      </c>
      <c r="I660" s="1134" t="str">
        <f>IF(I657="","",((I656*I657*I658*D659)*3630*$K$1)/I$46/365/$F$1)</f>
        <v/>
      </c>
      <c r="J660" s="1134" t="str">
        <f>IF(J657="","",((J656*J657*J658*E659)*3630*$K$1)/J$46/365/$F$1)</f>
        <v/>
      </c>
      <c r="K660" s="1134" t="str">
        <f>IF(K657="","",((K656*K657*K658*F659)*3630*$K$1)/K$46/365/$F$1)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10"/>
      <c r="T660" s="1010"/>
      <c r="U660" s="1048">
        <v>661</v>
      </c>
      <c r="V660" s="459"/>
    </row>
    <row r="661" spans="1:22" ht="15.75" customHeight="1">
      <c r="A661" s="895" t="str">
        <f>IF(Data!A661="","",Data!A661)</f>
        <v>Labour migration: no. people per HH</v>
      </c>
      <c r="B661" s="1087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267</v>
      </c>
      <c r="B662" s="1087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1"/>
      <c r="N662" s="951"/>
      <c r="O662" s="951"/>
      <c r="P662" s="951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$G$1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10"/>
      <c r="T663" s="1010"/>
      <c r="U663" s="1048">
        <v>664</v>
      </c>
      <c r="V663" s="459"/>
    </row>
    <row r="664" spans="1:22" ht="15.75" customHeight="1">
      <c r="A664" s="1184" t="s">
        <v>285</v>
      </c>
      <c r="B664" s="1114"/>
      <c r="C664" s="993"/>
      <c r="D664" s="993"/>
      <c r="E664" s="993"/>
      <c r="F664" s="993"/>
      <c r="G664" s="1087"/>
      <c r="H664" s="951"/>
      <c r="I664" s="951"/>
      <c r="J664" s="951"/>
      <c r="K664" s="951"/>
      <c r="L664" s="1087"/>
      <c r="M664" s="951"/>
      <c r="N664" s="951"/>
      <c r="O664" s="951"/>
      <c r="P664" s="951"/>
      <c r="Q664" s="1116"/>
      <c r="R664" s="846"/>
      <c r="S664" s="846"/>
      <c r="T664" s="846"/>
      <c r="U664" s="1048">
        <v>665</v>
      </c>
      <c r="V664" s="459"/>
    </row>
    <row r="665" spans="1:22" ht="15.75" customHeight="1">
      <c r="A665" s="895" t="str">
        <f>IF(Data!A665="","",Data!A665)</f>
        <v>School feeding: no. children</v>
      </c>
      <c r="B665" s="1087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7"/>
      <c r="H665" s="951"/>
      <c r="I665" s="951"/>
      <c r="J665" s="951"/>
      <c r="K665" s="951"/>
      <c r="L665" s="1087"/>
      <c r="M665" s="951"/>
      <c r="N665" s="951"/>
      <c r="O665" s="951"/>
      <c r="P665" s="951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$G$1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1"/>
      <c r="I666" s="951"/>
      <c r="J666" s="951"/>
      <c r="K666" s="951"/>
      <c r="L666" s="1099"/>
      <c r="M666" s="951"/>
      <c r="N666" s="951"/>
      <c r="O666" s="951"/>
      <c r="P666" s="951"/>
      <c r="Q666" s="1116"/>
      <c r="R666" s="1047"/>
      <c r="S666" s="1010"/>
      <c r="T666" s="1010"/>
      <c r="U666" s="1048">
        <v>667</v>
      </c>
      <c r="V666" s="459"/>
    </row>
    <row r="667" spans="1:22" ht="15.75" customHeight="1">
      <c r="A667" s="895" t="str">
        <f>IF(Data!A667="","",Data!A667)</f>
        <v>Relief - grain: quantity (kg)</v>
      </c>
      <c r="B667" s="1087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7"/>
      <c r="H667" s="951"/>
      <c r="I667" s="951"/>
      <c r="J667" s="951"/>
      <c r="K667" s="951"/>
      <c r="L667" s="1087"/>
      <c r="M667" s="951"/>
      <c r="N667" s="951"/>
      <c r="O667" s="951"/>
      <c r="P667" s="951"/>
      <c r="Q667" s="1116"/>
      <c r="R667" s="885"/>
      <c r="S667" s="1017"/>
      <c r="T667" s="1017"/>
      <c r="U667" s="1048">
        <v>668</v>
      </c>
      <c r="V667" s="459"/>
    </row>
    <row r="668" spans="1:22" ht="15.75" customHeight="1">
      <c r="A668" s="1108" t="s">
        <v>272</v>
      </c>
      <c r="B668" s="1087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7"/>
      <c r="H668" s="951"/>
      <c r="I668" s="951"/>
      <c r="J668" s="951"/>
      <c r="K668" s="951"/>
      <c r="L668" s="1087"/>
      <c r="M668" s="951"/>
      <c r="N668" s="951"/>
      <c r="O668" s="951"/>
      <c r="P668" s="951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$G$1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1"/>
      <c r="I669" s="951"/>
      <c r="J669" s="951"/>
      <c r="K669" s="951"/>
      <c r="L669" s="1099"/>
      <c r="M669" s="951"/>
      <c r="N669" s="951"/>
      <c r="O669" s="951"/>
      <c r="P669" s="951"/>
      <c r="Q669" s="1116"/>
      <c r="R669" s="1047"/>
      <c r="S669" s="1010"/>
      <c r="T669" s="1010"/>
      <c r="U669" s="1048">
        <v>670</v>
      </c>
      <c r="V669" s="459"/>
    </row>
    <row r="670" spans="1:22" ht="15.75" customHeight="1">
      <c r="A670" s="895" t="str">
        <f>IF(Data!A670="","",Data!A670)</f>
        <v>Relief - pulses: quantity (kg)</v>
      </c>
      <c r="B670" s="1114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7"/>
      <c r="H670" s="951"/>
      <c r="I670" s="951"/>
      <c r="J670" s="951"/>
      <c r="K670" s="951"/>
      <c r="L670" s="1087"/>
      <c r="M670" s="951"/>
      <c r="N670" s="951"/>
      <c r="O670" s="951"/>
      <c r="P670" s="951"/>
      <c r="Q670" s="1116"/>
      <c r="R670" s="885"/>
      <c r="S670" s="1017"/>
      <c r="T670" s="1017"/>
      <c r="U670" s="1048">
        <v>671</v>
      </c>
      <c r="V670" s="459"/>
    </row>
    <row r="671" spans="1:22" ht="15.75" customHeight="1">
      <c r="A671" s="1108" t="s">
        <v>272</v>
      </c>
      <c r="B671" s="1087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7"/>
      <c r="H671" s="951"/>
      <c r="I671" s="951"/>
      <c r="J671" s="951"/>
      <c r="K671" s="951"/>
      <c r="L671" s="1087"/>
      <c r="M671" s="951"/>
      <c r="N671" s="951"/>
      <c r="O671" s="951"/>
      <c r="P671" s="951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$G$1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1"/>
      <c r="I672" s="951"/>
      <c r="J672" s="951"/>
      <c r="K672" s="951"/>
      <c r="L672" s="1099"/>
      <c r="M672" s="951"/>
      <c r="N672" s="951"/>
      <c r="O672" s="951"/>
      <c r="P672" s="951"/>
      <c r="Q672" s="1116"/>
      <c r="R672" s="1047"/>
      <c r="S672" s="1010"/>
      <c r="T672" s="1010"/>
      <c r="U672" s="1048">
        <v>673</v>
      </c>
      <c r="V672" s="459"/>
    </row>
    <row r="673" spans="1:22" ht="15.75" customHeight="1">
      <c r="A673" s="895" t="str">
        <f>IF(Data!A673="","",Data!A673)</f>
        <v>Relief - oil: quantity (kg)</v>
      </c>
      <c r="B673" s="1090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7"/>
      <c r="H673" s="951"/>
      <c r="I673" s="951"/>
      <c r="J673" s="951"/>
      <c r="K673" s="951"/>
      <c r="L673" s="1087"/>
      <c r="M673" s="951"/>
      <c r="N673" s="951"/>
      <c r="O673" s="951"/>
      <c r="P673" s="951"/>
      <c r="Q673" s="1116"/>
      <c r="R673" s="885"/>
      <c r="S673" s="1017"/>
      <c r="T673" s="1017"/>
      <c r="U673" s="1048">
        <v>674</v>
      </c>
      <c r="V673" s="459"/>
    </row>
    <row r="674" spans="1:22" ht="15.75" customHeight="1">
      <c r="A674" s="1108" t="s">
        <v>272</v>
      </c>
      <c r="B674" s="1090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7"/>
      <c r="H674" s="951"/>
      <c r="I674" s="951"/>
      <c r="J674" s="951"/>
      <c r="K674" s="951"/>
      <c r="L674" s="1087"/>
      <c r="M674" s="951"/>
      <c r="N674" s="951"/>
      <c r="O674" s="951"/>
      <c r="P674" s="951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$G$1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1"/>
      <c r="I675" s="951"/>
      <c r="J675" s="951"/>
      <c r="K675" s="951"/>
      <c r="L675" s="1099"/>
      <c r="M675" s="951"/>
      <c r="N675" s="951"/>
      <c r="O675" s="951"/>
      <c r="P675" s="951"/>
      <c r="Q675" s="1116"/>
      <c r="R675" s="1047"/>
      <c r="S675" s="1010"/>
      <c r="T675" s="1010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9"/>
      <c r="H676" s="951"/>
      <c r="I676" s="951"/>
      <c r="J676" s="951"/>
      <c r="K676" s="951"/>
      <c r="L676" s="1099"/>
      <c r="M676" s="951"/>
      <c r="N676" s="951"/>
      <c r="O676" s="951"/>
      <c r="P676" s="951"/>
      <c r="Q676" s="1116"/>
      <c r="R676" s="846"/>
      <c r="S676" s="846"/>
      <c r="T676" s="846"/>
      <c r="U676" s="1048">
        <v>677</v>
      </c>
      <c r="V676" s="459"/>
    </row>
    <row r="677" spans="1:22" ht="15.75" customHeight="1">
      <c r="A677" s="1108" t="s">
        <v>275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91"/>
      <c r="I677" s="291"/>
      <c r="J677" s="291"/>
      <c r="K677" s="291"/>
      <c r="L677" s="1087"/>
      <c r="M677" s="951"/>
      <c r="N677" s="951"/>
      <c r="O677" s="951"/>
      <c r="P677" s="951"/>
      <c r="Q677" s="1116"/>
      <c r="R677" s="885"/>
      <c r="S677" s="1017"/>
      <c r="T677" s="1017"/>
      <c r="U677" s="1048">
        <v>678</v>
      </c>
      <c r="V677" s="459"/>
    </row>
    <row r="678" spans="1:22" ht="15.75" customHeight="1">
      <c r="A678" s="1108" t="s">
        <v>272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7"/>
      <c r="H678" s="291"/>
      <c r="I678" s="291"/>
      <c r="J678" s="291"/>
      <c r="K678" s="291"/>
      <c r="L678" s="1087"/>
      <c r="M678" s="951"/>
      <c r="N678" s="951"/>
      <c r="O678" s="951"/>
      <c r="P678" s="951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$G$1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7"/>
      <c r="H679" s="951"/>
      <c r="I679" s="951"/>
      <c r="J679" s="951"/>
      <c r="K679" s="951"/>
      <c r="L679" s="1087"/>
      <c r="M679" s="1103"/>
      <c r="N679" s="1103"/>
      <c r="O679" s="1103"/>
      <c r="P679" s="1103"/>
      <c r="Q679" s="1116"/>
      <c r="R679" s="885"/>
      <c r="S679" s="1017"/>
      <c r="T679" s="1017"/>
      <c r="U679" s="1048">
        <v>680</v>
      </c>
      <c r="V679" s="459"/>
    </row>
    <row r="680" spans="1:22" ht="15.75" customHeight="1">
      <c r="A680" s="1108" t="str">
        <f>$G$1 &amp; " (%)"</f>
        <v>kcal (%)</v>
      </c>
      <c r="B680" s="937"/>
      <c r="C680" s="1134" t="str">
        <f>IF(C677="","",C677*C678*C679/C$46/365/$F$1)</f>
        <v/>
      </c>
      <c r="D680" s="1134" t="str">
        <f>IF(D677="","",D677*D678*D679/D$46/365/$F$1)</f>
        <v/>
      </c>
      <c r="E680" s="1134" t="str">
        <f>IF(E677="","",E677*E678*E679/E$46/365/$F$1)</f>
        <v/>
      </c>
      <c r="F680" s="1134" t="str">
        <f>IF(F677="","",F677*F678*F679/F$46/365/$F$1)</f>
        <v/>
      </c>
      <c r="G680" s="1099"/>
      <c r="H680" s="1134" t="str">
        <f>IF(H677="","",H677*H678*C679/H$46/365/$F$1)</f>
        <v/>
      </c>
      <c r="I680" s="1134" t="str">
        <f>IF(I677="","",I677*I678*D679/I$46/365/$F$1)</f>
        <v/>
      </c>
      <c r="J680" s="1134" t="str">
        <f>IF(J677="","",J677*J678*E679/J$46/365/$F$1)</f>
        <v/>
      </c>
      <c r="K680" s="1134" t="str">
        <f>IF(K677="","",K677*K678*F679/K$46/365/$F$1)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10"/>
      <c r="T680" s="1010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9"/>
      <c r="H681" s="951"/>
      <c r="I681" s="951"/>
      <c r="J681" s="951"/>
      <c r="K681" s="951"/>
      <c r="L681" s="1099"/>
      <c r="M681" s="951"/>
      <c r="N681" s="951"/>
      <c r="O681" s="951"/>
      <c r="P681" s="951"/>
      <c r="Q681" s="1116"/>
      <c r="R681" s="846"/>
      <c r="S681" s="846"/>
      <c r="T681" s="846"/>
      <c r="U681" s="1048">
        <v>682</v>
      </c>
      <c r="V681" s="459"/>
    </row>
    <row r="682" spans="1:22" ht="15.75" customHeight="1">
      <c r="A682" s="1108" t="s">
        <v>275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7"/>
      <c r="H682" s="291"/>
      <c r="I682" s="291"/>
      <c r="J682" s="291"/>
      <c r="K682" s="291"/>
      <c r="L682" s="1087"/>
      <c r="M682" s="951"/>
      <c r="N682" s="951"/>
      <c r="O682" s="951"/>
      <c r="P682" s="951"/>
      <c r="Q682" s="1116"/>
      <c r="R682" s="885"/>
      <c r="S682" s="1017"/>
      <c r="T682" s="1017"/>
      <c r="U682" s="1048">
        <v>683</v>
      </c>
      <c r="V682" s="459"/>
    </row>
    <row r="683" spans="1:22" ht="15.75" customHeight="1">
      <c r="A683" s="1108" t="s">
        <v>272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7"/>
      <c r="H683" s="291"/>
      <c r="I683" s="291"/>
      <c r="J683" s="291"/>
      <c r="K683" s="291"/>
      <c r="L683" s="1087"/>
      <c r="M683" s="951"/>
      <c r="N683" s="951"/>
      <c r="O683" s="951"/>
      <c r="P683" s="951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$G$1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7"/>
      <c r="H684" s="951"/>
      <c r="I684" s="951"/>
      <c r="J684" s="951"/>
      <c r="K684" s="951"/>
      <c r="L684" s="1087"/>
      <c r="M684" s="1103"/>
      <c r="N684" s="1103"/>
      <c r="O684" s="1103"/>
      <c r="P684" s="1103"/>
      <c r="Q684" s="1116"/>
      <c r="R684" s="885"/>
      <c r="S684" s="1017"/>
      <c r="T684" s="1017"/>
      <c r="U684" s="1048">
        <v>685</v>
      </c>
      <c r="V684" s="459"/>
    </row>
    <row r="685" spans="1:22" ht="15.75" customHeight="1">
      <c r="A685" s="1108" t="str">
        <f>$G$1 &amp; " (%)"</f>
        <v>kcal (%)</v>
      </c>
      <c r="B685" s="937"/>
      <c r="C685" s="1134" t="str">
        <f>IF(C682="","",C682*C683*C684/C$46/365/$F$1)</f>
        <v/>
      </c>
      <c r="D685" s="1134" t="str">
        <f>IF(D682="","",D682*D683*D684/D$46/365/$F$1)</f>
        <v/>
      </c>
      <c r="E685" s="1134" t="str">
        <f>IF(E682="","",E682*E683*E684/E$46/365/$F$1)</f>
        <v/>
      </c>
      <c r="F685" s="1134" t="str">
        <f>IF(F682="","",F682*F683*F684/F$46/365/$F$1)</f>
        <v/>
      </c>
      <c r="G685" s="1099"/>
      <c r="H685" s="1134" t="str">
        <f>IF(H682="","",H682*H683*C684/H$46/365/$F$1)</f>
        <v/>
      </c>
      <c r="I685" s="1134" t="str">
        <f>IF(I682="","",I682*I683*D684/I$46/365/$F$1)</f>
        <v/>
      </c>
      <c r="J685" s="1134" t="str">
        <f>IF(J682="","",J682*J683*E684/J$46/365/$F$1)</f>
        <v/>
      </c>
      <c r="K685" s="1134" t="str">
        <f>IF(K682="","",K682*K683*F684/K$46/365/$F$1)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10"/>
      <c r="T685" s="1010"/>
      <c r="U685" s="1048">
        <v>686</v>
      </c>
      <c r="V685" s="459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9"/>
      <c r="H686" s="951"/>
      <c r="I686" s="951"/>
      <c r="J686" s="951"/>
      <c r="K686" s="951"/>
      <c r="L686" s="1099"/>
      <c r="M686" s="951"/>
      <c r="N686" s="951"/>
      <c r="O686" s="951"/>
      <c r="P686" s="951"/>
      <c r="Q686" s="1116"/>
      <c r="R686" s="846"/>
      <c r="S686" s="846"/>
      <c r="T686" s="846"/>
      <c r="U686" s="1048">
        <v>687</v>
      </c>
      <c r="V686" s="459"/>
    </row>
    <row r="687" spans="1:22" ht="15.75" customHeight="1">
      <c r="A687" s="1108" t="s">
        <v>275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1"/>
      <c r="N687" s="951"/>
      <c r="O687" s="951"/>
      <c r="P687" s="951"/>
      <c r="Q687" s="1116"/>
      <c r="R687" s="885"/>
      <c r="S687" s="1017"/>
      <c r="T687" s="1017"/>
      <c r="U687" s="1048">
        <v>688</v>
      </c>
      <c r="V687" s="459"/>
    </row>
    <row r="688" spans="1:22" ht="15.75" customHeight="1">
      <c r="A688" s="1108" t="s">
        <v>272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1"/>
      <c r="N688" s="951"/>
      <c r="O688" s="951"/>
      <c r="P688" s="951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$G$1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7"/>
      <c r="H689" s="951"/>
      <c r="I689" s="951"/>
      <c r="J689" s="951"/>
      <c r="K689" s="951"/>
      <c r="L689" s="1087"/>
      <c r="M689" s="1103"/>
      <c r="N689" s="1103"/>
      <c r="O689" s="1103"/>
      <c r="P689" s="1103"/>
      <c r="Q689" s="1116"/>
      <c r="R689" s="885"/>
      <c r="S689" s="1017"/>
      <c r="T689" s="1017"/>
      <c r="U689" s="1048">
        <v>690</v>
      </c>
      <c r="V689" s="459"/>
    </row>
    <row r="690" spans="1:22" ht="15.75" customHeight="1">
      <c r="A690" s="1108" t="str">
        <f>$G$1 &amp; " (%)"</f>
        <v>kcal (%)</v>
      </c>
      <c r="B690" s="1186"/>
      <c r="C690" s="1134" t="str">
        <f>IF(C687="","",C687*C688*C689/C$46/365/$F$1)</f>
        <v/>
      </c>
      <c r="D690" s="1134" t="str">
        <f>IF(D687="","",D687*D688*D689/D$46/365/$F$1)</f>
        <v/>
      </c>
      <c r="E690" s="1134" t="str">
        <f>IF(E687="","",E687*E688*E689/E$46/365/$F$1)</f>
        <v/>
      </c>
      <c r="F690" s="1134" t="str">
        <f>IF(F687="","",F687*F688*F689/F$46/365/$F$1)</f>
        <v/>
      </c>
      <c r="G690" s="1099"/>
      <c r="H690" s="1134" t="str">
        <f>IF(H687="","",H687*H688*C689/H$46/365/$F$1)</f>
        <v/>
      </c>
      <c r="I690" s="1134" t="str">
        <f>IF(I687="","",I687*I688*D689/I$46/365/$F$1)</f>
        <v/>
      </c>
      <c r="J690" s="1134" t="str">
        <f>IF(J687="","",J687*J688*E689/J$46/365/$F$1)</f>
        <v/>
      </c>
      <c r="K690" s="1134" t="str">
        <f>IF(K687="","",K687*K688*F689/K$46/365/$F$1)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10"/>
      <c r="T690" s="1010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9"/>
      <c r="H691" s="951"/>
      <c r="I691" s="951"/>
      <c r="J691" s="951"/>
      <c r="K691" s="951"/>
      <c r="L691" s="1099"/>
      <c r="M691" s="951"/>
      <c r="N691" s="951"/>
      <c r="O691" s="951"/>
      <c r="P691" s="951"/>
      <c r="Q691" s="1116"/>
      <c r="R691" s="846"/>
      <c r="S691" s="846"/>
      <c r="T691" s="846"/>
      <c r="U691" s="1048">
        <v>692</v>
      </c>
      <c r="V691" s="459"/>
    </row>
    <row r="692" spans="1:22" ht="15.75" customHeight="1">
      <c r="A692" s="1108" t="s">
        <v>275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7"/>
      <c r="H692" s="291"/>
      <c r="I692" s="291"/>
      <c r="J692" s="291"/>
      <c r="K692" s="291"/>
      <c r="L692" s="1087"/>
      <c r="M692" s="951"/>
      <c r="N692" s="951"/>
      <c r="O692" s="951"/>
      <c r="P692" s="951"/>
      <c r="Q692" s="1116"/>
      <c r="R692" s="885"/>
      <c r="S692" s="1017"/>
      <c r="T692" s="1017"/>
      <c r="U692" s="1048">
        <v>693</v>
      </c>
      <c r="V692" s="459"/>
    </row>
    <row r="693" spans="1:22" ht="15.75" customHeight="1">
      <c r="A693" s="1108" t="s">
        <v>272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7"/>
      <c r="H693" s="291"/>
      <c r="I693" s="291"/>
      <c r="J693" s="291"/>
      <c r="K693" s="291"/>
      <c r="L693" s="1087"/>
      <c r="M693" s="951"/>
      <c r="N693" s="951"/>
      <c r="O693" s="951"/>
      <c r="P693" s="951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$G$1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7"/>
      <c r="H694" s="951"/>
      <c r="I694" s="951"/>
      <c r="J694" s="951"/>
      <c r="K694" s="951"/>
      <c r="L694" s="1087"/>
      <c r="M694" s="1103"/>
      <c r="N694" s="1103"/>
      <c r="O694" s="1103"/>
      <c r="P694" s="1103"/>
      <c r="Q694" s="1116"/>
      <c r="R694" s="885"/>
      <c r="S694" s="1017"/>
      <c r="T694" s="1017"/>
      <c r="U694" s="1048">
        <v>695</v>
      </c>
      <c r="V694" s="459"/>
    </row>
    <row r="695" spans="1:22" ht="15.75" customHeight="1">
      <c r="A695" s="1108" t="str">
        <f>$G$1 &amp; " (%)"</f>
        <v>kcal (%)</v>
      </c>
      <c r="B695" s="937"/>
      <c r="C695" s="1134" t="str">
        <f>IF(C692="","",C692*C693*C694/C$46/365/$F$1)</f>
        <v/>
      </c>
      <c r="D695" s="1134" t="str">
        <f>IF(D692="","",D692*D693*D694/D$46/365/$F$1)</f>
        <v/>
      </c>
      <c r="E695" s="1134" t="str">
        <f>IF(E692="","",E692*E693*E694/E$46/365/$F$1)</f>
        <v/>
      </c>
      <c r="F695" s="1134" t="str">
        <f>IF(F692="","",F692*F693*F694/F$46/365/$F$1)</f>
        <v/>
      </c>
      <c r="G695" s="1099"/>
      <c r="H695" s="1134" t="str">
        <f>IF(H692="","",H692*H693*C694/H$46/365/$F$1)</f>
        <v/>
      </c>
      <c r="I695" s="1134" t="str">
        <f>IF(I692="","",I692*I693*D694/I$46/365/$F$1)</f>
        <v/>
      </c>
      <c r="J695" s="1134" t="str">
        <f>IF(J692="","",J692*J693*E694/J$46/365/$F$1)</f>
        <v/>
      </c>
      <c r="K695" s="1134" t="str">
        <f>IF(K692="","",K692*K693*F694/K$46/365/$F$1)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10"/>
      <c r="T695" s="1010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9"/>
      <c r="H696" s="951"/>
      <c r="I696" s="951"/>
      <c r="J696" s="951"/>
      <c r="K696" s="951"/>
      <c r="L696" s="1099"/>
      <c r="M696" s="951"/>
      <c r="N696" s="951"/>
      <c r="O696" s="951"/>
      <c r="P696" s="951"/>
      <c r="Q696" s="1116"/>
      <c r="R696" s="846"/>
      <c r="S696" s="846"/>
      <c r="T696" s="846"/>
      <c r="U696" s="1048">
        <v>697</v>
      </c>
      <c r="V696" s="459"/>
    </row>
    <row r="697" spans="1:22" ht="15.75" customHeight="1">
      <c r="A697" s="1108" t="s">
        <v>275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7"/>
      <c r="H697" s="291"/>
      <c r="I697" s="291"/>
      <c r="J697" s="291"/>
      <c r="K697" s="291"/>
      <c r="L697" s="1087"/>
      <c r="M697" s="951"/>
      <c r="N697" s="951"/>
      <c r="O697" s="951"/>
      <c r="P697" s="951"/>
      <c r="Q697" s="1116"/>
      <c r="R697" s="885"/>
      <c r="S697" s="1017"/>
      <c r="T697" s="1017"/>
      <c r="U697" s="1048">
        <v>698</v>
      </c>
      <c r="V697" s="459"/>
    </row>
    <row r="698" spans="1:22" ht="15.75" customHeight="1">
      <c r="A698" s="1108" t="s">
        <v>272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7"/>
      <c r="H698" s="291"/>
      <c r="I698" s="291"/>
      <c r="J698" s="291"/>
      <c r="K698" s="291"/>
      <c r="L698" s="1087"/>
      <c r="M698" s="951"/>
      <c r="N698" s="951"/>
      <c r="O698" s="951"/>
      <c r="P698" s="951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$G$1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7"/>
      <c r="H699" s="951"/>
      <c r="I699" s="951"/>
      <c r="J699" s="951"/>
      <c r="K699" s="951"/>
      <c r="L699" s="1087"/>
      <c r="M699" s="1103"/>
      <c r="N699" s="1103"/>
      <c r="O699" s="1103"/>
      <c r="P699" s="1103"/>
      <c r="Q699" s="1116"/>
      <c r="R699" s="885"/>
      <c r="S699" s="1017"/>
      <c r="T699" s="1017"/>
      <c r="U699" s="1048">
        <v>700</v>
      </c>
      <c r="V699" s="459"/>
    </row>
    <row r="700" spans="1:22" ht="15.75" customHeight="1">
      <c r="A700" s="1108" t="str">
        <f>$G$1 &amp; " (%)"</f>
        <v>kcal (%)</v>
      </c>
      <c r="B700" s="937"/>
      <c r="C700" s="1134" t="str">
        <f>IF(C697="","",C697*C698*C699/C$46/365/$F$1)</f>
        <v/>
      </c>
      <c r="D700" s="1134" t="str">
        <f>IF(D697="","",D697*D698*D699/D$46/365/$F$1)</f>
        <v/>
      </c>
      <c r="E700" s="1134" t="str">
        <f>IF(E697="","",E697*E698*E699/E$46/365/$F$1)</f>
        <v/>
      </c>
      <c r="F700" s="1134" t="str">
        <f>IF(F697="","",F697*F698*F699/F$46/365/$F$1)</f>
        <v/>
      </c>
      <c r="G700" s="1099"/>
      <c r="H700" s="1134" t="str">
        <f>IF(H697="","",H697*H698*C699/H$46/365/$F$1)</f>
        <v/>
      </c>
      <c r="I700" s="1134" t="str">
        <f>IF(I697="","",I697*I698*D699/I$46/365/$F$1)</f>
        <v/>
      </c>
      <c r="J700" s="1134" t="str">
        <f>IF(J697="","",J697*J698*E699/J$46/365/$F$1)</f>
        <v/>
      </c>
      <c r="K700" s="1134" t="str">
        <f>IF(K697="","",K697*K698*F699/K$46/365/$F$1)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10"/>
      <c r="T700" s="1010"/>
      <c r="U700" s="1048">
        <v>701</v>
      </c>
      <c r="V700" s="459"/>
    </row>
    <row r="701" spans="1:22" ht="15.75" customHeight="1">
      <c r="A701" s="1184" t="s">
        <v>295</v>
      </c>
      <c r="B701" s="937"/>
      <c r="C701" s="873"/>
      <c r="D701" s="873"/>
      <c r="E701" s="873"/>
      <c r="F701" s="873"/>
      <c r="G701" s="1099"/>
      <c r="H701" s="951"/>
      <c r="I701" s="951"/>
      <c r="J701" s="951"/>
      <c r="K701" s="951"/>
      <c r="L701" s="1099"/>
      <c r="M701" s="1148"/>
      <c r="N701" s="1148"/>
      <c r="O701" s="1148"/>
      <c r="P701" s="1148"/>
      <c r="Q701" s="1116"/>
      <c r="R701" s="846"/>
      <c r="S701" s="846"/>
      <c r="T701" s="846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7"/>
      <c r="C702" s="753"/>
      <c r="D702" s="753"/>
      <c r="E702" s="753"/>
      <c r="F702" s="753"/>
      <c r="G702" s="1090"/>
      <c r="H702" s="951"/>
      <c r="I702" s="951"/>
      <c r="J702" s="951"/>
      <c r="K702" s="951"/>
      <c r="L702" s="1090"/>
      <c r="M702" s="1103"/>
      <c r="N702" s="1103"/>
      <c r="O702" s="1103"/>
      <c r="P702" s="1103"/>
      <c r="Q702" s="1116"/>
      <c r="R702" s="846"/>
      <c r="S702" s="846"/>
      <c r="T702" s="846"/>
      <c r="U702" s="1048">
        <v>703</v>
      </c>
      <c r="V702" s="459"/>
    </row>
    <row r="703" spans="1:22" ht="15.75" customHeight="1">
      <c r="A703" s="1108" t="s">
        <v>279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280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7"/>
      <c r="H704" s="1183" t="str">
        <f t="shared" ref="H704:K705" si="12">IF(C704&gt;0,C704,"")</f>
        <v/>
      </c>
      <c r="I704" s="1183" t="str">
        <f t="shared" si="12"/>
        <v/>
      </c>
      <c r="J704" s="1183" t="str">
        <f t="shared" si="12"/>
        <v/>
      </c>
      <c r="K704" s="1183" t="str">
        <f t="shared" si="12"/>
        <v/>
      </c>
      <c r="L704" s="1087"/>
      <c r="M704" s="951"/>
      <c r="N704" s="951"/>
      <c r="O704" s="951"/>
      <c r="P704" s="951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267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7"/>
      <c r="H705" s="1183" t="str">
        <f t="shared" si="12"/>
        <v/>
      </c>
      <c r="I705" s="1183" t="str">
        <f t="shared" si="12"/>
        <v/>
      </c>
      <c r="J705" s="1183" t="str">
        <f t="shared" si="12"/>
        <v/>
      </c>
      <c r="K705" s="1183" t="str">
        <f t="shared" si="12"/>
        <v/>
      </c>
      <c r="L705" s="1087"/>
      <c r="M705" s="951"/>
      <c r="N705" s="951"/>
      <c r="O705" s="951"/>
      <c r="P705" s="951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297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7"/>
      <c r="H706" s="951"/>
      <c r="I706" s="951"/>
      <c r="J706" s="951"/>
      <c r="K706" s="951"/>
      <c r="L706" s="1087"/>
      <c r="M706" s="951"/>
      <c r="N706" s="951"/>
      <c r="O706" s="951"/>
      <c r="P706" s="951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298</v>
      </c>
      <c r="B707" s="937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5"/>
      <c r="S707" s="1017"/>
      <c r="T707" s="1017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7"/>
      <c r="C708" s="753"/>
      <c r="D708" s="753"/>
      <c r="E708" s="753"/>
      <c r="F708" s="993"/>
      <c r="G708" s="1090"/>
      <c r="H708" s="951"/>
      <c r="I708" s="951"/>
      <c r="J708" s="951"/>
      <c r="K708" s="951"/>
      <c r="L708" s="1090"/>
      <c r="M708" s="1103"/>
      <c r="N708" s="1103"/>
      <c r="O708" s="1103"/>
      <c r="P708" s="1103"/>
      <c r="Q708" s="1116"/>
      <c r="R708" s="846"/>
      <c r="S708" s="846"/>
      <c r="T708" s="846"/>
      <c r="U708" s="1048">
        <v>709</v>
      </c>
      <c r="V708" s="459"/>
    </row>
    <row r="709" spans="1:22" ht="15.75" customHeight="1">
      <c r="A709" s="1108" t="s">
        <v>279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280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7"/>
      <c r="H710" s="1183" t="str">
        <f t="shared" ref="H710:K711" si="13">IF(C710&gt;0,C710,"")</f>
        <v/>
      </c>
      <c r="I710" s="1183" t="str">
        <f t="shared" si="13"/>
        <v/>
      </c>
      <c r="J710" s="1183" t="str">
        <f t="shared" si="13"/>
        <v/>
      </c>
      <c r="K710" s="1183" t="str">
        <f t="shared" si="13"/>
        <v/>
      </c>
      <c r="L710" s="1087"/>
      <c r="M710" s="951"/>
      <c r="N710" s="951"/>
      <c r="O710" s="951"/>
      <c r="P710" s="951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267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7"/>
      <c r="H711" s="1183" t="str">
        <f t="shared" si="13"/>
        <v/>
      </c>
      <c r="I711" s="1183" t="str">
        <f t="shared" si="13"/>
        <v/>
      </c>
      <c r="J711" s="1183" t="str">
        <f t="shared" si="13"/>
        <v/>
      </c>
      <c r="K711" s="1183" t="str">
        <f t="shared" si="13"/>
        <v/>
      </c>
      <c r="L711" s="1087"/>
      <c r="M711" s="951"/>
      <c r="N711" s="951"/>
      <c r="O711" s="951"/>
      <c r="P711" s="951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297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7"/>
      <c r="H712" s="951"/>
      <c r="I712" s="951"/>
      <c r="J712" s="951"/>
      <c r="K712" s="951"/>
      <c r="L712" s="1087"/>
      <c r="M712" s="951"/>
      <c r="N712" s="951"/>
      <c r="O712" s="951"/>
      <c r="P712" s="951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298</v>
      </c>
      <c r="B713" s="937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5"/>
      <c r="S713" s="1017"/>
      <c r="T713" s="1017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7"/>
      <c r="C714" s="753"/>
      <c r="D714" s="753"/>
      <c r="E714" s="753"/>
      <c r="F714" s="993"/>
      <c r="G714" s="1090"/>
      <c r="H714" s="951"/>
      <c r="I714" s="951"/>
      <c r="J714" s="951"/>
      <c r="K714" s="951"/>
      <c r="L714" s="1090"/>
      <c r="M714" s="1103"/>
      <c r="N714" s="1103"/>
      <c r="O714" s="1103"/>
      <c r="P714" s="1103"/>
      <c r="Q714" s="1116"/>
      <c r="R714" s="846"/>
      <c r="S714" s="846"/>
      <c r="T714" s="846"/>
      <c r="U714" s="1048">
        <v>715</v>
      </c>
      <c r="V714" s="459"/>
    </row>
    <row r="715" spans="1:22" ht="15.75" customHeight="1">
      <c r="A715" s="1108" t="s">
        <v>279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280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7"/>
      <c r="H716" s="1183" t="str">
        <f t="shared" ref="H716:K717" si="14">IF(C716&gt;0,C716,"")</f>
        <v/>
      </c>
      <c r="I716" s="1183" t="str">
        <f t="shared" si="14"/>
        <v/>
      </c>
      <c r="J716" s="1183" t="str">
        <f t="shared" si="14"/>
        <v/>
      </c>
      <c r="K716" s="1183" t="str">
        <f t="shared" si="14"/>
        <v/>
      </c>
      <c r="L716" s="1087"/>
      <c r="M716" s="951"/>
      <c r="N716" s="951"/>
      <c r="O716" s="951"/>
      <c r="P716" s="951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267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7"/>
      <c r="H717" s="1183" t="str">
        <f t="shared" si="14"/>
        <v/>
      </c>
      <c r="I717" s="1183" t="str">
        <f t="shared" si="14"/>
        <v/>
      </c>
      <c r="J717" s="1183" t="str">
        <f t="shared" si="14"/>
        <v/>
      </c>
      <c r="K717" s="1183" t="str">
        <f t="shared" si="14"/>
        <v/>
      </c>
      <c r="L717" s="1087"/>
      <c r="M717" s="951"/>
      <c r="N717" s="951"/>
      <c r="O717" s="951"/>
      <c r="P717" s="951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297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7"/>
      <c r="H718" s="951"/>
      <c r="I718" s="951"/>
      <c r="J718" s="951"/>
      <c r="K718" s="951"/>
      <c r="L718" s="1087"/>
      <c r="M718" s="951"/>
      <c r="N718" s="951"/>
      <c r="O718" s="951"/>
      <c r="P718" s="951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298</v>
      </c>
      <c r="B719" s="937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5"/>
      <c r="S719" s="1017"/>
      <c r="T719" s="1017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267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7"/>
      <c r="H721" s="1183" t="str">
        <f t="shared" ref="H721:K722" si="15">IF(C721&gt;0,C721,"")</f>
        <v/>
      </c>
      <c r="I721" s="1183" t="str">
        <f t="shared" si="15"/>
        <v/>
      </c>
      <c r="J721" s="1183" t="str">
        <f t="shared" si="15"/>
        <v/>
      </c>
      <c r="K721" s="1183" t="str">
        <f t="shared" si="15"/>
        <v/>
      </c>
      <c r="L721" s="1087"/>
      <c r="M721" s="951"/>
      <c r="N721" s="951"/>
      <c r="O721" s="951"/>
      <c r="P721" s="951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302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7"/>
      <c r="H722" s="1183" t="str">
        <f t="shared" si="15"/>
        <v/>
      </c>
      <c r="I722" s="1183" t="str">
        <f t="shared" si="15"/>
        <v/>
      </c>
      <c r="J722" s="1183" t="str">
        <f t="shared" si="15"/>
        <v/>
      </c>
      <c r="K722" s="1183" t="str">
        <f t="shared" si="15"/>
        <v/>
      </c>
      <c r="L722" s="1087"/>
      <c r="M722" s="951"/>
      <c r="N722" s="951"/>
      <c r="O722" s="951"/>
      <c r="P722" s="951"/>
      <c r="Q722" s="1116"/>
      <c r="R722" s="885"/>
      <c r="S722" s="1017"/>
      <c r="T722" s="1017"/>
      <c r="U722" s="1048">
        <v>723</v>
      </c>
      <c r="V722" s="459"/>
    </row>
    <row r="723" spans="1:22" ht="15.75" customHeight="1">
      <c r="A723" s="1154" t="s">
        <v>298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8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5"/>
      <c r="S723" s="1017"/>
      <c r="T723" s="1017"/>
      <c r="U723" s="1048">
        <v>724</v>
      </c>
      <c r="V723" s="459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1"/>
      <c r="N724" s="951"/>
      <c r="O724" s="951"/>
      <c r="P724" s="951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304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5"/>
      <c r="S725" s="1017"/>
      <c r="T725" s="1017"/>
      <c r="U725" s="1048">
        <v>726</v>
      </c>
      <c r="V725" s="459"/>
    </row>
    <row r="726" spans="1:22" ht="15.75" customHeight="1">
      <c r="A726" s="1084" t="s">
        <v>298</v>
      </c>
      <c r="B726" s="937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5"/>
      <c r="S726" s="1017"/>
      <c r="T726" s="1017"/>
      <c r="U726" s="1048">
        <v>727</v>
      </c>
      <c r="V726" s="459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1"/>
      <c r="N727" s="951"/>
      <c r="O727" s="951"/>
      <c r="P727" s="951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280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7"/>
      <c r="H728" s="1183" t="str">
        <f t="shared" ref="H728:K729" si="16">IF(C728&gt;0,C728,"")</f>
        <v/>
      </c>
      <c r="I728" s="1183" t="str">
        <f t="shared" si="16"/>
        <v/>
      </c>
      <c r="J728" s="1183" t="str">
        <f t="shared" si="16"/>
        <v/>
      </c>
      <c r="K728" s="1183" t="str">
        <f t="shared" si="16"/>
        <v/>
      </c>
      <c r="L728" s="1087"/>
      <c r="M728" s="951"/>
      <c r="N728" s="951"/>
      <c r="O728" s="951"/>
      <c r="P728" s="951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267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7"/>
      <c r="H729" s="1183" t="str">
        <f t="shared" si="16"/>
        <v/>
      </c>
      <c r="I729" s="1183" t="str">
        <f t="shared" si="16"/>
        <v/>
      </c>
      <c r="J729" s="1183" t="str">
        <f t="shared" si="16"/>
        <v/>
      </c>
      <c r="K729" s="1183" t="str">
        <f t="shared" si="16"/>
        <v/>
      </c>
      <c r="L729" s="1087"/>
      <c r="M729" s="951"/>
      <c r="N729" s="951"/>
      <c r="O729" s="951"/>
      <c r="P729" s="951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297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7"/>
      <c r="H730" s="951"/>
      <c r="I730" s="951"/>
      <c r="J730" s="951"/>
      <c r="K730" s="951"/>
      <c r="L730" s="1087"/>
      <c r="M730" s="951"/>
      <c r="N730" s="951"/>
      <c r="O730" s="951"/>
      <c r="P730" s="951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298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8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5"/>
      <c r="S731" s="1017"/>
      <c r="T731" s="1017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1"/>
      <c r="N732" s="951"/>
      <c r="O732" s="951"/>
      <c r="P732" s="951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280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7"/>
      <c r="H733" s="1183" t="str">
        <f t="shared" ref="H733:K734" si="17">IF(C733&gt;0,C733,"")</f>
        <v/>
      </c>
      <c r="I733" s="1183" t="str">
        <f t="shared" si="17"/>
        <v/>
      </c>
      <c r="J733" s="1183" t="str">
        <f t="shared" si="17"/>
        <v/>
      </c>
      <c r="K733" s="1183" t="str">
        <f t="shared" si="17"/>
        <v/>
      </c>
      <c r="L733" s="1087"/>
      <c r="M733" s="951"/>
      <c r="N733" s="951"/>
      <c r="O733" s="951"/>
      <c r="P733" s="951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267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7"/>
      <c r="H734" s="1183" t="str">
        <f t="shared" si="17"/>
        <v/>
      </c>
      <c r="I734" s="1183" t="str">
        <f t="shared" si="17"/>
        <v/>
      </c>
      <c r="J734" s="1183" t="str">
        <f t="shared" si="17"/>
        <v/>
      </c>
      <c r="K734" s="1183" t="str">
        <f t="shared" si="17"/>
        <v/>
      </c>
      <c r="L734" s="1087"/>
      <c r="M734" s="951"/>
      <c r="N734" s="951"/>
      <c r="O734" s="951"/>
      <c r="P734" s="951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297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7"/>
      <c r="H735" s="951"/>
      <c r="I735" s="951"/>
      <c r="J735" s="951"/>
      <c r="K735" s="951"/>
      <c r="L735" s="1087"/>
      <c r="M735" s="951"/>
      <c r="N735" s="951"/>
      <c r="O735" s="951"/>
      <c r="P735" s="951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298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0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5"/>
      <c r="S736" s="1017"/>
      <c r="T736" s="1017"/>
      <c r="U736" s="1048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0"/>
      <c r="H737" s="951"/>
      <c r="I737" s="951"/>
      <c r="J737" s="951"/>
      <c r="K737" s="951"/>
      <c r="L737" s="1090"/>
      <c r="M737" s="1103"/>
      <c r="N737" s="1103"/>
      <c r="O737" s="1103"/>
      <c r="P737" s="1103"/>
      <c r="Q737" s="1116"/>
      <c r="R737" s="846"/>
      <c r="S737" s="846"/>
      <c r="T737" s="846"/>
      <c r="U737" s="1048">
        <v>738</v>
      </c>
      <c r="V737" s="459"/>
    </row>
    <row r="738" spans="1:22" ht="15.75" hidden="1" customHeight="1">
      <c r="A738" s="1189" t="s">
        <v>279</v>
      </c>
      <c r="B738" s="937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1"/>
      <c r="N738" s="951"/>
      <c r="O738" s="951"/>
      <c r="P738" s="951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280</v>
      </c>
      <c r="B739" s="937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18">IF(C739&gt;0,C739,"")</f>
        <v/>
      </c>
      <c r="I739" s="1183" t="str">
        <f t="shared" si="18"/>
        <v/>
      </c>
      <c r="J739" s="1183" t="str">
        <f t="shared" si="18"/>
        <v/>
      </c>
      <c r="K739" s="1183" t="str">
        <f t="shared" si="18"/>
        <v/>
      </c>
      <c r="L739" s="1087"/>
      <c r="M739" s="951"/>
      <c r="N739" s="951"/>
      <c r="O739" s="951"/>
      <c r="P739" s="951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267</v>
      </c>
      <c r="B740" s="937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18"/>
        <v/>
      </c>
      <c r="I740" s="1183" t="str">
        <f t="shared" si="18"/>
        <v/>
      </c>
      <c r="J740" s="1183" t="str">
        <f t="shared" si="18"/>
        <v/>
      </c>
      <c r="K740" s="1183" t="str">
        <f t="shared" si="18"/>
        <v/>
      </c>
      <c r="L740" s="1087"/>
      <c r="M740" s="951"/>
      <c r="N740" s="951"/>
      <c r="O740" s="951"/>
      <c r="P740" s="951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297</v>
      </c>
      <c r="B741" s="937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1"/>
      <c r="I741" s="951"/>
      <c r="J741" s="951"/>
      <c r="K741" s="951"/>
      <c r="L741" s="1087"/>
      <c r="M741" s="951"/>
      <c r="N741" s="951"/>
      <c r="O741" s="951"/>
      <c r="P741" s="951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298</v>
      </c>
      <c r="B742" s="937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5"/>
      <c r="S742" s="1017"/>
      <c r="T742" s="1017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0"/>
      <c r="H743" s="951"/>
      <c r="I743" s="951"/>
      <c r="J743" s="951"/>
      <c r="K743" s="951"/>
      <c r="L743" s="1090"/>
      <c r="M743" s="1103"/>
      <c r="N743" s="1103"/>
      <c r="O743" s="1103"/>
      <c r="P743" s="1103"/>
      <c r="Q743" s="1116"/>
      <c r="R743" s="846"/>
      <c r="S743" s="846"/>
      <c r="T743" s="846"/>
      <c r="U743" s="1048">
        <v>744</v>
      </c>
      <c r="V743" s="459"/>
    </row>
    <row r="744" spans="1:22" ht="15.75" hidden="1" customHeight="1">
      <c r="A744" s="1189" t="s">
        <v>279</v>
      </c>
      <c r="B744" s="937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1"/>
      <c r="N744" s="951"/>
      <c r="O744" s="951"/>
      <c r="P744" s="951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280</v>
      </c>
      <c r="B745" s="937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19">IF(C745&gt;0,C745,"")</f>
        <v/>
      </c>
      <c r="I745" s="1183" t="str">
        <f t="shared" si="19"/>
        <v/>
      </c>
      <c r="J745" s="1183" t="str">
        <f t="shared" si="19"/>
        <v/>
      </c>
      <c r="K745" s="1183" t="str">
        <f t="shared" si="19"/>
        <v/>
      </c>
      <c r="L745" s="1087"/>
      <c r="M745" s="951"/>
      <c r="N745" s="951"/>
      <c r="O745" s="951"/>
      <c r="P745" s="951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267</v>
      </c>
      <c r="B746" s="937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19"/>
        <v/>
      </c>
      <c r="I746" s="1183" t="str">
        <f t="shared" si="19"/>
        <v/>
      </c>
      <c r="J746" s="1183" t="str">
        <f t="shared" si="19"/>
        <v/>
      </c>
      <c r="K746" s="1183" t="str">
        <f t="shared" si="19"/>
        <v/>
      </c>
      <c r="L746" s="1087"/>
      <c r="M746" s="951"/>
      <c r="N746" s="951"/>
      <c r="O746" s="951"/>
      <c r="P746" s="951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297</v>
      </c>
      <c r="B747" s="937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1"/>
      <c r="I747" s="951"/>
      <c r="J747" s="951"/>
      <c r="K747" s="951"/>
      <c r="L747" s="1087"/>
      <c r="M747" s="951"/>
      <c r="N747" s="951"/>
      <c r="O747" s="951"/>
      <c r="P747" s="951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298</v>
      </c>
      <c r="B748" s="937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5"/>
      <c r="S748" s="1017"/>
      <c r="T748" s="1017"/>
      <c r="U748" s="1048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0"/>
      <c r="H749" s="951"/>
      <c r="I749" s="951"/>
      <c r="J749" s="951"/>
      <c r="K749" s="951"/>
      <c r="L749" s="1090"/>
      <c r="M749" s="1103"/>
      <c r="N749" s="1103"/>
      <c r="O749" s="1103"/>
      <c r="P749" s="1103"/>
      <c r="Q749" s="1116"/>
      <c r="R749" s="846"/>
      <c r="S749" s="846"/>
      <c r="T749" s="846"/>
      <c r="U749" s="1048">
        <v>750</v>
      </c>
      <c r="V749" s="459"/>
    </row>
    <row r="750" spans="1:22" ht="15.75" hidden="1" customHeight="1">
      <c r="A750" s="1189" t="s">
        <v>279</v>
      </c>
      <c r="B750" s="937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1"/>
      <c r="N750" s="951"/>
      <c r="O750" s="951"/>
      <c r="P750" s="951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280</v>
      </c>
      <c r="B751" s="937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0">IF(C751&gt;0,C751,"")</f>
        <v/>
      </c>
      <c r="I751" s="1183" t="str">
        <f t="shared" si="20"/>
        <v/>
      </c>
      <c r="J751" s="1183" t="str">
        <f t="shared" si="20"/>
        <v/>
      </c>
      <c r="K751" s="1183" t="str">
        <f t="shared" si="20"/>
        <v/>
      </c>
      <c r="L751" s="1087"/>
      <c r="M751" s="951"/>
      <c r="N751" s="951"/>
      <c r="O751" s="951"/>
      <c r="P751" s="951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267</v>
      </c>
      <c r="B752" s="937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0"/>
        <v/>
      </c>
      <c r="I752" s="1183" t="str">
        <f t="shared" si="20"/>
        <v/>
      </c>
      <c r="J752" s="1183" t="str">
        <f t="shared" si="20"/>
        <v/>
      </c>
      <c r="K752" s="1183" t="str">
        <f t="shared" si="20"/>
        <v/>
      </c>
      <c r="L752" s="1087"/>
      <c r="M752" s="951"/>
      <c r="N752" s="951"/>
      <c r="O752" s="951"/>
      <c r="P752" s="951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297</v>
      </c>
      <c r="B753" s="937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1"/>
      <c r="I753" s="951"/>
      <c r="J753" s="951"/>
      <c r="K753" s="951"/>
      <c r="L753" s="1087"/>
      <c r="M753" s="951"/>
      <c r="N753" s="951"/>
      <c r="O753" s="951"/>
      <c r="P753" s="951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298</v>
      </c>
      <c r="B754" s="937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5"/>
      <c r="S754" s="1017"/>
      <c r="T754" s="1017"/>
      <c r="U754" s="1048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1"/>
      <c r="N755" s="951"/>
      <c r="O755" s="951"/>
      <c r="P755" s="951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280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1">IF(C756&gt;0,C756,"")</f>
        <v/>
      </c>
      <c r="I756" s="1183" t="str">
        <f t="shared" si="21"/>
        <v/>
      </c>
      <c r="J756" s="1183" t="str">
        <f t="shared" si="21"/>
        <v/>
      </c>
      <c r="K756" s="1183" t="str">
        <f t="shared" si="21"/>
        <v/>
      </c>
      <c r="L756" s="1087"/>
      <c r="M756" s="951"/>
      <c r="N756" s="951"/>
      <c r="O756" s="951"/>
      <c r="P756" s="951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267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1"/>
        <v/>
      </c>
      <c r="I757" s="1183" t="str">
        <f t="shared" si="21"/>
        <v/>
      </c>
      <c r="J757" s="1183" t="str">
        <f t="shared" si="21"/>
        <v/>
      </c>
      <c r="K757" s="1183" t="str">
        <f t="shared" si="21"/>
        <v/>
      </c>
      <c r="L757" s="1087"/>
      <c r="M757" s="951"/>
      <c r="N757" s="951"/>
      <c r="O757" s="951"/>
      <c r="P757" s="951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311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1"/>
        <v/>
      </c>
      <c r="I758" s="1183" t="str">
        <f t="shared" si="21"/>
        <v/>
      </c>
      <c r="J758" s="1183" t="str">
        <f t="shared" si="21"/>
        <v/>
      </c>
      <c r="K758" s="1183" t="str">
        <f t="shared" si="21"/>
        <v/>
      </c>
      <c r="L758" s="1087"/>
      <c r="M758" s="951"/>
      <c r="N758" s="951"/>
      <c r="O758" s="951"/>
      <c r="P758" s="951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298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5"/>
      <c r="S759" s="1017"/>
      <c r="T759" s="1017"/>
      <c r="U759" s="1048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0"/>
      <c r="H760" s="951"/>
      <c r="I760" s="951"/>
      <c r="J760" s="951"/>
      <c r="K760" s="951"/>
      <c r="L760" s="1090"/>
      <c r="M760" s="951"/>
      <c r="N760" s="951"/>
      <c r="O760" s="951"/>
      <c r="P760" s="951"/>
      <c r="Q760" s="1116"/>
      <c r="R760" s="846"/>
      <c r="S760" s="846"/>
      <c r="T760" s="846"/>
      <c r="U760" s="1048">
        <v>761</v>
      </c>
      <c r="V760" s="459"/>
    </row>
    <row r="761" spans="1:22" ht="15.75" customHeight="1">
      <c r="A761" s="1108" t="s">
        <v>280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1"/>
      <c r="N761" s="951"/>
      <c r="O761" s="951"/>
      <c r="P761" s="951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267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0"/>
      <c r="H762" s="1183" t="str">
        <f t="shared" ref="H762:K763" si="22">IF(C762&gt;0,C762,"")</f>
        <v/>
      </c>
      <c r="I762" s="1183" t="str">
        <f t="shared" si="22"/>
        <v/>
      </c>
      <c r="J762" s="1183" t="str">
        <f t="shared" si="22"/>
        <v/>
      </c>
      <c r="K762" s="1183" t="str">
        <f t="shared" si="22"/>
        <v/>
      </c>
      <c r="L762" s="1090"/>
      <c r="M762" s="951"/>
      <c r="N762" s="951"/>
      <c r="O762" s="951"/>
      <c r="P762" s="951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297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0"/>
      <c r="H763" s="1183" t="str">
        <f t="shared" si="22"/>
        <v/>
      </c>
      <c r="I763" s="1183" t="str">
        <f t="shared" si="22"/>
        <v/>
      </c>
      <c r="J763" s="1183" t="str">
        <f t="shared" si="22"/>
        <v/>
      </c>
      <c r="K763" s="1183" t="str">
        <f t="shared" si="22"/>
        <v/>
      </c>
      <c r="L763" s="1090"/>
      <c r="M763" s="951"/>
      <c r="N763" s="951"/>
      <c r="O763" s="951"/>
      <c r="P763" s="951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298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5"/>
      <c r="S764" s="1017"/>
      <c r="T764" s="1017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0"/>
      <c r="H765" s="951"/>
      <c r="I765" s="951"/>
      <c r="J765" s="951"/>
      <c r="K765" s="951"/>
      <c r="L765" s="1090"/>
      <c r="M765" s="951"/>
      <c r="N765" s="951"/>
      <c r="O765" s="951"/>
      <c r="P765" s="951"/>
      <c r="Q765" s="1116"/>
      <c r="R765" s="846"/>
      <c r="S765" s="846"/>
      <c r="T765" s="846"/>
      <c r="U765" s="1048">
        <v>766</v>
      </c>
      <c r="V765" s="459"/>
    </row>
    <row r="766" spans="1:22" ht="15.75" customHeight="1">
      <c r="A766" s="1189" t="s">
        <v>280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0"/>
      <c r="H766" s="291"/>
      <c r="I766" s="291"/>
      <c r="J766" s="291"/>
      <c r="K766" s="291"/>
      <c r="L766" s="1090"/>
      <c r="M766" s="951"/>
      <c r="N766" s="951"/>
      <c r="O766" s="951"/>
      <c r="P766" s="951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267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0"/>
      <c r="H767" s="291"/>
      <c r="I767" s="291"/>
      <c r="J767" s="291"/>
      <c r="K767" s="291"/>
      <c r="L767" s="1090"/>
      <c r="M767" s="951"/>
      <c r="N767" s="951"/>
      <c r="O767" s="951"/>
      <c r="P767" s="951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297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0"/>
      <c r="H768" s="291"/>
      <c r="I768" s="291"/>
      <c r="J768" s="291"/>
      <c r="K768" s="291"/>
      <c r="L768" s="1090"/>
      <c r="M768" s="951"/>
      <c r="N768" s="951"/>
      <c r="O768" s="951"/>
      <c r="P768" s="951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298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5"/>
      <c r="S769" s="1017"/>
      <c r="T769" s="1017"/>
      <c r="U769" s="1048">
        <v>770</v>
      </c>
      <c r="V769" s="459"/>
    </row>
    <row r="770" spans="1:22" ht="15.75" customHeight="1">
      <c r="A770" s="1174" t="s">
        <v>314</v>
      </c>
      <c r="B770" s="1190"/>
      <c r="C770" s="753"/>
      <c r="D770" s="753"/>
      <c r="E770" s="753"/>
      <c r="F770" s="993"/>
      <c r="G770" s="1090"/>
      <c r="H770" s="951"/>
      <c r="I770" s="951"/>
      <c r="J770" s="951"/>
      <c r="K770" s="951"/>
      <c r="L770" s="1090"/>
      <c r="M770" s="1103"/>
      <c r="N770" s="1103"/>
      <c r="O770" s="1103"/>
      <c r="P770" s="1103"/>
      <c r="Q770" s="1116"/>
      <c r="R770" s="846"/>
      <c r="S770" s="846"/>
      <c r="T770" s="846"/>
      <c r="U770" s="1048">
        <v>771</v>
      </c>
      <c r="V770" s="459"/>
    </row>
    <row r="771" spans="1:22" ht="15.75" customHeight="1">
      <c r="A771" s="895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08"/>
      <c r="M771" s="1409">
        <f t="shared" ref="M771:P775" si="23">IF(H771="","",SUM(H771)-SUM(C771))</f>
        <v>0</v>
      </c>
      <c r="N771" s="1409">
        <f t="shared" si="23"/>
        <v>0</v>
      </c>
      <c r="O771" s="1409">
        <f t="shared" si="23"/>
        <v>0</v>
      </c>
      <c r="P771" s="1409">
        <f t="shared" si="23"/>
        <v>0</v>
      </c>
      <c r="Q771" s="1116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5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08"/>
      <c r="M772" s="1409">
        <f t="shared" si="23"/>
        <v>0</v>
      </c>
      <c r="N772" s="1409">
        <f t="shared" si="23"/>
        <v>0</v>
      </c>
      <c r="O772" s="1409">
        <f t="shared" si="23"/>
        <v>0</v>
      </c>
      <c r="P772" s="1409">
        <f t="shared" si="23"/>
        <v>0</v>
      </c>
      <c r="Q772" s="1116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5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08"/>
      <c r="M773" s="1409">
        <f t="shared" si="23"/>
        <v>0</v>
      </c>
      <c r="N773" s="1409">
        <f t="shared" si="23"/>
        <v>0</v>
      </c>
      <c r="O773" s="1409">
        <f t="shared" si="23"/>
        <v>0</v>
      </c>
      <c r="P773" s="1409">
        <f t="shared" si="23"/>
        <v>0</v>
      </c>
      <c r="Q773" s="1116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5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08"/>
      <c r="M774" s="1409">
        <f t="shared" si="23"/>
        <v>0</v>
      </c>
      <c r="N774" s="1409">
        <f t="shared" si="23"/>
        <v>0</v>
      </c>
      <c r="O774" s="1409">
        <f t="shared" si="23"/>
        <v>0</v>
      </c>
      <c r="P774" s="1409">
        <f t="shared" si="23"/>
        <v>0</v>
      </c>
      <c r="Q774" s="1116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5" t="str">
        <f>IF(Data!A775="","",Data!A775)</f>
        <v>Grinding</v>
      </c>
      <c r="B775" s="1190"/>
      <c r="C775" s="993" t="str">
        <f>IF(Data!BV775="","",Data!BV775)</f>
        <v/>
      </c>
      <c r="D775" s="993" t="str">
        <f>IF(Data!BW775="","",Data!BW775)</f>
        <v/>
      </c>
      <c r="E775" s="993" t="str">
        <f>IF(Data!BX775="","",Data!BX775)</f>
        <v/>
      </c>
      <c r="F775" s="993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08"/>
      <c r="M775" s="1409">
        <f t="shared" si="23"/>
        <v>0</v>
      </c>
      <c r="N775" s="1409">
        <f t="shared" si="23"/>
        <v>0</v>
      </c>
      <c r="O775" s="1409">
        <f t="shared" si="23"/>
        <v>0</v>
      </c>
      <c r="P775" s="1409">
        <f t="shared" si="23"/>
        <v>0</v>
      </c>
      <c r="Q775" s="1116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0"/>
      <c r="H776" s="951"/>
      <c r="I776" s="951"/>
      <c r="J776" s="951"/>
      <c r="K776" s="951"/>
      <c r="L776" s="1408"/>
      <c r="M776" s="1410"/>
      <c r="N776" s="1410"/>
      <c r="O776" s="1410"/>
      <c r="P776" s="1410"/>
      <c r="Q776" s="1116"/>
      <c r="R776" s="846"/>
      <c r="S776" s="846"/>
      <c r="T776" s="846"/>
      <c r="U776" s="1048">
        <v>777</v>
      </c>
      <c r="V776" s="459"/>
    </row>
    <row r="777" spans="1:22" ht="15.75" customHeight="1">
      <c r="A777" s="1108" t="s">
        <v>266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267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322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0"/>
      <c r="H779" s="951"/>
      <c r="I779" s="951"/>
      <c r="J779" s="951"/>
      <c r="K779" s="951"/>
      <c r="L779" s="1408"/>
      <c r="M779" s="1410"/>
      <c r="N779" s="1410"/>
      <c r="O779" s="1410"/>
      <c r="P779" s="1410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269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1"/>
      <c r="M780" s="1409">
        <f t="shared" ref="M780:P784" si="24">IF(H780="","",SUM(H780)-SUM(C780))</f>
        <v>0</v>
      </c>
      <c r="N780" s="1409">
        <f t="shared" si="24"/>
        <v>0</v>
      </c>
      <c r="O780" s="1409">
        <f t="shared" si="24"/>
        <v>0</v>
      </c>
      <c r="P780" s="1409">
        <f t="shared" si="24"/>
        <v>0</v>
      </c>
      <c r="Q780" s="1116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08"/>
      <c r="M781" s="1409">
        <f t="shared" si="24"/>
        <v>0</v>
      </c>
      <c r="N781" s="1409">
        <f t="shared" si="24"/>
        <v>0</v>
      </c>
      <c r="O781" s="1409">
        <f t="shared" si="24"/>
        <v>0</v>
      </c>
      <c r="P781" s="1409">
        <f t="shared" si="24"/>
        <v>0</v>
      </c>
      <c r="Q781" s="1116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 t="str">
        <f>IF(Data!BX782="","",Data!BX782)</f>
        <v/>
      </c>
      <c r="F782" s="993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08"/>
      <c r="M782" s="1409">
        <f t="shared" si="24"/>
        <v>0</v>
      </c>
      <c r="N782" s="1409">
        <f t="shared" si="24"/>
        <v>0</v>
      </c>
      <c r="O782" s="1409">
        <f t="shared" si="24"/>
        <v>0</v>
      </c>
      <c r="P782" s="1409">
        <f t="shared" si="24"/>
        <v>0</v>
      </c>
      <c r="Q782" s="1116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08"/>
      <c r="M783" s="1409">
        <f t="shared" si="24"/>
        <v>0</v>
      </c>
      <c r="N783" s="1409">
        <f t="shared" si="24"/>
        <v>0</v>
      </c>
      <c r="O783" s="1409">
        <f t="shared" si="24"/>
        <v>0</v>
      </c>
      <c r="P783" s="1409">
        <f t="shared" si="24"/>
        <v>0</v>
      </c>
      <c r="Q783" s="1116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08"/>
      <c r="M784" s="1409">
        <f t="shared" si="24"/>
        <v>0</v>
      </c>
      <c r="N784" s="1409">
        <f t="shared" si="24"/>
        <v>0</v>
      </c>
      <c r="O784" s="1409">
        <f t="shared" si="24"/>
        <v>0</v>
      </c>
      <c r="P784" s="1409">
        <f t="shared" si="24"/>
        <v>0</v>
      </c>
      <c r="Q784" s="1116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0"/>
      <c r="H785" s="951"/>
      <c r="I785" s="951"/>
      <c r="J785" s="951"/>
      <c r="K785" s="951"/>
      <c r="L785" s="1408"/>
      <c r="M785" s="1410"/>
      <c r="N785" s="1410"/>
      <c r="O785" s="1410"/>
      <c r="P785" s="1410"/>
      <c r="Q785" s="1116"/>
      <c r="R785" s="846"/>
      <c r="S785" s="846"/>
      <c r="T785" s="846"/>
      <c r="U785" s="1048">
        <v>786</v>
      </c>
      <c r="V785" s="459"/>
    </row>
    <row r="786" spans="1:22" ht="15.75" customHeight="1">
      <c r="A786" s="1108" t="s">
        <v>266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267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08"/>
      <c r="M787" s="1410"/>
      <c r="N787" s="1410"/>
      <c r="O787" s="1410"/>
      <c r="P787" s="1410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322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0"/>
      <c r="H788" s="951"/>
      <c r="I788" s="951"/>
      <c r="J788" s="951"/>
      <c r="K788" s="951"/>
      <c r="L788" s="1408"/>
      <c r="M788" s="1410"/>
      <c r="N788" s="1410"/>
      <c r="O788" s="1410"/>
      <c r="P788" s="1410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269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1"/>
      <c r="M789" s="1409" t="str">
        <f t="shared" ref="M789:M809" si="25">IF(H789="","",SUM(H789)-SUM(C789))</f>
        <v/>
      </c>
      <c r="N789" s="1409" t="str">
        <f t="shared" ref="N789:P809" si="26">IF(I789="","",SUM(I789)-SUM(D789))</f>
        <v/>
      </c>
      <c r="O789" s="1409" t="str">
        <f t="shared" si="26"/>
        <v/>
      </c>
      <c r="P789" s="1409" t="str">
        <f t="shared" si="26"/>
        <v/>
      </c>
      <c r="Q789" s="1116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 t="str">
        <f>IF(Data!BX790="","",Data!BX790)</f>
        <v/>
      </c>
      <c r="F790" s="993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08"/>
      <c r="M790" s="1409">
        <f t="shared" si="25"/>
        <v>0</v>
      </c>
      <c r="N790" s="1409">
        <f t="shared" si="26"/>
        <v>0</v>
      </c>
      <c r="O790" s="1409">
        <f t="shared" si="26"/>
        <v>0</v>
      </c>
      <c r="P790" s="1409">
        <f t="shared" si="26"/>
        <v>0</v>
      </c>
      <c r="Q790" s="1116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 t="str">
        <f>IF(Data!BX791="","",Data!BX791)</f>
        <v/>
      </c>
      <c r="F791" s="993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2"/>
      <c r="M791" s="1409">
        <f t="shared" si="25"/>
        <v>0</v>
      </c>
      <c r="N791" s="1409">
        <f t="shared" si="26"/>
        <v>0</v>
      </c>
      <c r="O791" s="1409">
        <f t="shared" si="26"/>
        <v>0</v>
      </c>
      <c r="P791" s="1409">
        <f t="shared" si="26"/>
        <v>0</v>
      </c>
      <c r="Q791" s="1116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 t="str">
        <f>IF(Data!BW792="","",Data!BW792)</f>
        <v/>
      </c>
      <c r="E792" s="993" t="str">
        <f>IF(Data!BX792="","",Data!BX792)</f>
        <v/>
      </c>
      <c r="F792" s="993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2"/>
      <c r="M792" s="1409">
        <f t="shared" si="25"/>
        <v>0</v>
      </c>
      <c r="N792" s="1409">
        <f t="shared" si="26"/>
        <v>0</v>
      </c>
      <c r="O792" s="1409">
        <f t="shared" si="26"/>
        <v>0</v>
      </c>
      <c r="P792" s="1409">
        <f t="shared" si="26"/>
        <v>0</v>
      </c>
      <c r="Q792" s="1116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 t="str">
        <f>IF(Data!BX793="","",Data!BX793)</f>
        <v/>
      </c>
      <c r="F793" s="993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2"/>
      <c r="M793" s="1409">
        <f t="shared" si="25"/>
        <v>0</v>
      </c>
      <c r="N793" s="1409">
        <f t="shared" si="26"/>
        <v>0</v>
      </c>
      <c r="O793" s="1409">
        <f t="shared" si="26"/>
        <v>0</v>
      </c>
      <c r="P793" s="1409">
        <f t="shared" si="26"/>
        <v>0</v>
      </c>
      <c r="Q793" s="1116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2"/>
      <c r="M794" s="1409">
        <f t="shared" si="25"/>
        <v>0</v>
      </c>
      <c r="N794" s="1409">
        <f t="shared" si="26"/>
        <v>0</v>
      </c>
      <c r="O794" s="1409">
        <f t="shared" si="26"/>
        <v>0</v>
      </c>
      <c r="P794" s="1409">
        <f t="shared" si="26"/>
        <v>0</v>
      </c>
      <c r="Q794" s="1116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2"/>
      <c r="M795" s="1409">
        <f t="shared" si="25"/>
        <v>0</v>
      </c>
      <c r="N795" s="1409">
        <f t="shared" si="26"/>
        <v>0</v>
      </c>
      <c r="O795" s="1409">
        <f t="shared" si="26"/>
        <v>0</v>
      </c>
      <c r="P795" s="1409">
        <f t="shared" si="26"/>
        <v>0</v>
      </c>
      <c r="Q795" s="1116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2"/>
      <c r="M796" s="1409">
        <f t="shared" si="25"/>
        <v>0</v>
      </c>
      <c r="N796" s="1409">
        <f t="shared" si="26"/>
        <v>0</v>
      </c>
      <c r="O796" s="1409">
        <f t="shared" si="26"/>
        <v>0</v>
      </c>
      <c r="P796" s="1409">
        <f t="shared" si="26"/>
        <v>0</v>
      </c>
      <c r="Q796" s="1116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 t="str">
        <f>IF(Data!BX797="","",Data!BX797)</f>
        <v/>
      </c>
      <c r="F797" s="993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2"/>
      <c r="M797" s="1409">
        <f t="shared" si="25"/>
        <v>0</v>
      </c>
      <c r="N797" s="1409">
        <f t="shared" si="26"/>
        <v>0</v>
      </c>
      <c r="O797" s="1409">
        <f t="shared" si="26"/>
        <v>0</v>
      </c>
      <c r="P797" s="1409">
        <f t="shared" si="26"/>
        <v>0</v>
      </c>
      <c r="Q797" s="1116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5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2"/>
      <c r="M798" s="1409">
        <f t="shared" si="25"/>
        <v>0</v>
      </c>
      <c r="N798" s="1409">
        <f t="shared" si="26"/>
        <v>0</v>
      </c>
      <c r="O798" s="1409">
        <f t="shared" si="26"/>
        <v>0</v>
      </c>
      <c r="P798" s="1409">
        <f t="shared" si="26"/>
        <v>0</v>
      </c>
      <c r="Q798" s="1116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2"/>
      <c r="M799" s="1409">
        <f t="shared" si="25"/>
        <v>0</v>
      </c>
      <c r="N799" s="1409">
        <f t="shared" si="26"/>
        <v>0</v>
      </c>
      <c r="O799" s="1409">
        <f t="shared" si="26"/>
        <v>0</v>
      </c>
      <c r="P799" s="1409">
        <f t="shared" si="26"/>
        <v>0</v>
      </c>
      <c r="Q799" s="1116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5" t="str">
        <f>IF(Data!A800="","",Data!A800)</f>
        <v>Clothing</v>
      </c>
      <c r="B800" s="1190"/>
      <c r="C800" s="993" t="str">
        <f>IF(Data!BV800="","",Data!BV800)</f>
        <v/>
      </c>
      <c r="D800" s="993" t="str">
        <f>IF(Data!BW800="","",Data!BW800)</f>
        <v/>
      </c>
      <c r="E800" s="993" t="str">
        <f>IF(Data!BX800="","",Data!BX800)</f>
        <v/>
      </c>
      <c r="F800" s="993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2"/>
      <c r="M800" s="1409">
        <f t="shared" si="25"/>
        <v>0</v>
      </c>
      <c r="N800" s="1409">
        <f t="shared" si="26"/>
        <v>0</v>
      </c>
      <c r="O800" s="1409">
        <f t="shared" si="26"/>
        <v>0</v>
      </c>
      <c r="P800" s="1409">
        <f t="shared" si="26"/>
        <v>0</v>
      </c>
      <c r="Q800" s="1116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5" t="s">
        <v>488</v>
      </c>
      <c r="B801" s="1190"/>
      <c r="C801" s="993" t="str">
        <f>IF(Data!BV801="","",Data!BV801)</f>
        <v/>
      </c>
      <c r="D801" s="993" t="str">
        <f>IF(Data!BW801="","",Data!BW801)</f>
        <v/>
      </c>
      <c r="E801" s="993" t="str">
        <f>IF(Data!BX801="","",Data!BX801)</f>
        <v/>
      </c>
      <c r="F801" s="993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2"/>
      <c r="M801" s="1409">
        <f t="shared" si="25"/>
        <v>0</v>
      </c>
      <c r="N801" s="1409">
        <f t="shared" si="26"/>
        <v>0</v>
      </c>
      <c r="O801" s="1409">
        <f t="shared" si="26"/>
        <v>0</v>
      </c>
      <c r="P801" s="1409">
        <f t="shared" si="26"/>
        <v>0</v>
      </c>
      <c r="Q801" s="1116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5" t="str">
        <f>IF(Data!A802="","",Data!A802)</f>
        <v>Transport</v>
      </c>
      <c r="B802" s="1190"/>
      <c r="C802" s="993" t="str">
        <f>IF(Data!BV802="","",Data!BV802)</f>
        <v/>
      </c>
      <c r="D802" s="993" t="str">
        <f>IF(Data!BW802="","",Data!BW802)</f>
        <v/>
      </c>
      <c r="E802" s="993" t="str">
        <f>IF(Data!BX802="","",Data!BX802)</f>
        <v/>
      </c>
      <c r="F802" s="993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2"/>
      <c r="M802" s="1409">
        <f t="shared" si="25"/>
        <v>0</v>
      </c>
      <c r="N802" s="1409">
        <f t="shared" si="26"/>
        <v>0</v>
      </c>
      <c r="O802" s="1409">
        <f t="shared" si="26"/>
        <v>0</v>
      </c>
      <c r="P802" s="1409">
        <f t="shared" si="26"/>
        <v>0</v>
      </c>
      <c r="Q802" s="1116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 t="str">
        <f>IF(Data!BW803="","",Data!BW803)</f>
        <v/>
      </c>
      <c r="E803" s="993" t="str">
        <f>IF(Data!BX803="","",Data!BX803)</f>
        <v/>
      </c>
      <c r="F803" s="993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2"/>
      <c r="M803" s="1409">
        <f t="shared" si="25"/>
        <v>0</v>
      </c>
      <c r="N803" s="1409">
        <f t="shared" si="26"/>
        <v>0</v>
      </c>
      <c r="O803" s="1409">
        <f t="shared" si="26"/>
        <v>0</v>
      </c>
      <c r="P803" s="1409">
        <f t="shared" si="26"/>
        <v>0</v>
      </c>
      <c r="Q803" s="1116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 t="str">
        <f>IF(Data!BW804="","",Data!BW804)</f>
        <v/>
      </c>
      <c r="E804" s="993" t="str">
        <f>IF(Data!BX804="","",Data!BX804)</f>
        <v/>
      </c>
      <c r="F804" s="993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2"/>
      <c r="M804" s="1409">
        <f t="shared" si="25"/>
        <v>0</v>
      </c>
      <c r="N804" s="1409">
        <f t="shared" si="26"/>
        <v>0</v>
      </c>
      <c r="O804" s="1409">
        <f t="shared" si="26"/>
        <v>0</v>
      </c>
      <c r="P804" s="1409">
        <f t="shared" si="26"/>
        <v>0</v>
      </c>
      <c r="Q804" s="1116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2"/>
      <c r="M805" s="1409">
        <f t="shared" si="25"/>
        <v>0</v>
      </c>
      <c r="N805" s="1409">
        <f t="shared" si="26"/>
        <v>0</v>
      </c>
      <c r="O805" s="1409">
        <f t="shared" si="26"/>
        <v>0</v>
      </c>
      <c r="P805" s="1409">
        <f t="shared" si="26"/>
        <v>0</v>
      </c>
      <c r="Q805" s="1116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5" t="str">
        <f>IF(Data!A806="","",Data!A806)</f>
        <v>Lower Bound Poverty Line</v>
      </c>
      <c r="B806" s="1190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2"/>
      <c r="M806" s="1409">
        <f t="shared" si="25"/>
        <v>0</v>
      </c>
      <c r="N806" s="1409">
        <f t="shared" si="26"/>
        <v>0</v>
      </c>
      <c r="O806" s="1409">
        <f t="shared" si="26"/>
        <v>0</v>
      </c>
      <c r="P806" s="1409">
        <f t="shared" si="26"/>
        <v>0</v>
      </c>
      <c r="Q806" s="1116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5" t="str">
        <f>IF(Data!A807="","",Data!A807)</f>
        <v>Upper Bound Poverty Line</v>
      </c>
      <c r="B807" s="1190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2"/>
      <c r="M807" s="1409">
        <f t="shared" si="25"/>
        <v>0</v>
      </c>
      <c r="N807" s="1409">
        <f t="shared" si="26"/>
        <v>0</v>
      </c>
      <c r="O807" s="1409">
        <f t="shared" si="26"/>
        <v>0</v>
      </c>
      <c r="P807" s="1409">
        <f t="shared" si="26"/>
        <v>0</v>
      </c>
      <c r="Q807" s="1116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2"/>
      <c r="M808" s="1409">
        <f t="shared" si="25"/>
        <v>0</v>
      </c>
      <c r="N808" s="1409">
        <f t="shared" si="26"/>
        <v>0</v>
      </c>
      <c r="O808" s="1409">
        <f t="shared" si="26"/>
        <v>0</v>
      </c>
      <c r="P808" s="1409">
        <f t="shared" si="26"/>
        <v>0</v>
      </c>
      <c r="Q808" s="1116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2"/>
      <c r="M809" s="1409">
        <f t="shared" si="25"/>
        <v>0</v>
      </c>
      <c r="N809" s="1409">
        <f t="shared" si="26"/>
        <v>0</v>
      </c>
      <c r="O809" s="1409">
        <f t="shared" si="26"/>
        <v>0</v>
      </c>
      <c r="P809" s="1409">
        <f t="shared" si="26"/>
        <v>0</v>
      </c>
      <c r="Q809" s="1116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357</v>
      </c>
      <c r="B810" s="1190"/>
      <c r="C810" s="1192">
        <f>C20-C31</f>
        <v>0</v>
      </c>
      <c r="D810" s="1192">
        <f>D20-D31</f>
        <v>10355</v>
      </c>
      <c r="E810" s="1192">
        <f>E20-E31</f>
        <v>0</v>
      </c>
      <c r="F810" s="1192">
        <f>F20-F31</f>
        <v>148245020</v>
      </c>
      <c r="G810" s="1185"/>
      <c r="H810" s="1193">
        <f>C810*'Exp factors'!$D$71</f>
        <v>0</v>
      </c>
      <c r="I810" s="1193">
        <f>D810*'Exp factors'!$D$71</f>
        <v>10355</v>
      </c>
      <c r="J810" s="1193">
        <f>E810*'Exp factors'!$D$71</f>
        <v>0</v>
      </c>
      <c r="K810" s="1193">
        <f>F810*'Exp factors'!$D$71</f>
        <v>148245020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358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359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7"/>
      <c r="H816" s="1197"/>
      <c r="I816" s="1197"/>
      <c r="J816" s="1197"/>
      <c r="K816" s="1197"/>
      <c r="L816" s="937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360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489</v>
      </c>
      <c r="S817" s="46"/>
      <c r="T817" s="46"/>
      <c r="U817" s="1048">
        <v>818</v>
      </c>
      <c r="V817" s="46"/>
    </row>
    <row r="818" spans="1:22" ht="15.75" customHeight="1">
      <c r="A818" s="1206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490</v>
      </c>
      <c r="S818" s="46"/>
      <c r="T818" s="46"/>
      <c r="U818" s="1048">
        <v>819</v>
      </c>
      <c r="V818" s="46"/>
    </row>
    <row r="819" spans="1:22" ht="15.75" customHeight="1">
      <c r="A819" s="1378" t="s">
        <v>361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48">
        <v>820</v>
      </c>
      <c r="V819" s="46"/>
    </row>
    <row r="820" spans="1:22" ht="15.75" customHeight="1">
      <c r="A820" s="44" t="s">
        <v>362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48">
        <v>821</v>
      </c>
      <c r="V820" s="46"/>
    </row>
    <row r="821" spans="1:22" ht="15.75" customHeight="1">
      <c r="A821" s="1378" t="s">
        <v>363</v>
      </c>
      <c r="B821" s="1190"/>
      <c r="C821" s="1118">
        <f>SUM($C$116)</f>
        <v>0</v>
      </c>
      <c r="D821" s="1118">
        <f>SUM($D$116)</f>
        <v>3.3398564905414221E-2</v>
      </c>
      <c r="E821" s="1118">
        <f>SUM($E$116)</f>
        <v>0</v>
      </c>
      <c r="F821" s="1118">
        <f>SUM($F$116)</f>
        <v>0</v>
      </c>
      <c r="G821" s="937"/>
      <c r="H821" s="1118">
        <f>SUM($H$116)</f>
        <v>0</v>
      </c>
      <c r="I821" s="1118">
        <f>SUM($I$116)</f>
        <v>0</v>
      </c>
      <c r="J821" s="1118">
        <f>SUM($J$116)</f>
        <v>0</v>
      </c>
      <c r="K821" s="1118">
        <f>SUM($K$116)</f>
        <v>0</v>
      </c>
      <c r="L821" s="937"/>
      <c r="M821" s="1118">
        <f>SUM($M$116)</f>
        <v>0</v>
      </c>
      <c r="N821" s="1118">
        <f>SUM($N$116)</f>
        <v>0</v>
      </c>
      <c r="O821" s="1118">
        <f>SUM($O$116)</f>
        <v>0</v>
      </c>
      <c r="P821" s="1118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48">
        <v>822</v>
      </c>
      <c r="V821" s="46"/>
    </row>
    <row r="822" spans="1:22" ht="15.75" customHeight="1">
      <c r="A822" s="44" t="s">
        <v>364</v>
      </c>
      <c r="B822" s="1190"/>
      <c r="C822" s="1118">
        <f>SUM($C$117)</f>
        <v>0</v>
      </c>
      <c r="D822" s="1118">
        <f>SUM($D$117)</f>
        <v>0</v>
      </c>
      <c r="E822" s="1118">
        <f>SUM($E$117)</f>
        <v>0</v>
      </c>
      <c r="F822" s="1118">
        <f>SUM($F$117)</f>
        <v>0</v>
      </c>
      <c r="G822" s="937"/>
      <c r="H822" s="1118">
        <f>SUM($H$117)</f>
        <v>0</v>
      </c>
      <c r="I822" s="1118">
        <f>SUM($I$117)</f>
        <v>0</v>
      </c>
      <c r="J822" s="1118">
        <f>SUM($J$117)</f>
        <v>0</v>
      </c>
      <c r="K822" s="1118">
        <f>SUM($K$117)</f>
        <v>0</v>
      </c>
      <c r="L822" s="937"/>
      <c r="M822" s="1118">
        <f>SUM($M$117)</f>
        <v>0</v>
      </c>
      <c r="N822" s="1118">
        <f>SUM($N$117)</f>
        <v>0</v>
      </c>
      <c r="O822" s="1118">
        <f>SUM($O$117)</f>
        <v>0</v>
      </c>
      <c r="P822" s="1118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48">
        <v>823</v>
      </c>
      <c r="V822" s="46"/>
    </row>
    <row r="823" spans="1:22" ht="15.75" customHeight="1">
      <c r="A823" s="1378" t="s">
        <v>365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7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7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48">
        <v>824</v>
      </c>
      <c r="V823" s="46"/>
    </row>
    <row r="824" spans="1:22" ht="15.75" customHeight="1">
      <c r="A824" s="44" t="s">
        <v>366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7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7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48">
        <v>825</v>
      </c>
      <c r="V824" s="46"/>
    </row>
    <row r="825" spans="1:22" ht="15.75" customHeight="1">
      <c r="A825" s="1378" t="s">
        <v>367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7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7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48">
        <v>826</v>
      </c>
      <c r="V825" s="46"/>
    </row>
    <row r="826" spans="1:22" ht="15.75" customHeight="1">
      <c r="A826" s="44" t="s">
        <v>368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7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7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48">
        <v>827</v>
      </c>
      <c r="V826" s="46"/>
    </row>
    <row r="827" spans="1:22" ht="15.75" customHeight="1">
      <c r="A827" s="1378" t="s">
        <v>369</v>
      </c>
      <c r="B827" s="1190"/>
      <c r="C827" s="1118">
        <f>SUM($C$183,$C$180,$C$177)</f>
        <v>0</v>
      </c>
      <c r="D827" s="1118">
        <f>SUM($D$183,$D$180,$D$177)</f>
        <v>5.2547655287381321E-3</v>
      </c>
      <c r="E827" s="1118">
        <f>SUM($E$183,$E$180,$E$177)</f>
        <v>0</v>
      </c>
      <c r="F827" s="1118">
        <f>SUM($F$183,$F$180,$F$177)</f>
        <v>0</v>
      </c>
      <c r="G827" s="937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7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48">
        <v>828</v>
      </c>
      <c r="V827" s="46"/>
    </row>
    <row r="828" spans="1:22" ht="15.75" customHeight="1">
      <c r="A828" s="1206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28"/>
        <v>2</v>
      </c>
      <c r="T828" s="46" t="str">
        <f t="shared" si="27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7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7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7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7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48">
        <v>831</v>
      </c>
      <c r="V830" s="46"/>
    </row>
    <row r="831" spans="1:22" ht="15.75" customHeight="1">
      <c r="A831" s="1200" t="str">
        <f>$A$236</f>
        <v xml:space="preserve">Maize: kg produced </v>
      </c>
      <c r="B831" s="1190"/>
      <c r="C831" s="1118">
        <f>SUM($C$242)</f>
        <v>0</v>
      </c>
      <c r="D831" s="1118">
        <f>SUM($D$242)</f>
        <v>0.52620134811915631</v>
      </c>
      <c r="E831" s="1118">
        <f>SUM($E$242)</f>
        <v>0</v>
      </c>
      <c r="F831" s="1118">
        <f>SUM($F$242)</f>
        <v>0</v>
      </c>
      <c r="G831" s="937"/>
      <c r="H831" s="1118">
        <f>SUM($H$242)</f>
        <v>0</v>
      </c>
      <c r="I831" s="1118">
        <f>SUM($I$242)</f>
        <v>0.78930202217873446</v>
      </c>
      <c r="J831" s="1118">
        <f>SUM($J$242)</f>
        <v>0</v>
      </c>
      <c r="K831" s="1118">
        <f>SUM($K$242)</f>
        <v>0</v>
      </c>
      <c r="L831" s="937"/>
      <c r="M831" s="1118">
        <f>SUM($M$242)</f>
        <v>0</v>
      </c>
      <c r="N831" s="1118">
        <f>SUM($N$242)</f>
        <v>0.26310067405957815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48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7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7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48">
        <v>833</v>
      </c>
      <c r="V832" s="46"/>
    </row>
    <row r="833" spans="1:22" ht="15.75" customHeight="1">
      <c r="A833" s="44" t="str">
        <f>$A$250</f>
        <v>Cucumber: kg produced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7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7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48">
        <v>834</v>
      </c>
      <c r="V833" s="46"/>
    </row>
    <row r="834" spans="1:22" ht="15.75" customHeight="1">
      <c r="A834" s="44" t="str">
        <f>$A$257</f>
        <v>Impwa: kg produced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7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7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7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7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7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7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48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7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7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48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7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7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48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7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7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48">
        <v>840</v>
      </c>
      <c r="V839" s="46"/>
    </row>
    <row r="840" spans="1:22" ht="15.75" customHeight="1">
      <c r="A840" s="1200" t="str">
        <f>$A$299</f>
        <v>Cassava: no. local meas.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7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7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48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8">
        <f>SUM($C$318)</f>
        <v>0</v>
      </c>
      <c r="D841" s="1118">
        <f>SUM($D$318)</f>
        <v>1.6670290642893382E-2</v>
      </c>
      <c r="E841" s="1118">
        <f>SUM($E$318)</f>
        <v>0</v>
      </c>
      <c r="F841" s="1118">
        <f>SUM($F$318)</f>
        <v>0</v>
      </c>
      <c r="G841" s="937"/>
      <c r="H841" s="1118">
        <f>SUM($H$318)</f>
        <v>0</v>
      </c>
      <c r="I841" s="1118">
        <f>SUM($I$318)</f>
        <v>8.3351453214466922E-2</v>
      </c>
      <c r="J841" s="1118">
        <f>SUM($J$318)</f>
        <v>0</v>
      </c>
      <c r="K841" s="1118">
        <f>SUM($K$318)</f>
        <v>0</v>
      </c>
      <c r="L841" s="937"/>
      <c r="M841" s="1118">
        <f>SUM($M$318)</f>
        <v>0</v>
      </c>
      <c r="N841" s="1118">
        <f>SUM($N$318)</f>
        <v>6.6681162571573541E-2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28"/>
        <v>4</v>
      </c>
      <c r="T841" s="46">
        <f t="shared" si="27"/>
        <v>4</v>
      </c>
      <c r="U841" s="1048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7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7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28"/>
        <v>4</v>
      </c>
      <c r="T842" s="46" t="str">
        <f t="shared" si="27"/>
        <v/>
      </c>
      <c r="U842" s="1048">
        <v>843</v>
      </c>
      <c r="V842" s="46"/>
    </row>
    <row r="843" spans="1:22" ht="15.75" customHeight="1">
      <c r="A843" s="44" t="str">
        <f>$A$329</f>
        <v>Sweet Potatoes:  no. local meas</v>
      </c>
      <c r="B843" s="1190"/>
      <c r="C843" s="1118">
        <f>SUM($C$338)</f>
        <v>0</v>
      </c>
      <c r="D843" s="1118">
        <f>SUM($D$338)</f>
        <v>2.4787997390737115E-2</v>
      </c>
      <c r="E843" s="1118">
        <f>SUM($E$338)</f>
        <v>0</v>
      </c>
      <c r="F843" s="1118">
        <f>SUM($F$338)</f>
        <v>0</v>
      </c>
      <c r="G843" s="937"/>
      <c r="H843" s="1118">
        <f>SUM($H$338)</f>
        <v>0</v>
      </c>
      <c r="I843" s="1118">
        <f>SUM($I$338)</f>
        <v>8.2626657969123718E-2</v>
      </c>
      <c r="J843" s="1118">
        <f>SUM($J$338)</f>
        <v>0</v>
      </c>
      <c r="K843" s="1118">
        <f>SUM($K$338)</f>
        <v>0</v>
      </c>
      <c r="L843" s="937"/>
      <c r="M843" s="1118">
        <f>SUM($M$338)</f>
        <v>0</v>
      </c>
      <c r="N843" s="1118">
        <f>SUM($N$338)</f>
        <v>5.7838660578386603E-2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28"/>
        <v>5</v>
      </c>
      <c r="T843" s="46">
        <f t="shared" si="27"/>
        <v>5</v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8.3931289410741461E-2</v>
      </c>
      <c r="E844" s="1118">
        <f>SUM($E$348)</f>
        <v>0</v>
      </c>
      <c r="F844" s="1118">
        <f>SUM($F$348)</f>
        <v>0</v>
      </c>
      <c r="G844" s="937"/>
      <c r="H844" s="1118">
        <f>SUM($H$348)</f>
        <v>0</v>
      </c>
      <c r="I844" s="1118">
        <f>SUM($I$348)</f>
        <v>0.20982822352685368</v>
      </c>
      <c r="J844" s="1118">
        <f>SUM($J$348)</f>
        <v>0</v>
      </c>
      <c r="K844" s="1118">
        <f>SUM($K$348)</f>
        <v>0</v>
      </c>
      <c r="L844" s="937"/>
      <c r="M844" s="1118">
        <f>SUM($M$348)</f>
        <v>0</v>
      </c>
      <c r="N844" s="1118">
        <f>SUM($N$348)</f>
        <v>0.12589693411611222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28"/>
        <v>6</v>
      </c>
      <c r="T844" s="46">
        <f t="shared" si="27"/>
        <v>6</v>
      </c>
      <c r="U844" s="1048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7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7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28"/>
        <v>6</v>
      </c>
      <c r="T845" s="46" t="str">
        <f t="shared" si="27"/>
        <v/>
      </c>
      <c r="U845" s="1048">
        <v>846</v>
      </c>
      <c r="V845" s="46"/>
    </row>
    <row r="846" spans="1:22" ht="15.75" customHeight="1">
      <c r="A846" s="44" t="str">
        <f>$A$359</f>
        <v>Other crop: Soyabeans</v>
      </c>
      <c r="B846" s="1190"/>
      <c r="C846" s="1118">
        <f>SUM($C$369)</f>
        <v>0</v>
      </c>
      <c r="D846" s="1118">
        <f>SUM($D$369)</f>
        <v>2.7687178372109877E-2</v>
      </c>
      <c r="E846" s="1118">
        <f>SUM($E$369)</f>
        <v>0</v>
      </c>
      <c r="F846" s="1118">
        <f>SUM($F$369)</f>
        <v>0</v>
      </c>
      <c r="G846" s="937"/>
      <c r="H846" s="1118">
        <f>SUM($H$369)</f>
        <v>0</v>
      </c>
      <c r="I846" s="1118">
        <f>SUM($I$369)</f>
        <v>0.41530767558164816</v>
      </c>
      <c r="J846" s="1118">
        <f>SUM($J$369)</f>
        <v>0</v>
      </c>
      <c r="K846" s="1118">
        <f>SUM($K$369)</f>
        <v>0</v>
      </c>
      <c r="L846" s="937"/>
      <c r="M846" s="1118">
        <f>SUM($M$369)</f>
        <v>0</v>
      </c>
      <c r="N846" s="1118">
        <f>SUM($N$369)</f>
        <v>0.38762049720953828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28"/>
        <v>7</v>
      </c>
      <c r="T846" s="46">
        <f t="shared" si="27"/>
        <v>7</v>
      </c>
      <c r="U846" s="1048">
        <v>847</v>
      </c>
      <c r="V846" s="46"/>
    </row>
    <row r="847" spans="1:22" ht="15.75" customHeight="1">
      <c r="A847" s="44" t="str">
        <f>$A$370</f>
        <v>Pumpkin/Butternut:</v>
      </c>
      <c r="B847" s="1190"/>
      <c r="C847" s="1118">
        <f>SUM($C$380)</f>
        <v>0</v>
      </c>
      <c r="D847" s="1118">
        <f>SUM($D$380)</f>
        <v>2.6092628832354858E-3</v>
      </c>
      <c r="E847" s="1118">
        <f>SUM($E$380)</f>
        <v>0</v>
      </c>
      <c r="F847" s="1118">
        <f>SUM($F$380)</f>
        <v>0</v>
      </c>
      <c r="G847" s="937"/>
      <c r="H847" s="1118">
        <f>SUM($H$380)</f>
        <v>0</v>
      </c>
      <c r="I847" s="1118">
        <f>SUM($I$380)</f>
        <v>1.0437051532941943E-2</v>
      </c>
      <c r="J847" s="1118">
        <f>SUM($J$380)</f>
        <v>0</v>
      </c>
      <c r="K847" s="1118">
        <f>SUM($K$380)</f>
        <v>0</v>
      </c>
      <c r="L847" s="937"/>
      <c r="M847" s="1118">
        <f>SUM($M$380)</f>
        <v>0</v>
      </c>
      <c r="N847" s="1118">
        <f>SUM($N$380)</f>
        <v>7.8277886497064575E-3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28"/>
        <v>8</v>
      </c>
      <c r="T847" s="46">
        <f t="shared" si="27"/>
        <v>8</v>
      </c>
      <c r="U847" s="1048">
        <v>848</v>
      </c>
      <c r="V847" s="46"/>
    </row>
    <row r="848" spans="1:22" ht="15.75" customHeight="1">
      <c r="A848" s="44" t="str">
        <f>$A$381</f>
        <v>Tomato: no. local measure</v>
      </c>
      <c r="B848" s="1190"/>
      <c r="C848" s="1118">
        <f>SUM($C$390)</f>
        <v>0</v>
      </c>
      <c r="D848" s="1118">
        <f>SUM($D$390)</f>
        <v>3.4790171776473144E-3</v>
      </c>
      <c r="E848" s="1118">
        <f>SUM($E$390)</f>
        <v>0</v>
      </c>
      <c r="F848" s="1118">
        <f>SUM($F$390)</f>
        <v>0</v>
      </c>
      <c r="G848" s="937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7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28"/>
        <v>9</v>
      </c>
      <c r="T848" s="46">
        <f t="shared" si="27"/>
        <v>9</v>
      </c>
      <c r="U848" s="1048">
        <v>849</v>
      </c>
      <c r="V848" s="46"/>
    </row>
    <row r="849" spans="1:22" ht="15.75" customHeight="1">
      <c r="A849" s="1379" t="s">
        <v>662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28"/>
        <v>9</v>
      </c>
      <c r="T849" s="46" t="str">
        <f t="shared" si="27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7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7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28"/>
        <v>9</v>
      </c>
      <c r="T850" s="46" t="str">
        <f t="shared" si="27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1.5220700152207002E-2</v>
      </c>
      <c r="E851" s="1118">
        <f>SUM($E$446)</f>
        <v>0</v>
      </c>
      <c r="F851" s="1118">
        <f>SUM($F$446)</f>
        <v>0</v>
      </c>
      <c r="G851" s="937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7"/>
      <c r="M851" s="1118">
        <f>SUM($M$446)</f>
        <v>0</v>
      </c>
      <c r="N851" s="1118">
        <f>SUM($N$446)</f>
        <v>-1.5220700152207002E-2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28"/>
        <v>10</v>
      </c>
      <c r="T851" s="46">
        <f t="shared" si="27"/>
        <v>10</v>
      </c>
      <c r="U851" s="1048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28"/>
        <v>10</v>
      </c>
      <c r="T852" s="46" t="str">
        <f t="shared" si="27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7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7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28"/>
        <v>10</v>
      </c>
      <c r="T853" s="46" t="str">
        <f t="shared" si="27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7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7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28"/>
        <v>10</v>
      </c>
      <c r="T854" s="46" t="str">
        <f t="shared" si="27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7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7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28"/>
        <v>10</v>
      </c>
      <c r="T855" s="46" t="str">
        <f t="shared" si="27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7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7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28"/>
        <v>10</v>
      </c>
      <c r="T856" s="46" t="str">
        <f t="shared" si="27"/>
        <v/>
      </c>
      <c r="U856" s="1048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SUM($C$454)</f>
        <v>0</v>
      </c>
      <c r="D858" s="1118">
        <f>SUM($D$454)</f>
        <v>0</v>
      </c>
      <c r="E858" s="1118">
        <f>SUM($E$454)</f>
        <v>0</v>
      </c>
      <c r="F858" s="1118">
        <f>SUM($F$454)</f>
        <v>0</v>
      </c>
      <c r="G858" s="937"/>
      <c r="H858" s="1118">
        <f>SUM($H$454)</f>
        <v>0</v>
      </c>
      <c r="I858" s="1118">
        <f>SUM($I$454)</f>
        <v>0</v>
      </c>
      <c r="J858" s="1118">
        <f>SUM($J$454)</f>
        <v>0</v>
      </c>
      <c r="K858" s="1118">
        <f>SUM($K$454)</f>
        <v>0</v>
      </c>
      <c r="L858" s="937"/>
      <c r="M858" s="1118">
        <f>SUM($M$454)</f>
        <v>0</v>
      </c>
      <c r="N858" s="1118">
        <f>SUM($N$454)</f>
        <v>0</v>
      </c>
      <c r="O858" s="1118">
        <f>SUM($O$454)</f>
        <v>0</v>
      </c>
      <c r="P858" s="1118">
        <f>SUM($P$454)</f>
        <v>0</v>
      </c>
      <c r="Q858" s="1201"/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SUM($C$463)</f>
        <v>0</v>
      </c>
      <c r="D859" s="1118">
        <f>SUM($D$463)</f>
        <v>0</v>
      </c>
      <c r="E859" s="1118">
        <f>SUM($E$463)</f>
        <v>0</v>
      </c>
      <c r="F859" s="1118">
        <f>SUM($F$463)</f>
        <v>0</v>
      </c>
      <c r="G859" s="937"/>
      <c r="H859" s="1118">
        <f>SUM($H$463)</f>
        <v>0</v>
      </c>
      <c r="I859" s="1118">
        <f>SUM($I$463)</f>
        <v>0</v>
      </c>
      <c r="J859" s="1118">
        <f>SUM($J$463)</f>
        <v>0</v>
      </c>
      <c r="K859" s="1118">
        <f>SUM($K$463)</f>
        <v>0</v>
      </c>
      <c r="L859" s="937"/>
      <c r="M859" s="1118">
        <f>SUM($M$463)</f>
        <v>0</v>
      </c>
      <c r="N859" s="1118">
        <f>SUM($N$463)</f>
        <v>0</v>
      </c>
      <c r="O859" s="1118">
        <f>SUM($O$463)</f>
        <v>0</v>
      </c>
      <c r="P859" s="1118">
        <f>SUM($P$463)</f>
        <v>0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SUM($C$472)</f>
        <v>0</v>
      </c>
      <c r="D860" s="1118">
        <f>SUM($D$472)</f>
        <v>0</v>
      </c>
      <c r="E860" s="1118">
        <f>SUM($E$472)</f>
        <v>0</v>
      </c>
      <c r="F860" s="1118">
        <f>SUM($F$472)</f>
        <v>0</v>
      </c>
      <c r="G860" s="937"/>
      <c r="H860" s="1118">
        <f>SUM($H$472)</f>
        <v>0</v>
      </c>
      <c r="I860" s="1118">
        <f>SUM($I$472)</f>
        <v>0</v>
      </c>
      <c r="J860" s="1118">
        <f>SUM($J$472)</f>
        <v>0</v>
      </c>
      <c r="K860" s="1118">
        <f>SUM($K$472)</f>
        <v>0</v>
      </c>
      <c r="L860" s="937"/>
      <c r="M860" s="1118">
        <f>SUM($M$472)</f>
        <v>0</v>
      </c>
      <c r="N860" s="1118">
        <f>SUM($N$472)</f>
        <v>0</v>
      </c>
      <c r="O860" s="1118">
        <f>SUM($O$472)</f>
        <v>0</v>
      </c>
      <c r="P860" s="1118">
        <f>SUM($P$472)</f>
        <v>0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SUM($C$481)</f>
        <v>0</v>
      </c>
      <c r="D861" s="1118">
        <f>SUM($D$481)</f>
        <v>0</v>
      </c>
      <c r="E861" s="1118">
        <f>SUM($E$481)</f>
        <v>0</v>
      </c>
      <c r="F861" s="1118">
        <f>SUM($F$481)</f>
        <v>0</v>
      </c>
      <c r="G861" s="937"/>
      <c r="H861" s="1118">
        <f>SUM($H$481)</f>
        <v>0</v>
      </c>
      <c r="I861" s="1118">
        <f>SUM($I$481)</f>
        <v>0</v>
      </c>
      <c r="J861" s="1118">
        <f>SUM($J$481)</f>
        <v>0</v>
      </c>
      <c r="K861" s="1118">
        <f>SUM($K$481)</f>
        <v>0</v>
      </c>
      <c r="L861" s="937"/>
      <c r="M861" s="1118">
        <f>SUM($M$481)</f>
        <v>0</v>
      </c>
      <c r="N861" s="1118">
        <f>SUM($N$481)</f>
        <v>0</v>
      </c>
      <c r="O861" s="1118">
        <f>SUM($O$481)</f>
        <v>0</v>
      </c>
      <c r="P861" s="1118">
        <f>SUM($P$481)</f>
        <v>0</v>
      </c>
      <c r="Q861" s="1022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SUM($C$490)</f>
        <v>0</v>
      </c>
      <c r="D862" s="1118">
        <f>SUM($D$490)</f>
        <v>0</v>
      </c>
      <c r="E862" s="1118">
        <f>SUM($E$490)</f>
        <v>0</v>
      </c>
      <c r="F862" s="1118">
        <f>SUM($F$490)</f>
        <v>0</v>
      </c>
      <c r="G862" s="937"/>
      <c r="H862" s="1118">
        <f>SUM($H$490)</f>
        <v>0</v>
      </c>
      <c r="I862" s="1118">
        <f>SUM($I$490)</f>
        <v>0</v>
      </c>
      <c r="J862" s="1118">
        <f>SUM($J$490)</f>
        <v>0</v>
      </c>
      <c r="K862" s="1118">
        <f>SUM($K$490)</f>
        <v>0</v>
      </c>
      <c r="L862" s="937"/>
      <c r="M862" s="1118">
        <f>SUM($M$490)</f>
        <v>0</v>
      </c>
      <c r="N862" s="1118">
        <f>SUM($N$490)</f>
        <v>0</v>
      </c>
      <c r="O862" s="1118">
        <f>SUM($O$490)</f>
        <v>0</v>
      </c>
      <c r="P862" s="1118">
        <f>SUM($P$490)</f>
        <v>0</v>
      </c>
      <c r="Q862" s="1022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SUM($C$499)</f>
        <v>0</v>
      </c>
      <c r="D863" s="1118">
        <f>SUM($D$499)</f>
        <v>0</v>
      </c>
      <c r="E863" s="1118">
        <f>SUM($E$499)</f>
        <v>0</v>
      </c>
      <c r="F863" s="1118">
        <f>SUM($F$499)</f>
        <v>0</v>
      </c>
      <c r="G863" s="937"/>
      <c r="H863" s="1118">
        <f>SUM($H$499)</f>
        <v>0</v>
      </c>
      <c r="I863" s="1118">
        <f>SUM($I$499)</f>
        <v>0</v>
      </c>
      <c r="J863" s="1118">
        <f>SUM($J$499)</f>
        <v>0</v>
      </c>
      <c r="K863" s="1118">
        <f>SUM($K$499)</f>
        <v>0</v>
      </c>
      <c r="L863" s="937"/>
      <c r="M863" s="1118">
        <f>SUM($M$499)</f>
        <v>0</v>
      </c>
      <c r="N863" s="1118">
        <f>SUM($N$499)</f>
        <v>0</v>
      </c>
      <c r="O863" s="1118">
        <f>SUM($O$499)</f>
        <v>0</v>
      </c>
      <c r="P863" s="1118">
        <f>SUM($P$499)</f>
        <v>0</v>
      </c>
      <c r="Q863" s="1022" t="str">
        <f>$Q$501</f>
        <v>des</v>
      </c>
      <c r="R863" s="44" t="str">
        <f t="shared" si="29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Kg</v>
      </c>
      <c r="B864" s="1190"/>
      <c r="C864" s="1118">
        <f>SUM($C$505)</f>
        <v>0</v>
      </c>
      <c r="D864" s="1118">
        <f>SUM($D$505)</f>
        <v>0</v>
      </c>
      <c r="E864" s="1118">
        <f>SUM($E$505)</f>
        <v>0</v>
      </c>
      <c r="F864" s="1118">
        <f>SUM($F$505)</f>
        <v>0</v>
      </c>
      <c r="G864" s="937"/>
      <c r="H864" s="1118">
        <f>SUM($H$505)</f>
        <v>0</v>
      </c>
      <c r="I864" s="1118">
        <f>SUM($I$505)</f>
        <v>0</v>
      </c>
      <c r="J864" s="1118">
        <f>SUM($J$505)</f>
        <v>0</v>
      </c>
      <c r="K864" s="1118">
        <f>SUM($K$505)</f>
        <v>0</v>
      </c>
      <c r="L864" s="937"/>
      <c r="M864" s="1118">
        <f>SUM($M$505)</f>
        <v>0</v>
      </c>
      <c r="N864" s="1118">
        <f>SUM($N$505)</f>
        <v>0</v>
      </c>
      <c r="O864" s="1118">
        <f>SUM($O$505)</f>
        <v>0</v>
      </c>
      <c r="P864" s="1118">
        <f>SUM($P$505)</f>
        <v>0</v>
      </c>
      <c r="Q864" s="1022" t="str">
        <f>$Q$507</f>
        <v>des</v>
      </c>
      <c r="R864" s="44" t="str">
        <f t="shared" si="29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SUM($C$511)</f>
        <v>0</v>
      </c>
      <c r="D865" s="1118">
        <f>SUM($D$511)</f>
        <v>0</v>
      </c>
      <c r="E865" s="1118">
        <f>SUM($E$511)</f>
        <v>0</v>
      </c>
      <c r="F865" s="1118">
        <f>SUM($F$511)</f>
        <v>0</v>
      </c>
      <c r="G865" s="937"/>
      <c r="H865" s="1118">
        <f>SUM($H$511)</f>
        <v>0</v>
      </c>
      <c r="I865" s="1118">
        <f>SUM($I$511)</f>
        <v>0</v>
      </c>
      <c r="J865" s="1118">
        <f>SUM($J$511)</f>
        <v>0</v>
      </c>
      <c r="K865" s="1118">
        <f>SUM($K$511)</f>
        <v>0</v>
      </c>
      <c r="L865" s="937"/>
      <c r="M865" s="1118">
        <f>SUM($M$511)</f>
        <v>0</v>
      </c>
      <c r="N865" s="1118">
        <f>SUM($N$511)</f>
        <v>0</v>
      </c>
      <c r="O865" s="1118">
        <f>SUM($O$511)</f>
        <v>0</v>
      </c>
      <c r="P865" s="1118">
        <f>SUM($P$511)</f>
        <v>0</v>
      </c>
      <c r="Q865" s="1202" t="str">
        <f>$Q$513</f>
        <v>des</v>
      </c>
      <c r="R865" s="44" t="str">
        <f t="shared" si="29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SUM($C$517)</f>
        <v>0</v>
      </c>
      <c r="D866" s="1118">
        <f>SUM($D$517)</f>
        <v>0</v>
      </c>
      <c r="E866" s="1118">
        <f>SUM($E$517)</f>
        <v>0</v>
      </c>
      <c r="F866" s="1118">
        <f>SUM($F$517)</f>
        <v>0</v>
      </c>
      <c r="G866" s="937"/>
      <c r="H866" s="1118">
        <f>SUM($H$517)</f>
        <v>0</v>
      </c>
      <c r="I866" s="1118">
        <f>SUM($I$517)</f>
        <v>0</v>
      </c>
      <c r="J866" s="1118">
        <f>SUM($J$517)</f>
        <v>0</v>
      </c>
      <c r="K866" s="1118">
        <f>SUM($K$517)</f>
        <v>0</v>
      </c>
      <c r="L866" s="937"/>
      <c r="M866" s="1118">
        <f>SUM($M$517)</f>
        <v>0</v>
      </c>
      <c r="N866" s="1118">
        <f>SUM($N$517)</f>
        <v>0</v>
      </c>
      <c r="O866" s="1118">
        <f>SUM($O$517)</f>
        <v>0</v>
      </c>
      <c r="P866" s="1118">
        <f>SUM($P$517)</f>
        <v>0</v>
      </c>
      <c r="Q866" s="1022" t="str">
        <f>$Q$519</f>
        <v>des</v>
      </c>
      <c r="R866" s="44" t="str">
        <f t="shared" si="29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SUM($C$523)</f>
        <v>0</v>
      </c>
      <c r="D867" s="1118">
        <f>SUM($D$523)</f>
        <v>0</v>
      </c>
      <c r="E867" s="1118">
        <f>SUM($E$523)</f>
        <v>0</v>
      </c>
      <c r="F867" s="1118">
        <f>SUM($F$523)</f>
        <v>0</v>
      </c>
      <c r="G867" s="937"/>
      <c r="H867" s="1118">
        <f>SUM($H$523)</f>
        <v>0</v>
      </c>
      <c r="I867" s="1118">
        <f>SUM($I$523)</f>
        <v>0</v>
      </c>
      <c r="J867" s="1118">
        <f>SUM($J$523)</f>
        <v>0</v>
      </c>
      <c r="K867" s="1118">
        <f>SUM($K$523)</f>
        <v>0</v>
      </c>
      <c r="L867" s="937"/>
      <c r="M867" s="1118">
        <f>SUM($M$523)</f>
        <v>0</v>
      </c>
      <c r="N867" s="1118">
        <f>SUM($N$523)</f>
        <v>0</v>
      </c>
      <c r="O867" s="1118">
        <f>SUM($O$523)</f>
        <v>0</v>
      </c>
      <c r="P867" s="1118">
        <f>SUM($P$523)</f>
        <v>0</v>
      </c>
      <c r="Q867" s="1022" t="str">
        <f>$Q$525</f>
        <v>other</v>
      </c>
      <c r="R867" s="44" t="str">
        <f t="shared" si="29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SUM($C$529)</f>
        <v>0</v>
      </c>
      <c r="D868" s="1118">
        <f t="shared" ref="D868:P868" si="30">SUM($C$529)</f>
        <v>0</v>
      </c>
      <c r="E868" s="1118">
        <f t="shared" si="30"/>
        <v>0</v>
      </c>
      <c r="F868" s="1118">
        <f t="shared" si="30"/>
        <v>0</v>
      </c>
      <c r="G868" s="937"/>
      <c r="H868" s="1118">
        <f t="shared" si="30"/>
        <v>0</v>
      </c>
      <c r="I868" s="1118">
        <f t="shared" si="30"/>
        <v>0</v>
      </c>
      <c r="J868" s="1118">
        <f t="shared" si="30"/>
        <v>0</v>
      </c>
      <c r="K868" s="1118">
        <f t="shared" si="30"/>
        <v>0</v>
      </c>
      <c r="L868" s="937"/>
      <c r="M868" s="1118">
        <f t="shared" si="30"/>
        <v>0</v>
      </c>
      <c r="N868" s="1118">
        <f t="shared" si="30"/>
        <v>0</v>
      </c>
      <c r="O868" s="1118">
        <f t="shared" si="30"/>
        <v>0</v>
      </c>
      <c r="P868" s="1118">
        <f t="shared" si="30"/>
        <v>0</v>
      </c>
      <c r="Q868" s="1022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SUM($C$535)</f>
        <v>0</v>
      </c>
      <c r="D869" s="1118">
        <f t="shared" ref="D869:P869" si="31">SUM($C$535)</f>
        <v>0</v>
      </c>
      <c r="E869" s="1118">
        <f t="shared" si="31"/>
        <v>0</v>
      </c>
      <c r="F869" s="1118">
        <f t="shared" si="31"/>
        <v>0</v>
      </c>
      <c r="G869" s="937"/>
      <c r="H869" s="1118">
        <f t="shared" si="31"/>
        <v>0</v>
      </c>
      <c r="I869" s="1118">
        <f t="shared" si="31"/>
        <v>0</v>
      </c>
      <c r="J869" s="1118">
        <f t="shared" si="31"/>
        <v>0</v>
      </c>
      <c r="K869" s="1118">
        <f t="shared" si="31"/>
        <v>0</v>
      </c>
      <c r="L869" s="937"/>
      <c r="M869" s="1118">
        <f t="shared" si="31"/>
        <v>0</v>
      </c>
      <c r="N869" s="1118">
        <f t="shared" si="31"/>
        <v>0</v>
      </c>
      <c r="O869" s="1118">
        <f t="shared" si="31"/>
        <v>0</v>
      </c>
      <c r="P869" s="1118">
        <f t="shared" si="31"/>
        <v>0</v>
      </c>
      <c r="Q869" s="1022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SUM($C$541)</f>
        <v>0</v>
      </c>
      <c r="D870" s="1118">
        <f t="shared" ref="D870:P870" si="32">SUM($C$541)</f>
        <v>0</v>
      </c>
      <c r="E870" s="1118">
        <f t="shared" si="32"/>
        <v>0</v>
      </c>
      <c r="F870" s="1118">
        <f t="shared" si="32"/>
        <v>0</v>
      </c>
      <c r="G870" s="937"/>
      <c r="H870" s="1118">
        <f t="shared" si="32"/>
        <v>0</v>
      </c>
      <c r="I870" s="1118">
        <f t="shared" si="32"/>
        <v>0</v>
      </c>
      <c r="J870" s="1118">
        <f t="shared" si="32"/>
        <v>0</v>
      </c>
      <c r="K870" s="1118">
        <f t="shared" si="32"/>
        <v>0</v>
      </c>
      <c r="L870" s="937"/>
      <c r="M870" s="1118">
        <f t="shared" si="32"/>
        <v>0</v>
      </c>
      <c r="N870" s="1118">
        <f t="shared" si="32"/>
        <v>0</v>
      </c>
      <c r="O870" s="1118">
        <f t="shared" si="32"/>
        <v>0</v>
      </c>
      <c r="P870" s="1118">
        <f t="shared" si="32"/>
        <v>0</v>
      </c>
      <c r="Q870" s="1022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SUM($C$547)</f>
        <v>0</v>
      </c>
      <c r="D871" s="1118">
        <f t="shared" ref="D871:P871" si="33">SUM($C$547)</f>
        <v>0</v>
      </c>
      <c r="E871" s="1118">
        <f t="shared" si="33"/>
        <v>0</v>
      </c>
      <c r="F871" s="1118">
        <f t="shared" si="33"/>
        <v>0</v>
      </c>
      <c r="G871" s="937"/>
      <c r="H871" s="1118">
        <f t="shared" si="33"/>
        <v>0</v>
      </c>
      <c r="I871" s="1118">
        <f t="shared" si="33"/>
        <v>0</v>
      </c>
      <c r="J871" s="1118">
        <f t="shared" si="33"/>
        <v>0</v>
      </c>
      <c r="K871" s="1118">
        <f t="shared" si="33"/>
        <v>0</v>
      </c>
      <c r="L871" s="937"/>
      <c r="M871" s="1118">
        <f t="shared" si="33"/>
        <v>0</v>
      </c>
      <c r="N871" s="1118">
        <f t="shared" si="33"/>
        <v>0</v>
      </c>
      <c r="O871" s="1118">
        <f t="shared" si="33"/>
        <v>0</v>
      </c>
      <c r="P871" s="1118">
        <f t="shared" si="33"/>
        <v>0</v>
      </c>
      <c r="Q871" s="1022" t="str">
        <f>$Q$549</f>
        <v>des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SUM($C$553)</f>
        <v>0</v>
      </c>
      <c r="D872" s="1118">
        <f t="shared" ref="D872:P872" si="34">SUM($C$553)</f>
        <v>0</v>
      </c>
      <c r="E872" s="1118">
        <f t="shared" si="34"/>
        <v>0</v>
      </c>
      <c r="F872" s="1118">
        <f t="shared" si="34"/>
        <v>0</v>
      </c>
      <c r="G872" s="937"/>
      <c r="H872" s="1118">
        <f t="shared" si="34"/>
        <v>0</v>
      </c>
      <c r="I872" s="1118">
        <f t="shared" si="34"/>
        <v>0</v>
      </c>
      <c r="J872" s="1118">
        <f t="shared" si="34"/>
        <v>0</v>
      </c>
      <c r="K872" s="1118">
        <f t="shared" si="34"/>
        <v>0</v>
      </c>
      <c r="L872" s="937"/>
      <c r="M872" s="1118">
        <f t="shared" si="34"/>
        <v>0</v>
      </c>
      <c r="N872" s="1118">
        <f t="shared" si="34"/>
        <v>0</v>
      </c>
      <c r="O872" s="1118">
        <f t="shared" si="34"/>
        <v>0</v>
      </c>
      <c r="P872" s="1118">
        <f t="shared" si="34"/>
        <v>0</v>
      </c>
      <c r="Q872" s="1022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SUM($C$559)</f>
        <v>0</v>
      </c>
      <c r="D873" s="1118">
        <f t="shared" ref="D873:P873" si="35">SUM($C$559)</f>
        <v>0</v>
      </c>
      <c r="E873" s="1118">
        <f t="shared" si="35"/>
        <v>0</v>
      </c>
      <c r="F873" s="1118">
        <f t="shared" si="35"/>
        <v>0</v>
      </c>
      <c r="G873" s="937"/>
      <c r="H873" s="1118">
        <f t="shared" si="35"/>
        <v>0</v>
      </c>
      <c r="I873" s="1118">
        <f t="shared" si="35"/>
        <v>0</v>
      </c>
      <c r="J873" s="1118">
        <f t="shared" si="35"/>
        <v>0</v>
      </c>
      <c r="K873" s="1118">
        <f t="shared" si="35"/>
        <v>0</v>
      </c>
      <c r="L873" s="937"/>
      <c r="M873" s="1118">
        <f t="shared" si="35"/>
        <v>0</v>
      </c>
      <c r="N873" s="1118">
        <f t="shared" si="35"/>
        <v>0</v>
      </c>
      <c r="O873" s="1118">
        <f t="shared" si="35"/>
        <v>0</v>
      </c>
      <c r="P873" s="1118">
        <f t="shared" si="35"/>
        <v>0</v>
      </c>
      <c r="Q873" s="1022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SUM($C$565)</f>
        <v>0</v>
      </c>
      <c r="D874" s="1118">
        <f t="shared" ref="D874:P874" si="36">SUM($C$565)</f>
        <v>0</v>
      </c>
      <c r="E874" s="1118">
        <f t="shared" si="36"/>
        <v>0</v>
      </c>
      <c r="F874" s="1118">
        <f t="shared" si="36"/>
        <v>0</v>
      </c>
      <c r="G874" s="937"/>
      <c r="H874" s="1118">
        <f t="shared" si="36"/>
        <v>0</v>
      </c>
      <c r="I874" s="1118">
        <f t="shared" si="36"/>
        <v>0</v>
      </c>
      <c r="J874" s="1118">
        <f t="shared" si="36"/>
        <v>0</v>
      </c>
      <c r="K874" s="1118">
        <f t="shared" si="36"/>
        <v>0</v>
      </c>
      <c r="L874" s="937"/>
      <c r="M874" s="1118">
        <f t="shared" si="36"/>
        <v>0</v>
      </c>
      <c r="N874" s="1118">
        <f t="shared" si="36"/>
        <v>0</v>
      </c>
      <c r="O874" s="1118">
        <f t="shared" si="36"/>
        <v>0</v>
      </c>
      <c r="P874" s="1118">
        <f t="shared" si="36"/>
        <v>0</v>
      </c>
      <c r="Q874" s="1022" t="str">
        <f>$Q$567</f>
        <v>des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SUM($C$571)</f>
        <v>0</v>
      </c>
      <c r="D875" s="1118">
        <f t="shared" ref="D875:P875" si="37">SUM($C$571)</f>
        <v>0</v>
      </c>
      <c r="E875" s="1118">
        <f t="shared" si="37"/>
        <v>0</v>
      </c>
      <c r="F875" s="1118">
        <f t="shared" si="37"/>
        <v>0</v>
      </c>
      <c r="G875" s="937"/>
      <c r="H875" s="1118">
        <f t="shared" si="37"/>
        <v>0</v>
      </c>
      <c r="I875" s="1118">
        <f t="shared" si="37"/>
        <v>0</v>
      </c>
      <c r="J875" s="1118">
        <f t="shared" si="37"/>
        <v>0</v>
      </c>
      <c r="K875" s="1118">
        <f t="shared" si="37"/>
        <v>0</v>
      </c>
      <c r="L875" s="937"/>
      <c r="M875" s="1118">
        <f t="shared" si="37"/>
        <v>0</v>
      </c>
      <c r="N875" s="1118">
        <f t="shared" si="37"/>
        <v>0</v>
      </c>
      <c r="O875" s="1118">
        <f t="shared" si="37"/>
        <v>0</v>
      </c>
      <c r="P875" s="1118">
        <f t="shared" si="37"/>
        <v>0</v>
      </c>
      <c r="Q875" s="1022" t="str">
        <f>$Q$573</f>
        <v>des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SUM($C$577)</f>
        <v>0</v>
      </c>
      <c r="D876" s="1118">
        <f t="shared" ref="D876:P876" si="38">SUM($C$577)</f>
        <v>0</v>
      </c>
      <c r="E876" s="1118">
        <f t="shared" si="38"/>
        <v>0</v>
      </c>
      <c r="F876" s="1118">
        <f t="shared" si="38"/>
        <v>0</v>
      </c>
      <c r="G876" s="937"/>
      <c r="H876" s="1118">
        <f t="shared" si="38"/>
        <v>0</v>
      </c>
      <c r="I876" s="1118">
        <f t="shared" si="38"/>
        <v>0</v>
      </c>
      <c r="J876" s="1118">
        <f t="shared" si="38"/>
        <v>0</v>
      </c>
      <c r="K876" s="1118">
        <f t="shared" si="38"/>
        <v>0</v>
      </c>
      <c r="L876" s="937"/>
      <c r="M876" s="1118">
        <f t="shared" si="38"/>
        <v>0</v>
      </c>
      <c r="N876" s="1118">
        <f t="shared" si="38"/>
        <v>0</v>
      </c>
      <c r="O876" s="1118">
        <f t="shared" si="38"/>
        <v>0</v>
      </c>
      <c r="P876" s="1118">
        <f t="shared" si="38"/>
        <v>0</v>
      </c>
      <c r="Q876" s="1022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SUM($C$583)</f>
        <v>0</v>
      </c>
      <c r="D877" s="1118">
        <f t="shared" ref="D877:P877" si="39">SUM($C$583)</f>
        <v>0</v>
      </c>
      <c r="E877" s="1118">
        <f t="shared" si="39"/>
        <v>0</v>
      </c>
      <c r="F877" s="1118">
        <f t="shared" si="39"/>
        <v>0</v>
      </c>
      <c r="G877" s="937"/>
      <c r="H877" s="1118">
        <f t="shared" si="39"/>
        <v>0</v>
      </c>
      <c r="I877" s="1118">
        <f t="shared" si="39"/>
        <v>0</v>
      </c>
      <c r="J877" s="1118">
        <f t="shared" si="39"/>
        <v>0</v>
      </c>
      <c r="K877" s="1118">
        <f t="shared" si="39"/>
        <v>0</v>
      </c>
      <c r="L877" s="937"/>
      <c r="M877" s="1118">
        <f t="shared" si="39"/>
        <v>0</v>
      </c>
      <c r="N877" s="1118">
        <f t="shared" si="39"/>
        <v>0</v>
      </c>
      <c r="O877" s="1118">
        <f t="shared" si="39"/>
        <v>0</v>
      </c>
      <c r="P877" s="1118">
        <f t="shared" si="39"/>
        <v>0</v>
      </c>
      <c r="Q877" s="1022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SUM($C$589)</f>
        <v>0</v>
      </c>
      <c r="D878" s="1118">
        <f t="shared" ref="D878:P878" si="40">SUM($C$589)</f>
        <v>0</v>
      </c>
      <c r="E878" s="1118">
        <f t="shared" si="40"/>
        <v>0</v>
      </c>
      <c r="F878" s="1118">
        <f t="shared" si="40"/>
        <v>0</v>
      </c>
      <c r="G878" s="937"/>
      <c r="H878" s="1118">
        <f t="shared" si="40"/>
        <v>0</v>
      </c>
      <c r="I878" s="1118">
        <f t="shared" si="40"/>
        <v>0</v>
      </c>
      <c r="J878" s="1118">
        <f t="shared" si="40"/>
        <v>0</v>
      </c>
      <c r="K878" s="1118">
        <f t="shared" si="40"/>
        <v>0</v>
      </c>
      <c r="L878" s="937"/>
      <c r="M878" s="1118">
        <f t="shared" si="40"/>
        <v>0</v>
      </c>
      <c r="N878" s="1118">
        <f t="shared" si="40"/>
        <v>0</v>
      </c>
      <c r="O878" s="1118">
        <f t="shared" si="40"/>
        <v>0</v>
      </c>
      <c r="P878" s="1118">
        <f t="shared" si="40"/>
        <v>0</v>
      </c>
      <c r="Q878" s="1022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SUM($C$596)</f>
        <v>0</v>
      </c>
      <c r="D879" s="1118">
        <f>SUM($D$596)</f>
        <v>0</v>
      </c>
      <c r="E879" s="1118">
        <f>SUM($E$596)</f>
        <v>0</v>
      </c>
      <c r="F879" s="1118">
        <f>SUM($F$596)</f>
        <v>0</v>
      </c>
      <c r="G879" s="937"/>
      <c r="H879" s="1118">
        <f>SUM($H$596)</f>
        <v>0</v>
      </c>
      <c r="I879" s="1118">
        <f>SUM($I$596)</f>
        <v>0</v>
      </c>
      <c r="J879" s="1118">
        <f>SUM($J$596)</f>
        <v>0</v>
      </c>
      <c r="K879" s="1118">
        <f>SUM($K$596)</f>
        <v>0</v>
      </c>
      <c r="L879" s="937"/>
      <c r="M879" s="1118">
        <f>SUM($M$596)</f>
        <v>0</v>
      </c>
      <c r="N879" s="1118">
        <f>SUM($N$596)</f>
        <v>0</v>
      </c>
      <c r="O879" s="1118">
        <f>SUM($O$596)</f>
        <v>0</v>
      </c>
      <c r="P879" s="1118">
        <f>SUM($P$596)</f>
        <v>0</v>
      </c>
      <c r="Q879" s="1022" t="str">
        <f>$Q$598</f>
        <v>mns</v>
      </c>
      <c r="R879" s="44" t="str">
        <f t="shared" si="29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SUM($C$602)</f>
        <v>0</v>
      </c>
      <c r="D880" s="1118">
        <f>SUM($C$602)</f>
        <v>0</v>
      </c>
      <c r="E880" s="1118">
        <f>SUM($C$602)</f>
        <v>0</v>
      </c>
      <c r="F880" s="1118">
        <f>SUM($C$602)</f>
        <v>0</v>
      </c>
      <c r="G880" s="937"/>
      <c r="H880" s="1118">
        <f>SUM($H$602)</f>
        <v>0</v>
      </c>
      <c r="I880" s="1118">
        <f>SUM($I$602)</f>
        <v>0</v>
      </c>
      <c r="J880" s="1118">
        <f>SUM($J$602)</f>
        <v>0</v>
      </c>
      <c r="K880" s="1118">
        <f>SUM($K$602)</f>
        <v>0</v>
      </c>
      <c r="L880" s="937"/>
      <c r="M880" s="1118">
        <f>SUM($M$602)</f>
        <v>0</v>
      </c>
      <c r="N880" s="1118">
        <f>SUM($N$602)</f>
        <v>0</v>
      </c>
      <c r="O880" s="1118">
        <f>SUM($O$602)</f>
        <v>0</v>
      </c>
      <c r="P880" s="1118">
        <f>SUM($P$602)</f>
        <v>0</v>
      </c>
      <c r="Q880" s="1022" t="str">
        <f>$Q$604</f>
        <v>des</v>
      </c>
      <c r="R880" s="44" t="str">
        <f t="shared" si="29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SUM($C$608)</f>
        <v>0</v>
      </c>
      <c r="D881" s="1118">
        <f>SUM($C$608)</f>
        <v>0</v>
      </c>
      <c r="E881" s="1118">
        <f>SUM($C$608)</f>
        <v>0</v>
      </c>
      <c r="F881" s="1118">
        <f>SUM($C$608)</f>
        <v>0</v>
      </c>
      <c r="G881" s="937"/>
      <c r="H881" s="1118">
        <f>SUM($H$608)</f>
        <v>0</v>
      </c>
      <c r="I881" s="1118">
        <f>SUM($I$608)</f>
        <v>0</v>
      </c>
      <c r="J881" s="1118">
        <f>SUM($J$608)</f>
        <v>0</v>
      </c>
      <c r="K881" s="1118">
        <f>SUM($K$608)</f>
        <v>0</v>
      </c>
      <c r="L881" s="937"/>
      <c r="M881" s="1118">
        <f>SUM($M$608)</f>
        <v>0</v>
      </c>
      <c r="N881" s="1118">
        <f>SUM($N$608)</f>
        <v>0</v>
      </c>
      <c r="O881" s="1118">
        <f>SUM($O$608)</f>
        <v>0</v>
      </c>
      <c r="P881" s="1118">
        <f>SUM($P$608)</f>
        <v>0</v>
      </c>
      <c r="Q881" s="1022" t="str">
        <f>$Q$610</f>
        <v>mns</v>
      </c>
      <c r="R881" s="44" t="str">
        <f t="shared" si="29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SUM($C$614)</f>
        <v>0</v>
      </c>
      <c r="D882" s="1118">
        <f>SUM($C$614)</f>
        <v>0</v>
      </c>
      <c r="E882" s="1118">
        <f>SUM($C$614)</f>
        <v>0</v>
      </c>
      <c r="F882" s="1118">
        <f>SUM($C$614)</f>
        <v>0</v>
      </c>
      <c r="G882" s="937"/>
      <c r="H882" s="1118">
        <f>SUM($H$614)</f>
        <v>0</v>
      </c>
      <c r="I882" s="1118">
        <f>SUM($I$614)</f>
        <v>0</v>
      </c>
      <c r="J882" s="1118">
        <f>SUM($J$614)</f>
        <v>0</v>
      </c>
      <c r="K882" s="1118">
        <f>SUM($K$614)</f>
        <v>0</v>
      </c>
      <c r="L882" s="937"/>
      <c r="M882" s="1118">
        <f>SUM($M$614)</f>
        <v>0</v>
      </c>
      <c r="N882" s="1118">
        <f>SUM($N$614)</f>
        <v>0</v>
      </c>
      <c r="O882" s="1118">
        <f>SUM($O$614)</f>
        <v>0</v>
      </c>
      <c r="P882" s="1118">
        <f>SUM($P$614)</f>
        <v>0</v>
      </c>
      <c r="Q882" s="1022" t="str">
        <f>$Q$616</f>
        <v>des</v>
      </c>
      <c r="R882" s="44" t="str">
        <f t="shared" si="29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SUM($C$620)</f>
        <v>0</v>
      </c>
      <c r="D883" s="1118">
        <f>SUM($C$620)</f>
        <v>0</v>
      </c>
      <c r="E883" s="1118">
        <f>SUM($C$620)</f>
        <v>0</v>
      </c>
      <c r="F883" s="1118">
        <f>SUM($C$620)</f>
        <v>0</v>
      </c>
      <c r="G883" s="937"/>
      <c r="H883" s="1118">
        <f>SUM($H$620)</f>
        <v>0</v>
      </c>
      <c r="I883" s="1118">
        <f>SUM($I$620)</f>
        <v>0</v>
      </c>
      <c r="J883" s="1118">
        <f>SUM($J$620)</f>
        <v>0</v>
      </c>
      <c r="K883" s="1118">
        <f>SUM($K$620)</f>
        <v>0</v>
      </c>
      <c r="L883" s="937"/>
      <c r="M883" s="1118">
        <f>SUM($M$620)</f>
        <v>0</v>
      </c>
      <c r="N883" s="1118">
        <f>SUM($N$620)</f>
        <v>0</v>
      </c>
      <c r="O883" s="1118">
        <f>SUM($O$620)</f>
        <v>0</v>
      </c>
      <c r="P883" s="1118">
        <f>SUM($P$620)</f>
        <v>0</v>
      </c>
      <c r="Q883" s="1022" t="str">
        <f>$Q$622</f>
        <v>des</v>
      </c>
      <c r="R883" s="44" t="str">
        <f t="shared" si="29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SUM($C$626)</f>
        <v>0</v>
      </c>
      <c r="D884" s="1118">
        <f>SUM($C$626)</f>
        <v>0</v>
      </c>
      <c r="E884" s="1118">
        <f>SUM($C$626)</f>
        <v>0</v>
      </c>
      <c r="F884" s="1118">
        <f>SUM($C$626)</f>
        <v>0</v>
      </c>
      <c r="G884" s="937"/>
      <c r="H884" s="1118">
        <f>SUM($H$626)</f>
        <v>0</v>
      </c>
      <c r="I884" s="1118">
        <f>SUM($I$626)</f>
        <v>0</v>
      </c>
      <c r="J884" s="1118">
        <f>SUM($J$626)</f>
        <v>0</v>
      </c>
      <c r="K884" s="1118">
        <f>SUM($K$626)</f>
        <v>0</v>
      </c>
      <c r="L884" s="937"/>
      <c r="M884" s="1118">
        <f>SUM($M$626)</f>
        <v>0</v>
      </c>
      <c r="N884" s="1118">
        <f>SUM($N$626)</f>
        <v>0</v>
      </c>
      <c r="O884" s="1118">
        <f>SUM($O$626)</f>
        <v>0</v>
      </c>
      <c r="P884" s="1118">
        <f>SUM($P$626)</f>
        <v>0</v>
      </c>
      <c r="Q884" s="1022" t="str">
        <f>$Q$628</f>
        <v>des</v>
      </c>
      <c r="R884" s="44" t="str">
        <f t="shared" si="29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SUM($C$632)</f>
        <v>0</v>
      </c>
      <c r="D885" s="1118">
        <f>SUM($C$632)</f>
        <v>0</v>
      </c>
      <c r="E885" s="1118">
        <f>SUM($C$632)</f>
        <v>0</v>
      </c>
      <c r="F885" s="1118">
        <f>SUM($C$632)</f>
        <v>0</v>
      </c>
      <c r="G885" s="937"/>
      <c r="H885" s="1118">
        <f>SUM($H$632)</f>
        <v>0</v>
      </c>
      <c r="I885" s="1118">
        <f>SUM($I$632)</f>
        <v>0</v>
      </c>
      <c r="J885" s="1118">
        <f>SUM($J$632)</f>
        <v>0</v>
      </c>
      <c r="K885" s="1118">
        <f>SUM($K$632)</f>
        <v>0</v>
      </c>
      <c r="L885" s="937"/>
      <c r="M885" s="1118">
        <f>SUM($M$632)</f>
        <v>0</v>
      </c>
      <c r="N885" s="1118">
        <f>SUM($N$632)</f>
        <v>0</v>
      </c>
      <c r="O885" s="1118">
        <f>SUM($O$632)</f>
        <v>0</v>
      </c>
      <c r="P885" s="1118">
        <f>SUM($P$632)</f>
        <v>0</v>
      </c>
      <c r="Q885" s="1022" t="str">
        <f>$Q$634</f>
        <v>des</v>
      </c>
      <c r="R885" s="44" t="str">
        <f t="shared" si="29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SUM($C$639)</f>
        <v>0</v>
      </c>
      <c r="D886" s="1118">
        <f>SUM($D$639)</f>
        <v>0</v>
      </c>
      <c r="E886" s="1118">
        <f>SUM($E$639)</f>
        <v>0</v>
      </c>
      <c r="F886" s="1118">
        <f>SUM($F$639)</f>
        <v>0</v>
      </c>
      <c r="G886" s="937"/>
      <c r="H886" s="1118">
        <f>SUM($H$639)</f>
        <v>0</v>
      </c>
      <c r="I886" s="1118">
        <f>SUM($I$639)</f>
        <v>0</v>
      </c>
      <c r="J886" s="1118">
        <f>SUM($J$639)</f>
        <v>0</v>
      </c>
      <c r="K886" s="1118">
        <f>SUM($K$639)</f>
        <v>0</v>
      </c>
      <c r="L886" s="937"/>
      <c r="M886" s="1118">
        <f>SUM($M$639)</f>
        <v>0</v>
      </c>
      <c r="N886" s="1118">
        <f>SUM($N$639)</f>
        <v>0</v>
      </c>
      <c r="O886" s="1118">
        <f>SUM($O$639)</f>
        <v>0</v>
      </c>
      <c r="P886" s="1118">
        <f>SUM($P$639)</f>
        <v>0</v>
      </c>
      <c r="Q886" s="1022" t="str">
        <f>$Q$641</f>
        <v>other</v>
      </c>
      <c r="R886" s="44" t="str">
        <f t="shared" si="29"/>
        <v/>
      </c>
      <c r="S886" s="46"/>
      <c r="T886" s="46"/>
      <c r="U886" s="1048">
        <v>887</v>
      </c>
      <c r="V886" s="46"/>
    </row>
    <row r="887" spans="1:22" ht="15.75" customHeight="1">
      <c r="A887" s="808" t="s">
        <v>504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7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7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7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7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7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7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7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7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7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7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8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7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7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371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7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7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7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7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7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7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0.73924041458288026</v>
      </c>
      <c r="E899" s="1118">
        <f>SUM($E$819:$E$898)</f>
        <v>0</v>
      </c>
      <c r="F899" s="1118">
        <f>SUM($F$819:$F$898)</f>
        <v>0</v>
      </c>
      <c r="G899" s="937"/>
      <c r="H899" s="1118">
        <f>SUM($H$819:$H$898)</f>
        <v>0</v>
      </c>
      <c r="I899" s="1118">
        <f>SUM($I$819:$I$898)</f>
        <v>1.5908530840037689</v>
      </c>
      <c r="J899" s="1118">
        <f>SUM($J$819:$J$898)</f>
        <v>0</v>
      </c>
      <c r="K899" s="1118">
        <f>SUM($K$819:$K$898)</f>
        <v>0</v>
      </c>
      <c r="L899" s="937"/>
      <c r="M899" s="1118">
        <f>SUM($M$819:$M$898)</f>
        <v>0</v>
      </c>
      <c r="N899" s="1118">
        <f>SUM($N$819:$N$898)</f>
        <v>0.89374501703268827</v>
      </c>
      <c r="O899" s="1118">
        <f>SUM($O$819:$O$898)</f>
        <v>0</v>
      </c>
      <c r="P899" s="1118">
        <f>SUM($P$819:$P$898)</f>
        <v>0</v>
      </c>
      <c r="R899" s="44"/>
      <c r="S899" s="46"/>
      <c r="T899" s="46"/>
      <c r="U899" s="1048">
        <v>900</v>
      </c>
      <c r="V899" s="46"/>
    </row>
    <row r="900" spans="1:22" ht="15.75" customHeight="1">
      <c r="A900" s="846" t="s">
        <v>491</v>
      </c>
      <c r="B900" s="1190"/>
      <c r="C900" s="1203">
        <f>SUMPRODUCT(C858:C886,$S858:$S886)</f>
        <v>0</v>
      </c>
      <c r="D900" s="1203">
        <f>SUMPRODUCT(D858:D886,$S858:$S886)</f>
        <v>0</v>
      </c>
      <c r="E900" s="1203">
        <f>SUMPRODUCT(E858:E886,$S858:$S886)</f>
        <v>0</v>
      </c>
      <c r="F900" s="1203">
        <f>SUMPRODUCT(F858:F886,$S858:$S886)</f>
        <v>0</v>
      </c>
      <c r="G900" s="937"/>
      <c r="H900" s="1203">
        <f>SUMPRODUCT(H858:H886,$S858:$S886)</f>
        <v>0</v>
      </c>
      <c r="I900" s="1203">
        <f>SUMPRODUCT(I858:I886,$S858:$S886)</f>
        <v>0</v>
      </c>
      <c r="J900" s="1203">
        <f>SUMPRODUCT(J858:J886,$S858:$S886)</f>
        <v>0</v>
      </c>
      <c r="K900" s="1203">
        <f>SUMPRODUCT(K858:K886,$S858:$S886)</f>
        <v>0</v>
      </c>
      <c r="L900" s="937"/>
      <c r="M900" s="1203">
        <f>SUMPRODUCT(M858:M886,$S858:$S886)</f>
        <v>0</v>
      </c>
      <c r="N900" s="1203">
        <f>SUMPRODUCT(N858:N886,$S858:$S886)</f>
        <v>0</v>
      </c>
      <c r="O900" s="1203">
        <f>SUMPRODUCT(O858:O886,$S858:$S886)</f>
        <v>0</v>
      </c>
      <c r="P900" s="1203">
        <f>SUMPRODUCT(P858:P886,$S858:$S886)</f>
        <v>0</v>
      </c>
      <c r="R900" s="44"/>
      <c r="S900" s="46"/>
      <c r="T900" s="46"/>
      <c r="U900" s="1048">
        <v>901</v>
      </c>
      <c r="V900" s="46"/>
    </row>
    <row r="901" spans="1:22" ht="15.75" customHeight="1">
      <c r="A901" s="1379" t="s">
        <v>372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6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78" t="s">
        <v>373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48">
        <v>904</v>
      </c>
      <c r="V903" s="46"/>
    </row>
    <row r="904" spans="1:22" ht="15.75" customHeight="1">
      <c r="A904" s="44" t="s">
        <v>374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48">
        <v>905</v>
      </c>
      <c r="V904" s="46"/>
    </row>
    <row r="905" spans="1:22" ht="15.75" customHeight="1">
      <c r="A905" s="44" t="s">
        <v>375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48">
        <v>906</v>
      </c>
      <c r="V905" s="46"/>
    </row>
    <row r="906" spans="1:22" ht="15.75" customHeight="1">
      <c r="A906" s="1378" t="s">
        <v>376</v>
      </c>
      <c r="B906" s="1190"/>
      <c r="C906" s="1105">
        <f>SUM($C$99)</f>
        <v>0</v>
      </c>
      <c r="D906" s="1105">
        <f>SUM($D$99)</f>
        <v>0</v>
      </c>
      <c r="E906" s="1105">
        <f>SUM($E$99)</f>
        <v>0</v>
      </c>
      <c r="F906" s="1105">
        <f>SUM($F$99)</f>
        <v>0</v>
      </c>
      <c r="G906" s="1190"/>
      <c r="H906" s="1105">
        <f>SUM($H$99)</f>
        <v>0</v>
      </c>
      <c r="I906" s="1105">
        <f>SUM($I$99)</f>
        <v>0</v>
      </c>
      <c r="J906" s="1105">
        <f>SUM($J$99)</f>
        <v>0</v>
      </c>
      <c r="K906" s="1105">
        <f>SUM($K$99)</f>
        <v>0</v>
      </c>
      <c r="L906" s="1190"/>
      <c r="M906" s="1105">
        <f>SUM($M$99)</f>
        <v>0</v>
      </c>
      <c r="N906" s="1105">
        <f>SUM($N$99)</f>
        <v>0</v>
      </c>
      <c r="O906" s="1105">
        <f>SUM($O$99)</f>
        <v>0</v>
      </c>
      <c r="P906" s="1105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48">
        <v>907</v>
      </c>
      <c r="V906" s="46"/>
    </row>
    <row r="907" spans="1:22" ht="15.75" customHeight="1">
      <c r="A907" s="44" t="s">
        <v>377</v>
      </c>
      <c r="B907" s="1190"/>
      <c r="C907" s="1105">
        <f>SUM($C$107)</f>
        <v>0</v>
      </c>
      <c r="D907" s="1105">
        <f>SUM($D$107)</f>
        <v>0</v>
      </c>
      <c r="E907" s="1105">
        <f>SUM($E$107)</f>
        <v>0</v>
      </c>
      <c r="F907" s="1105">
        <f>SUM($F$107)</f>
        <v>0</v>
      </c>
      <c r="G907" s="1190"/>
      <c r="H907" s="1105">
        <f>SUM($H$107)</f>
        <v>0</v>
      </c>
      <c r="I907" s="1105">
        <f>SUM($I$107)</f>
        <v>0</v>
      </c>
      <c r="J907" s="1105">
        <f>SUM($J$107)</f>
        <v>0</v>
      </c>
      <c r="K907" s="1105">
        <f>SUM($K$107)</f>
        <v>0</v>
      </c>
      <c r="L907" s="1190"/>
      <c r="M907" s="1105">
        <f>SUM($M$107)</f>
        <v>0</v>
      </c>
      <c r="N907" s="1105">
        <f>SUM($N$107)</f>
        <v>0</v>
      </c>
      <c r="O907" s="1105">
        <f>SUM($O$107)</f>
        <v>0</v>
      </c>
      <c r="P907" s="1105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48">
        <v>908</v>
      </c>
      <c r="V907" s="46"/>
    </row>
    <row r="908" spans="1:22" ht="15.75" customHeight="1">
      <c r="A908" s="44" t="s">
        <v>378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48">
        <v>909</v>
      </c>
      <c r="V908" s="46"/>
    </row>
    <row r="909" spans="1:22" ht="15.75" customHeight="1">
      <c r="A909" s="1378" t="s">
        <v>379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48">
        <v>910</v>
      </c>
      <c r="V909" s="46"/>
    </row>
    <row r="910" spans="1:22" ht="15.75" customHeight="1">
      <c r="A910" s="44" t="s">
        <v>380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48">
        <v>911</v>
      </c>
      <c r="V910" s="46"/>
    </row>
    <row r="911" spans="1:22" ht="15.75" customHeight="1">
      <c r="A911" s="44" t="s">
        <v>381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48">
        <v>912</v>
      </c>
      <c r="V911" s="46"/>
    </row>
    <row r="912" spans="1:22" ht="15.75" customHeight="1">
      <c r="A912" s="1378" t="s">
        <v>382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48">
        <v>913</v>
      </c>
      <c r="V912" s="46"/>
    </row>
    <row r="913" spans="1:22" ht="15.75" customHeight="1">
      <c r="A913" s="44" t="s">
        <v>383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48">
        <v>914</v>
      </c>
      <c r="V913" s="46"/>
    </row>
    <row r="914" spans="1:22" ht="15.75" customHeight="1">
      <c r="A914" s="44" t="s">
        <v>384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48">
        <v>916</v>
      </c>
      <c r="V915" s="46"/>
    </row>
    <row r="916" spans="1:22" ht="15.75" customHeight="1">
      <c r="A916" s="44" t="str">
        <f>$A$220</f>
        <v>Beef sales: no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48">
        <v>917</v>
      </c>
      <c r="V916" s="46"/>
    </row>
    <row r="917" spans="1:22" ht="15.75" customHeight="1">
      <c r="A917" s="44" t="str">
        <f>$A$223</f>
        <v>Impala sales: quantity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48">
        <v>918</v>
      </c>
      <c r="V917" s="46"/>
    </row>
    <row r="918" spans="1:22" ht="15.75" customHeight="1">
      <c r="A918" s="1206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42"/>
        <v>0</v>
      </c>
      <c r="T918" s="46" t="str">
        <f t="shared" si="41"/>
        <v/>
      </c>
      <c r="U918" s="1048">
        <v>919</v>
      </c>
      <c r="V918" s="46"/>
    </row>
    <row r="919" spans="1:22" ht="15.75" customHeight="1">
      <c r="A919" s="1378" t="str">
        <f>$A$184</f>
        <v>Pig sales: no.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0</v>
      </c>
      <c r="F919" s="1105">
        <f>SUM($F$186)</f>
        <v>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48">
        <v>920</v>
      </c>
      <c r="V919" s="46"/>
    </row>
    <row r="920" spans="1:22" ht="15.75" customHeight="1">
      <c r="A920" s="44" t="str">
        <f>$A$187</f>
        <v>Duck sales - local: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3000</v>
      </c>
      <c r="E923" s="1105">
        <f>SUM($E$199)</f>
        <v>0</v>
      </c>
      <c r="F923" s="1105">
        <f>SUM($F$199)</f>
        <v>622300</v>
      </c>
      <c r="G923" s="1190"/>
      <c r="H923" s="1105">
        <f>SUM($H$199)</f>
        <v>0</v>
      </c>
      <c r="I923" s="1105">
        <f>SUM($I$199)</f>
        <v>3000</v>
      </c>
      <c r="J923" s="1105">
        <f>SUM($J$199)</f>
        <v>0</v>
      </c>
      <c r="K923" s="1105">
        <f>SUM($K$199)</f>
        <v>499800</v>
      </c>
      <c r="L923" s="1190"/>
      <c r="M923" s="1105">
        <f>SUM($M$199)</f>
        <v>0</v>
      </c>
      <c r="N923" s="1105">
        <f>SUM($N$199)</f>
        <v>0</v>
      </c>
      <c r="O923" s="1105">
        <f>SUM($O$199)</f>
        <v>0</v>
      </c>
      <c r="P923" s="1105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300</v>
      </c>
      <c r="E925" s="1105">
        <f>SUM($E$206)</f>
        <v>0</v>
      </c>
      <c r="F925" s="1105">
        <f>SUM($F$206)</f>
        <v>0</v>
      </c>
      <c r="G925" s="1190"/>
      <c r="H925" s="1105">
        <f>SUM($H$206)</f>
        <v>0</v>
      </c>
      <c r="I925" s="1105">
        <f>SUM($I$206)</f>
        <v>300</v>
      </c>
      <c r="J925" s="1105">
        <f>SUM($J$206)</f>
        <v>0</v>
      </c>
      <c r="K925" s="1105">
        <f>SUM($K$206)</f>
        <v>0</v>
      </c>
      <c r="L925" s="1190"/>
      <c r="M925" s="1105">
        <f>SUM($M$206)</f>
        <v>0</v>
      </c>
      <c r="N925" s="1105">
        <f>SUM($N$206)</f>
        <v>0</v>
      </c>
      <c r="O925" s="1105">
        <f>SUM($O$206)</f>
        <v>0</v>
      </c>
      <c r="P925" s="1105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48">
        <v>927</v>
      </c>
      <c r="V926" s="46"/>
    </row>
    <row r="927" spans="1:22" ht="15.75" customHeight="1">
      <c r="A927" s="44" t="str">
        <f>$A$210</f>
        <v>Sheep sales - local: no.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0</v>
      </c>
      <c r="D928" s="1105">
        <f>SUM($D$216)</f>
        <v>300</v>
      </c>
      <c r="E928" s="1105">
        <f>SUM($E$216)</f>
        <v>0</v>
      </c>
      <c r="F928" s="1105">
        <f>SUM($F$216)</f>
        <v>0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48">
        <v>929</v>
      </c>
      <c r="V928" s="46"/>
    </row>
    <row r="929" spans="1:22" ht="15.75" customHeight="1">
      <c r="A929" s="1206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42"/>
        <v>3</v>
      </c>
      <c r="T929" s="46" t="str">
        <f t="shared" si="41"/>
        <v/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48">
        <v>931</v>
      </c>
      <c r="V930" s="46"/>
    </row>
    <row r="931" spans="1:22" ht="15.75" customHeight="1">
      <c r="A931" s="44" t="str">
        <f>$A$236</f>
        <v xml:space="preserve">Maize: kg produced </v>
      </c>
      <c r="B931" s="1190"/>
      <c r="C931" s="1105">
        <f>SUM($C$240)</f>
        <v>0</v>
      </c>
      <c r="D931" s="1105">
        <f>SUM($D$240)</f>
        <v>650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-650</v>
      </c>
      <c r="O931" s="1105">
        <f>SUM($O$240)</f>
        <v>0</v>
      </c>
      <c r="P931" s="1105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48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48">
        <v>933</v>
      </c>
      <c r="V932" s="46"/>
    </row>
    <row r="933" spans="1:22" ht="15.75" customHeight="1">
      <c r="A933" s="44" t="str">
        <f>$A$250</f>
        <v>Cucumber: kg produced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48">
        <v>934</v>
      </c>
      <c r="V933" s="46"/>
    </row>
    <row r="934" spans="1:22" ht="15.75" customHeight="1">
      <c r="A934" s="44" t="str">
        <f>$A$257</f>
        <v>Impwa: kg produced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48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48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48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48">
        <v>940</v>
      </c>
      <c r="V939" s="46"/>
    </row>
    <row r="940" spans="1:22" ht="15.75" customHeight="1">
      <c r="A940" s="1200" t="str">
        <f>$A$299</f>
        <v>Cassava: no. local meas.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48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5">
        <f>SUM($C$316)</f>
        <v>0</v>
      </c>
      <c r="D941" s="1105">
        <f>SUM($D$316)</f>
        <v>2500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-2500</v>
      </c>
      <c r="O941" s="1105">
        <f>SUM($O$316)</f>
        <v>0</v>
      </c>
      <c r="P941" s="1105">
        <f>SUM($P$316)</f>
        <v>0</v>
      </c>
      <c r="R941" s="44">
        <v>19</v>
      </c>
      <c r="S941" s="46">
        <f t="shared" si="42"/>
        <v>5</v>
      </c>
      <c r="T941" s="46">
        <f t="shared" si="41"/>
        <v>5</v>
      </c>
      <c r="U941" s="1048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>
        <f t="shared" si="42"/>
        <v>5</v>
      </c>
      <c r="T942" s="46" t="str">
        <f t="shared" si="41"/>
        <v/>
      </c>
      <c r="U942" s="1048">
        <v>943</v>
      </c>
      <c r="V942" s="46"/>
    </row>
    <row r="943" spans="1:22" ht="15.75" customHeight="1">
      <c r="A943" s="44" t="str">
        <f>$A$329</f>
        <v>Sweet Potatoes:  no. local meas</v>
      </c>
      <c r="B943" s="1190"/>
      <c r="C943" s="1105">
        <f>SUM($C$336)</f>
        <v>0</v>
      </c>
      <c r="D943" s="1105">
        <f>SUM($D$336)</f>
        <v>350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-350</v>
      </c>
      <c r="O943" s="1105">
        <f>SUM($O$336)</f>
        <v>0</v>
      </c>
      <c r="P943" s="1105">
        <f>SUM($P$336)</f>
        <v>0</v>
      </c>
      <c r="R943" s="44">
        <v>21</v>
      </c>
      <c r="S943" s="46">
        <f t="shared" si="42"/>
        <v>6</v>
      </c>
      <c r="T943" s="46">
        <f t="shared" si="41"/>
        <v>6</v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195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-195</v>
      </c>
      <c r="O944" s="1105">
        <f>SUM($O$346)</f>
        <v>0</v>
      </c>
      <c r="P944" s="1105">
        <f>SUM($P$346)</f>
        <v>0</v>
      </c>
      <c r="R944" s="44">
        <v>22</v>
      </c>
      <c r="S944" s="46">
        <f t="shared" si="42"/>
        <v>7</v>
      </c>
      <c r="T944" s="46">
        <f t="shared" si="41"/>
        <v>7</v>
      </c>
      <c r="U944" s="1048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>
        <f t="shared" si="42"/>
        <v>7</v>
      </c>
      <c r="T945" s="46" t="str">
        <f t="shared" si="41"/>
        <v/>
      </c>
      <c r="U945" s="1048">
        <v>946</v>
      </c>
      <c r="V945" s="46"/>
    </row>
    <row r="946" spans="1:22" ht="15.75" customHeight="1">
      <c r="A946" s="44" t="str">
        <f>$A$359</f>
        <v>Other crop: Soyabeans</v>
      </c>
      <c r="B946" s="1190"/>
      <c r="C946" s="1105">
        <f>SUM($C$367)</f>
        <v>0</v>
      </c>
      <c r="D946" s="1105">
        <f>SUM($D$367)</f>
        <v>2100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-2100</v>
      </c>
      <c r="O946" s="1105">
        <f>SUM($O$367)</f>
        <v>0</v>
      </c>
      <c r="P946" s="1105">
        <f>SUM($P$367)</f>
        <v>0</v>
      </c>
      <c r="R946" s="44">
        <v>24</v>
      </c>
      <c r="S946" s="46">
        <f t="shared" si="42"/>
        <v>8</v>
      </c>
      <c r="T946" s="46">
        <f t="shared" si="41"/>
        <v>8</v>
      </c>
      <c r="U946" s="1048">
        <v>947</v>
      </c>
      <c r="V946" s="46"/>
    </row>
    <row r="947" spans="1:22" ht="15.75" customHeight="1">
      <c r="A947" s="44" t="str">
        <f>$A$370</f>
        <v>Pumpkin/Butternut:</v>
      </c>
      <c r="B947" s="1190"/>
      <c r="C947" s="1105">
        <f>SUM($C$378)</f>
        <v>0</v>
      </c>
      <c r="D947" s="1105">
        <f>SUM($D$378)</f>
        <v>540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-540</v>
      </c>
      <c r="O947" s="1105">
        <f>SUM($O$378)</f>
        <v>0</v>
      </c>
      <c r="P947" s="1105">
        <f>SUM($P$378)</f>
        <v>0</v>
      </c>
      <c r="R947" s="44">
        <v>25</v>
      </c>
      <c r="S947" s="46">
        <f t="shared" si="42"/>
        <v>9</v>
      </c>
      <c r="T947" s="46">
        <f t="shared" si="41"/>
        <v>9</v>
      </c>
      <c r="U947" s="1048">
        <v>948</v>
      </c>
      <c r="V947" s="46"/>
    </row>
    <row r="948" spans="1:22" ht="15.75" customHeight="1">
      <c r="A948" s="44" t="str">
        <f>$A$381</f>
        <v>Tomato: no. local measure</v>
      </c>
      <c r="B948" s="1190"/>
      <c r="C948" s="1105">
        <f>SUM($C$388)</f>
        <v>0</v>
      </c>
      <c r="D948" s="1105">
        <f>SUM($D$388)</f>
        <v>420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>
        <f t="shared" si="42"/>
        <v>10</v>
      </c>
      <c r="T948" s="46">
        <f t="shared" si="41"/>
        <v>10</v>
      </c>
      <c r="U948" s="1048">
        <v>949</v>
      </c>
      <c r="V948" s="46"/>
    </row>
    <row r="949" spans="1:22" ht="15.75" customHeight="1">
      <c r="A949" s="1200" t="str">
        <f>$A$391</f>
        <v>Main cashcrop  Tobacco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14622720.000000002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>
        <f t="shared" si="42"/>
        <v>11</v>
      </c>
      <c r="T949" s="46">
        <f t="shared" si="41"/>
        <v>11</v>
      </c>
      <c r="U949" s="1048">
        <v>950</v>
      </c>
      <c r="V949" s="46"/>
    </row>
    <row r="950" spans="1:22" ht="15.75" customHeight="1">
      <c r="A950" s="44" t="str">
        <f>$A$394</f>
        <v>Other cashcrop:  Seed Maize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33000000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>
        <f t="shared" si="42"/>
        <v>12</v>
      </c>
      <c r="T950" s="46">
        <f t="shared" si="41"/>
        <v>12</v>
      </c>
      <c r="U950" s="1048">
        <v>951</v>
      </c>
      <c r="V950" s="46"/>
    </row>
    <row r="951" spans="1:22" ht="15.75" customHeight="1">
      <c r="A951" s="44" t="str">
        <f>$A$397</f>
        <v>Other cashcrop:  Potatoes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47400000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>
        <f t="shared" si="42"/>
        <v>13</v>
      </c>
      <c r="T951" s="46">
        <f t="shared" si="41"/>
        <v>13</v>
      </c>
      <c r="U951" s="1048">
        <v>952</v>
      </c>
      <c r="V951" s="46"/>
    </row>
    <row r="952" spans="1:22" ht="15.75" customHeight="1">
      <c r="A952" s="44" t="str">
        <f>$A$400</f>
        <v>Other cashcrop:  Wheat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36000000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>
        <f t="shared" si="42"/>
        <v>14</v>
      </c>
      <c r="T952" s="46">
        <f t="shared" si="41"/>
        <v>14</v>
      </c>
      <c r="U952" s="1048">
        <v>953</v>
      </c>
      <c r="V952" s="46"/>
    </row>
    <row r="953" spans="1:22" ht="15.75" customHeight="1">
      <c r="A953" s="44" t="str">
        <f>$A$403</f>
        <v>Other cashcrop: Onion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4000000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>
        <f t="shared" si="42"/>
        <v>15</v>
      </c>
      <c r="T953" s="46">
        <f t="shared" si="41"/>
        <v>15</v>
      </c>
      <c r="U953" s="1048">
        <v>954</v>
      </c>
      <c r="V953" s="46"/>
    </row>
    <row r="954" spans="1:22" ht="15.75" customHeight="1">
      <c r="A954" s="44" t="str">
        <f>$A$406</f>
        <v>Other cashcrop: Soya Beans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12240000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>
        <f t="shared" si="42"/>
        <v>16</v>
      </c>
      <c r="T954" s="46">
        <f t="shared" si="41"/>
        <v>16</v>
      </c>
      <c r="U954" s="1048">
        <v>955</v>
      </c>
      <c r="V954" s="46"/>
    </row>
    <row r="955" spans="1:22" ht="15.75" customHeight="1">
      <c r="A955" s="44" t="str">
        <f>$A$409</f>
        <v>Other cashcrop: Macadamia Nutskg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360000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>
        <f t="shared" si="42"/>
        <v>17</v>
      </c>
      <c r="T955" s="46">
        <f t="shared" si="41"/>
        <v>17</v>
      </c>
      <c r="U955" s="1048">
        <v>956</v>
      </c>
      <c r="V955" s="46"/>
    </row>
    <row r="956" spans="1:22" ht="15.75" customHeight="1">
      <c r="A956" s="44" t="str">
        <f>$A$412</f>
        <v>Straw: 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>
        <f t="shared" si="42"/>
        <v>17</v>
      </c>
      <c r="T956" s="46" t="str">
        <f t="shared" si="41"/>
        <v/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>
        <f t="shared" si="42"/>
        <v>17</v>
      </c>
      <c r="T957" s="46" t="str">
        <f t="shared" si="41"/>
        <v/>
      </c>
      <c r="U957" s="1048">
        <v>958</v>
      </c>
      <c r="V957" s="46"/>
    </row>
    <row r="958" spans="1:22" ht="15.75" customHeight="1">
      <c r="A958" s="44" t="str">
        <f>$A$418</f>
        <v>Other cash crop: Litchies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>
        <f t="shared" si="42"/>
        <v>17</v>
      </c>
      <c r="T958" s="46" t="str">
        <f t="shared" si="41"/>
        <v/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>
        <f t="shared" si="42"/>
        <v>17</v>
      </c>
      <c r="T959" s="46" t="str">
        <f t="shared" si="41"/>
        <v/>
      </c>
      <c r="U959" s="1048">
        <v>960</v>
      </c>
      <c r="V959" s="46"/>
    </row>
    <row r="960" spans="1:22" ht="15.75" customHeight="1">
      <c r="A960" s="1379" t="s">
        <v>662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42"/>
        <v>17</v>
      </c>
      <c r="T960" s="46" t="str">
        <f t="shared" si="41"/>
        <v/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42"/>
        <v>17</v>
      </c>
      <c r="T961" s="46" t="str">
        <f t="shared" si="41"/>
        <v/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42"/>
        <v>17</v>
      </c>
      <c r="T962" s="46" t="str">
        <f t="shared" si="41"/>
        <v/>
      </c>
      <c r="U962" s="1048">
        <v>963</v>
      </c>
      <c r="V962" s="46"/>
    </row>
    <row r="963" spans="1:22" ht="15.75" customHeight="1">
      <c r="A963" s="1206" t="s">
        <v>386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42"/>
        <v>17</v>
      </c>
      <c r="T963" s="46" t="str">
        <f t="shared" si="41"/>
        <v/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>
        <f t="shared" si="42"/>
        <v>17</v>
      </c>
      <c r="T964" s="46" t="str">
        <f t="shared" si="41"/>
        <v/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>
        <f t="shared" si="42"/>
        <v>17</v>
      </c>
      <c r="T965" s="46" t="str">
        <f t="shared" si="41"/>
        <v/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>
        <f t="shared" si="42"/>
        <v>17</v>
      </c>
      <c r="T966" s="46" t="str">
        <f t="shared" si="41"/>
        <v/>
      </c>
      <c r="U966" s="1048">
        <v>967</v>
      </c>
      <c r="V966" s="46"/>
    </row>
    <row r="967" spans="1:22" ht="15.75" customHeight="1">
      <c r="A967" s="808" t="s">
        <v>661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42"/>
        <v>17</v>
      </c>
      <c r="T967" s="46" t="str">
        <f t="shared" ref="T967:T982" si="43">IF(S967&gt;S966,S967,"")</f>
        <v/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>
        <f t="shared" ref="S968:S982" si="44">IF(MAX(C968:F968,H968:K968)&gt;0,S967+1,S967)</f>
        <v>17</v>
      </c>
      <c r="T968" s="46" t="str">
        <f t="shared" si="43"/>
        <v/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>
        <f t="shared" si="44"/>
        <v>17</v>
      </c>
      <c r="T969" s="46" t="str">
        <f t="shared" si="43"/>
        <v/>
      </c>
      <c r="U969" s="1048">
        <v>970</v>
      </c>
      <c r="V969" s="46"/>
    </row>
    <row r="970" spans="1:22" ht="15.75" customHeight="1">
      <c r="A970" s="1206" t="s">
        <v>388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44"/>
        <v>17</v>
      </c>
      <c r="T970" s="46" t="str">
        <f t="shared" si="43"/>
        <v/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>
        <f t="shared" si="44"/>
        <v>17</v>
      </c>
      <c r="T971" s="46" t="str">
        <f t="shared" si="43"/>
        <v/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>
        <f t="shared" si="44"/>
        <v>17</v>
      </c>
      <c r="T972" s="46" t="str">
        <f t="shared" si="43"/>
        <v/>
      </c>
      <c r="U972" s="1048">
        <v>973</v>
      </c>
      <c r="V972" s="46"/>
    </row>
    <row r="973" spans="1:22" ht="15.75" customHeight="1">
      <c r="A973" s="1206" t="s">
        <v>389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44"/>
        <v>17</v>
      </c>
      <c r="T973" s="46" t="str">
        <f t="shared" si="43"/>
        <v/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>
        <f t="shared" si="44"/>
        <v>17</v>
      </c>
      <c r="T974" s="46" t="str">
        <f t="shared" si="43"/>
        <v/>
      </c>
      <c r="U974" s="1048">
        <v>975</v>
      </c>
      <c r="V974" s="46"/>
    </row>
    <row r="975" spans="1:22" ht="15.75" customHeight="1">
      <c r="A975" s="1379" t="s">
        <v>663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44"/>
        <v>17</v>
      </c>
      <c r="T975" s="46" t="str">
        <f t="shared" si="43"/>
        <v/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>
        <f t="shared" si="44"/>
        <v>17</v>
      </c>
      <c r="T976" s="46" t="str">
        <f t="shared" si="43"/>
        <v/>
      </c>
      <c r="U976" s="1048">
        <v>977</v>
      </c>
      <c r="V976" s="46"/>
    </row>
    <row r="977" spans="1:22" ht="15.75" customHeight="1">
      <c r="A977" s="808" t="s">
        <v>390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44"/>
        <v>17</v>
      </c>
      <c r="T977" s="46" t="str">
        <f t="shared" si="43"/>
        <v/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>
        <f t="shared" si="44"/>
        <v>17</v>
      </c>
      <c r="T978" s="46" t="str">
        <f t="shared" si="43"/>
        <v/>
      </c>
      <c r="U978" s="1048">
        <v>979</v>
      </c>
      <c r="V978" s="46"/>
    </row>
    <row r="979" spans="1:22" ht="15.75" customHeight="1">
      <c r="A979" s="1206" t="s">
        <v>492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44"/>
        <v>17</v>
      </c>
      <c r="T979" s="46" t="str">
        <f t="shared" si="43"/>
        <v/>
      </c>
      <c r="U979" s="1048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>
        <f t="shared" si="44"/>
        <v>17</v>
      </c>
      <c r="T980" s="46" t="str">
        <f t="shared" si="43"/>
        <v/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>
        <f t="shared" si="44"/>
        <v>17</v>
      </c>
      <c r="T981" s="46" t="str">
        <f t="shared" si="43"/>
        <v/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>
        <f t="shared" si="44"/>
        <v>17</v>
      </c>
      <c r="T982" s="46" t="str">
        <f t="shared" si="43"/>
        <v/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0</v>
      </c>
      <c r="D984" s="1105">
        <f>SUM($D$903:$D$983)</f>
        <v>10355</v>
      </c>
      <c r="E984" s="1105">
        <f>SUM($E$903:$E$983)</f>
        <v>0</v>
      </c>
      <c r="F984" s="1105">
        <f>SUM($F$903:$F$983)</f>
        <v>148245020</v>
      </c>
      <c r="G984" s="1190"/>
      <c r="H984" s="1105">
        <f>SUM($H$903:$H$983)</f>
        <v>0</v>
      </c>
      <c r="I984" s="1105">
        <f>SUM($I$903:$I$983)</f>
        <v>3300</v>
      </c>
      <c r="J984" s="1105">
        <f>SUM($J$903:$J$983)</f>
        <v>0</v>
      </c>
      <c r="K984" s="1105">
        <f>SUM($K$903:$K$983)</f>
        <v>499800</v>
      </c>
      <c r="L984" s="1190"/>
      <c r="M984" s="1105">
        <f>SUM($M$903:$M$983)</f>
        <v>0</v>
      </c>
      <c r="N984" s="1105">
        <f>SUM($N$903:$N$983)</f>
        <v>-6335</v>
      </c>
      <c r="O984" s="1105">
        <f>SUM($O$903:$O$983)</f>
        <v>0</v>
      </c>
      <c r="P984" s="1105">
        <f>SUM($P$903:$P$983)</f>
        <v>-122500</v>
      </c>
      <c r="R984" s="44"/>
      <c r="S984" s="46"/>
      <c r="T984" s="46"/>
      <c r="U984" s="1048">
        <v>985</v>
      </c>
      <c r="V984" s="46"/>
    </row>
    <row r="985" spans="1:22" ht="15.75" customHeight="1">
      <c r="A985" s="1204"/>
      <c r="B985" s="1190"/>
      <c r="C985" s="1190"/>
      <c r="D985" s="1190"/>
      <c r="E985" s="1190"/>
      <c r="F985" s="1190"/>
      <c r="G985" s="1190"/>
      <c r="H985" s="1205"/>
      <c r="I985" s="1205"/>
      <c r="J985" s="1205"/>
      <c r="K985" s="1205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6" t="s">
        <v>393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138</v>
      </c>
      <c r="B987" s="1190"/>
      <c r="C987" s="1105">
        <f>SUM(C456,C465)</f>
        <v>0</v>
      </c>
      <c r="D987" s="1105">
        <f>SUM(D456,D465)</f>
        <v>0</v>
      </c>
      <c r="E987" s="1105">
        <f>SUM(E456,E465)</f>
        <v>0</v>
      </c>
      <c r="F987" s="1105">
        <f>SUM(F456,F465)</f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694</v>
      </c>
      <c r="B988" s="1190"/>
      <c r="C988" s="1105">
        <f>SUM(C474,C483,C492,C501,C507,C513,C519,C525,C531,C537,C543,C549,C555,C561,C567,C573,C579,C585,C591,C604,C610,C622)</f>
        <v>0</v>
      </c>
      <c r="D988" s="1105">
        <f>SUM(D474,D483,D492,D501,D507,D513,D519,D525,D531,D537,D543,D549,D555,D561,D567,D573,D579,D585,D591,D604,D610,D622)</f>
        <v>0</v>
      </c>
      <c r="E988" s="1105">
        <f>SUM(E474,E483,E492,E501,E507,E513,E519,E525,E531,E537,E543,E549,E555,E561,E567,E573,E579,E585,E591,E604,E610,E622)</f>
        <v>0</v>
      </c>
      <c r="F988" s="1105">
        <f>SUM(F474,F483,F492,F501,F507,F513,F519,F525,F531,F537,F543,F549,F555,F561,F567,F573,F579,F585,F591,F604,F610,F622)</f>
        <v>0</v>
      </c>
      <c r="G988" s="1190"/>
      <c r="H988" s="1105">
        <f>SUM(H474,H483,H492,H501,H507,H513,H519,H525,H531,H537,H543,H549,H555,H561,H567,H573,H579,H585,H591,H604,H610,H622)</f>
        <v>0</v>
      </c>
      <c r="I988" s="1105">
        <f>SUM(I474,I483,I492,I501,I507,I513,I519,I525,I531,I537,I543,I549,I555,I561,I567,I573,I579,I585,I591,I604,I610,I622)</f>
        <v>0</v>
      </c>
      <c r="J988" s="1105">
        <f>SUM(J474,J483,J492,J501,J507,J513,J519,J525,J531,J537,J543,J549,J555,J561,J567,J573,J579,J585,J591,J604,J610,J622)</f>
        <v>0</v>
      </c>
      <c r="K988" s="1105">
        <f>SUM(K474,K483,K492,K501,K507,K513,K519,K525,K531,K537,K543,K549,K555,K561,K567,K573,K579,K585,K591,K604,K610,K622)</f>
        <v>0</v>
      </c>
      <c r="L988" s="1190"/>
      <c r="M988" s="1105">
        <f>SUM(M474,M483,M492,M501,M507,M513,M519,M525,M531,M537,M543,M549,M555,M561,M567,M573,M579,M585,M591,M604,M610,M622)</f>
        <v>0</v>
      </c>
      <c r="N988" s="1105">
        <f>SUM(N474,N483,N492,N501,N507,N513,N519,N525,N531,N537,N543,N549,N555,N561,N567,N573,N579,N585,N591,N604,N610,N622)</f>
        <v>0</v>
      </c>
      <c r="O988" s="1105">
        <f>SUM(O474,O483,O492,O501,O507,O513,O519,O525,O531,O537,O543,O549,O555,O561,O567,O573,O579,O585,O591,O604,O610,O622)</f>
        <v>0</v>
      </c>
      <c r="P988" s="1105">
        <f>SUM(P474,P483,P492,P501,P507,P513,P519,P525,P531,P537,P543,P549,P555,P561,P567,P573,P579,P585,P591,P604,P610,P622)</f>
        <v>0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695</v>
      </c>
      <c r="B989" s="1190"/>
      <c r="C989" s="1105">
        <f>SUM(C598,C616,C628,C634)</f>
        <v>0</v>
      </c>
      <c r="D989" s="1105">
        <f>SUM(D598,D616,D628,D634)</f>
        <v>0</v>
      </c>
      <c r="E989" s="1105">
        <f>SUM(E598,E616,E628,E634)</f>
        <v>0</v>
      </c>
      <c r="F989" s="1105">
        <f>SUM(F598,F616,F628,F634)</f>
        <v>0</v>
      </c>
      <c r="G989" s="1190"/>
      <c r="H989" s="1105">
        <f>SUM(H598,H616,H628,H634)</f>
        <v>0</v>
      </c>
      <c r="I989" s="1105">
        <f>SUM(I598,I616,I628,I634)</f>
        <v>0</v>
      </c>
      <c r="J989" s="1105">
        <f>SUM(J598,J616,J628,J634)</f>
        <v>0</v>
      </c>
      <c r="K989" s="1105">
        <f>SUM(K598,K616,K628,K634)</f>
        <v>0</v>
      </c>
      <c r="L989" s="1190"/>
      <c r="M989" s="1105">
        <f>SUM(M598,M616,M628,M634)</f>
        <v>0</v>
      </c>
      <c r="N989" s="1105">
        <f>SUM(N598,N616,N628,N634)</f>
        <v>0</v>
      </c>
      <c r="O989" s="1105">
        <f>SUM(O598,O616,O628,O634)</f>
        <v>0</v>
      </c>
      <c r="P989" s="1105">
        <f>SUM(P598,P616,P628,P634)</f>
        <v>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696</v>
      </c>
      <c r="B990" s="1190"/>
      <c r="C990" s="1105">
        <f>SUM(C641)</f>
        <v>0</v>
      </c>
      <c r="D990" s="1105">
        <f>SUM(D641)</f>
        <v>0</v>
      </c>
      <c r="E990" s="1105">
        <f>SUM(E641)</f>
        <v>0</v>
      </c>
      <c r="F990" s="1105">
        <f>SUM(F641)</f>
        <v>0</v>
      </c>
      <c r="G990" s="1190"/>
      <c r="H990" s="1105">
        <f>SUM(H641)</f>
        <v>0</v>
      </c>
      <c r="I990" s="1105">
        <f>SUM(I641)</f>
        <v>0</v>
      </c>
      <c r="J990" s="1105">
        <f>SUM(J641)</f>
        <v>0</v>
      </c>
      <c r="K990" s="1105">
        <f>SUM(K641)</f>
        <v>0</v>
      </c>
      <c r="L990" s="1190"/>
      <c r="M990" s="1105">
        <f>SUM(M641)</f>
        <v>0</v>
      </c>
      <c r="N990" s="1105">
        <f>SUM(N641)</f>
        <v>0</v>
      </c>
      <c r="O990" s="1105">
        <f>SUM(O641)</f>
        <v>0</v>
      </c>
      <c r="P990" s="1105">
        <f>SUM(P641)</f>
        <v>0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140</v>
      </c>
      <c r="B991" s="1190"/>
      <c r="C991" s="1105">
        <f>SUM(C771,C772,C773,C774,C775,C781:C782,C805)</f>
        <v>0</v>
      </c>
      <c r="D991" s="1105">
        <f>SUM(D771,D772,D773,D774,D775,D781:D782,D805)</f>
        <v>0</v>
      </c>
      <c r="E991" s="1105">
        <f>SUM(E771,E772,E773,E774,E775,E781:E782,E805)</f>
        <v>0</v>
      </c>
      <c r="F991" s="1105">
        <f>SUM(F771,F772,F773,F774,F775,F781:F782,F805)</f>
        <v>0</v>
      </c>
      <c r="G991" s="1186"/>
      <c r="H991" s="1105">
        <f>SUM(H771,H772,H773,H774,H775,H781:H782,H805)</f>
        <v>0</v>
      </c>
      <c r="I991" s="1105">
        <f>SUM(I771,I772,I773,I774,I775,I781:I782,I805)</f>
        <v>0</v>
      </c>
      <c r="J991" s="1105">
        <f>SUM(J771,J772,J773,J774,J775,J781:J782,J805)</f>
        <v>0</v>
      </c>
      <c r="K991" s="1105">
        <f>SUM(K771,K772,K773,K774,K775,K781:K782,K805)</f>
        <v>0</v>
      </c>
      <c r="L991" s="1186"/>
      <c r="M991" s="1105">
        <f>SUM(M771,M772,M773,M774,M775,M781:M782,M805)</f>
        <v>0</v>
      </c>
      <c r="N991" s="1105">
        <f>SUM(N771,N772,N773,N774,N775,N781:N782,N805)</f>
        <v>0</v>
      </c>
      <c r="O991" s="1105">
        <f>SUM(O771,O772,O773,O774,O775,O781:O782,O805)</f>
        <v>0</v>
      </c>
      <c r="P991" s="1105">
        <f>SUM(P771,P772,P773,P774,P775,P781:P782,P805)</f>
        <v>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1105">
        <f>SUM(C780,C789)</f>
        <v>0</v>
      </c>
      <c r="D992" s="1105">
        <f>SUM(D780,D789)</f>
        <v>0</v>
      </c>
      <c r="E992" s="1105">
        <f>SUM(E780,E789)</f>
        <v>0</v>
      </c>
      <c r="F992" s="1105">
        <f>SUM(F780,F789)</f>
        <v>0</v>
      </c>
      <c r="G992" s="1186"/>
      <c r="H992" s="1194">
        <f>SUM(H780,H789)</f>
        <v>0</v>
      </c>
      <c r="I992" s="1194">
        <f>SUM(I780,I789)</f>
        <v>0</v>
      </c>
      <c r="J992" s="1194">
        <f>SUM(J780,J789)</f>
        <v>0</v>
      </c>
      <c r="K992" s="1194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141</v>
      </c>
      <c r="B993" s="1190"/>
      <c r="C993" s="1105">
        <f>SUM(C783:C784,C790:C797)</f>
        <v>0</v>
      </c>
      <c r="D993" s="1105">
        <f>SUM(D783:D784,D790:D797)</f>
        <v>0</v>
      </c>
      <c r="E993" s="1105">
        <f>SUM(E783:E784,E790:E797)</f>
        <v>0</v>
      </c>
      <c r="F993" s="1105">
        <f>SUM(F783:F784,F790:F797)</f>
        <v>0</v>
      </c>
      <c r="G993" s="1186"/>
      <c r="H993" s="1194">
        <f>SUM(H783:H784,H790:H797)</f>
        <v>0</v>
      </c>
      <c r="I993" s="1194">
        <f>SUM(I783:I784,I790:I797)</f>
        <v>0</v>
      </c>
      <c r="J993" s="1194">
        <f>SUM(J783:J784,J790:J797)</f>
        <v>0</v>
      </c>
      <c r="K993" s="1194">
        <f>SUM(K783:K784,K790:K797)</f>
        <v>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142</v>
      </c>
      <c r="B994" s="1190"/>
      <c r="C994" s="1105">
        <f>SUM(C798,C799)</f>
        <v>0</v>
      </c>
      <c r="D994" s="1105">
        <f>SUM(D798,D799)</f>
        <v>0</v>
      </c>
      <c r="E994" s="1105">
        <f>SUM(E798,E799)</f>
        <v>0</v>
      </c>
      <c r="F994" s="1105">
        <f>SUM(F798,F799)</f>
        <v>0</v>
      </c>
      <c r="G994" s="1186"/>
      <c r="H994" s="1194">
        <f>SUM(H798,H799)</f>
        <v>0</v>
      </c>
      <c r="I994" s="1194">
        <f>SUM(I798,I799)</f>
        <v>0</v>
      </c>
      <c r="J994" s="1194">
        <f>SUM(J798,J799)</f>
        <v>0</v>
      </c>
      <c r="K994" s="1194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143</v>
      </c>
      <c r="B995" s="1190"/>
      <c r="C995" s="1105">
        <f>SUM(C800)</f>
        <v>0</v>
      </c>
      <c r="D995" s="1105">
        <f>SUM(D800)</f>
        <v>0</v>
      </c>
      <c r="E995" s="1105">
        <f>SUM(E800)</f>
        <v>0</v>
      </c>
      <c r="F995" s="1105">
        <f>SUM(F800)</f>
        <v>0</v>
      </c>
      <c r="G995" s="1190"/>
      <c r="H995" s="1194">
        <f>SUM(H800)</f>
        <v>0</v>
      </c>
      <c r="I995" s="1194">
        <f>SUM(I800)</f>
        <v>0</v>
      </c>
      <c r="J995" s="1194">
        <f>SUM(J800)</f>
        <v>0</v>
      </c>
      <c r="K995" s="1194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394</v>
      </c>
      <c r="B996" s="1190"/>
      <c r="C996" s="786">
        <f>SUM(C801,C803)</f>
        <v>0</v>
      </c>
      <c r="D996" s="786">
        <f>SUM(D801,D803)</f>
        <v>0</v>
      </c>
      <c r="E996" s="786">
        <f>SUM(E801,E803)</f>
        <v>0</v>
      </c>
      <c r="F996" s="786">
        <f>SUM(F801,F803)</f>
        <v>0</v>
      </c>
      <c r="G996" s="1190"/>
      <c r="H996" s="786">
        <f>SUM(H801,H803)</f>
        <v>0</v>
      </c>
      <c r="I996" s="786">
        <f>SUM(I801,I803)</f>
        <v>0</v>
      </c>
      <c r="J996" s="786">
        <f>SUM(J801,J803)</f>
        <v>0</v>
      </c>
      <c r="K996" s="786">
        <f>SUM(K801,K803)</f>
        <v>0</v>
      </c>
      <c r="L996" s="1190"/>
      <c r="M996" s="786">
        <f>SUM(M801,M803)</f>
        <v>0</v>
      </c>
      <c r="N996" s="786">
        <f>SUM(N801,N803)</f>
        <v>0</v>
      </c>
      <c r="O996" s="786">
        <f>SUM(O801,O803)</f>
        <v>0</v>
      </c>
      <c r="P996" s="786">
        <f>SUM(P801,P803)</f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145</v>
      </c>
      <c r="B997" s="1190"/>
      <c r="C997" s="786" t="str">
        <f>C802</f>
        <v/>
      </c>
      <c r="D997" s="786" t="str">
        <f>D802</f>
        <v/>
      </c>
      <c r="E997" s="786" t="str">
        <f>E802</f>
        <v/>
      </c>
      <c r="F997" s="786" t="str">
        <f>F802</f>
        <v/>
      </c>
      <c r="G997" s="1190"/>
      <c r="H997" s="786">
        <f>H802</f>
        <v>0</v>
      </c>
      <c r="I997" s="786">
        <f>I802</f>
        <v>0</v>
      </c>
      <c r="J997" s="786">
        <f>J802</f>
        <v>0</v>
      </c>
      <c r="K997" s="786">
        <f>K802</f>
        <v>0</v>
      </c>
      <c r="L997" s="1190"/>
      <c r="M997" s="786">
        <f>M802</f>
        <v>0</v>
      </c>
      <c r="N997" s="786">
        <f>N802</f>
        <v>0</v>
      </c>
      <c r="O997" s="786">
        <f>O802</f>
        <v>0</v>
      </c>
      <c r="P997" s="786">
        <f>P802</f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395</v>
      </c>
      <c r="B998" s="1190"/>
      <c r="C998" s="786">
        <f>SUM(C804,C806:C809)</f>
        <v>0</v>
      </c>
      <c r="D998" s="786">
        <f>SUM(D804,D806:D809)</f>
        <v>0</v>
      </c>
      <c r="E998" s="786">
        <f>SUM(E804,E806:E809)</f>
        <v>0</v>
      </c>
      <c r="F998" s="786">
        <f>SUM(F804,F806:F809)</f>
        <v>0</v>
      </c>
      <c r="G998" s="1190"/>
      <c r="H998" s="786">
        <f>SUM(H804,H806:H809)</f>
        <v>0</v>
      </c>
      <c r="I998" s="786">
        <f>SUM(I804,I806:I809)</f>
        <v>0</v>
      </c>
      <c r="J998" s="786">
        <f>SUM(J804,J806:J809)</f>
        <v>0</v>
      </c>
      <c r="K998" s="786">
        <f>SUM(K804,K806:K809)</f>
        <v>0</v>
      </c>
      <c r="L998" s="1190"/>
      <c r="M998" s="786">
        <f>SUM(M804,M806:M809)</f>
        <v>0</v>
      </c>
      <c r="N998" s="786">
        <f>SUM(N804,N806:N809)</f>
        <v>0</v>
      </c>
      <c r="O998" s="786">
        <f>SUM(O804,O806:O809)</f>
        <v>0</v>
      </c>
      <c r="P998" s="786">
        <f>SUM(P804,P806:P809)</f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697</v>
      </c>
      <c r="B999" s="1190"/>
      <c r="C999" s="786">
        <f t="shared" ref="C999:F1000" si="45">SUM(C806)</f>
        <v>0</v>
      </c>
      <c r="D999" s="786">
        <f t="shared" si="45"/>
        <v>0</v>
      </c>
      <c r="E999" s="786">
        <f t="shared" si="45"/>
        <v>0</v>
      </c>
      <c r="F999" s="786">
        <f t="shared" si="45"/>
        <v>0</v>
      </c>
      <c r="G999" s="1190"/>
      <c r="H999" s="786">
        <f t="shared" ref="H999:K1000" si="46">SUM(H806)</f>
        <v>0</v>
      </c>
      <c r="I999" s="786">
        <f t="shared" si="46"/>
        <v>0</v>
      </c>
      <c r="J999" s="786">
        <f t="shared" si="46"/>
        <v>0</v>
      </c>
      <c r="K999" s="786">
        <f t="shared" si="46"/>
        <v>0</v>
      </c>
      <c r="L999" s="1190"/>
      <c r="M999" s="786">
        <f t="shared" ref="M999:P1000" si="47">SUM(M806)</f>
        <v>0</v>
      </c>
      <c r="N999" s="786">
        <f t="shared" si="47"/>
        <v>0</v>
      </c>
      <c r="O999" s="786">
        <f t="shared" si="47"/>
        <v>0</v>
      </c>
      <c r="P999" s="786">
        <f t="shared" si="47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698</v>
      </c>
      <c r="B1000" s="1190"/>
      <c r="C1000" s="786">
        <f t="shared" si="45"/>
        <v>0</v>
      </c>
      <c r="D1000" s="786">
        <f t="shared" si="45"/>
        <v>0</v>
      </c>
      <c r="E1000" s="786">
        <f t="shared" si="45"/>
        <v>0</v>
      </c>
      <c r="F1000" s="786">
        <f t="shared" si="45"/>
        <v>0</v>
      </c>
      <c r="G1000" s="1190"/>
      <c r="H1000" s="786">
        <f t="shared" si="46"/>
        <v>0</v>
      </c>
      <c r="I1000" s="786">
        <f t="shared" si="46"/>
        <v>0</v>
      </c>
      <c r="J1000" s="786">
        <f t="shared" si="46"/>
        <v>0</v>
      </c>
      <c r="K1000" s="786">
        <f t="shared" si="46"/>
        <v>0</v>
      </c>
      <c r="L1000" s="1190"/>
      <c r="M1000" s="786">
        <f t="shared" si="47"/>
        <v>0</v>
      </c>
      <c r="N1000" s="786">
        <f t="shared" si="47"/>
        <v>0</v>
      </c>
      <c r="O1000" s="786">
        <f t="shared" si="47"/>
        <v>0</v>
      </c>
      <c r="P1000" s="786">
        <f t="shared" si="47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396</v>
      </c>
      <c r="B1001" s="1190"/>
      <c r="C1001" s="786">
        <f>C984-SUM(C987:C998)</f>
        <v>0</v>
      </c>
      <c r="D1001" s="786">
        <f>D984-SUM(D987:D998)</f>
        <v>10355</v>
      </c>
      <c r="E1001" s="786">
        <f>E984-SUM(E987:E998)</f>
        <v>0</v>
      </c>
      <c r="F1001" s="786">
        <f>F984-SUM(F987:F998)</f>
        <v>148245020</v>
      </c>
      <c r="G1001" s="1190"/>
      <c r="H1001" s="786">
        <f>H984-SUM(H987:H998)</f>
        <v>0</v>
      </c>
      <c r="I1001" s="786">
        <f>I984-SUM(I987:I998)</f>
        <v>3300</v>
      </c>
      <c r="J1001" s="786">
        <f>J984-SUM(J987:J998)</f>
        <v>0</v>
      </c>
      <c r="K1001" s="786">
        <f>K984-SUM(K987:K998)</f>
        <v>499800</v>
      </c>
      <c r="L1001" s="1190"/>
      <c r="M1001" s="786">
        <f>M984-SUM(M987:M998)</f>
        <v>0</v>
      </c>
      <c r="N1001" s="786">
        <f>N984-SUM(N987:N998)</f>
        <v>-6335</v>
      </c>
      <c r="O1001" s="786">
        <f>O984-SUM(O987:O998)</f>
        <v>0</v>
      </c>
      <c r="P1001" s="786">
        <f>P984-SUM(P987:P998)</f>
        <v>-122500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5"/>
      <c r="I1002" s="1205"/>
      <c r="J1002" s="1205"/>
      <c r="K1002" s="1205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0</v>
      </c>
      <c r="D1003" s="1105">
        <f>SUM(D987:D1001)</f>
        <v>10355</v>
      </c>
      <c r="E1003" s="1105">
        <f>SUM(E987:E1002)</f>
        <v>0</v>
      </c>
      <c r="F1003" s="1105">
        <f>SUM(F987:F1002)</f>
        <v>148245020</v>
      </c>
      <c r="G1003" s="1190"/>
      <c r="H1003" s="1194">
        <f>SUM(H987:H1002)</f>
        <v>0</v>
      </c>
      <c r="I1003" s="1194">
        <f>SUM(I987:I1002)</f>
        <v>3300</v>
      </c>
      <c r="J1003" s="1194">
        <f>SUM(J987:J1002)</f>
        <v>0</v>
      </c>
      <c r="K1003" s="1194">
        <f>SUM(K987:K1002)</f>
        <v>499800</v>
      </c>
      <c r="L1003" s="1190"/>
      <c r="M1003" s="1105">
        <f>SUM(M987:M1002)</f>
        <v>0</v>
      </c>
      <c r="N1003" s="1105">
        <f>SUM(N987:N1002)</f>
        <v>-6335</v>
      </c>
      <c r="O1003" s="1105">
        <f>SUM(O987:O1002)</f>
        <v>0</v>
      </c>
      <c r="P1003" s="1105">
        <f>SUM(P987:P1002)</f>
        <v>-122500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397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398</v>
      </c>
      <c r="B1009" s="1207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399</v>
      </c>
      <c r="B1010" s="1207"/>
      <c r="C1010" s="873">
        <f>SUM(C45)</f>
        <v>0</v>
      </c>
      <c r="D1010" s="873">
        <f>SUM(D45)</f>
        <v>0.99</v>
      </c>
      <c r="E1010" s="873">
        <f>SUM(E45)</f>
        <v>0</v>
      </c>
      <c r="F1010" s="873">
        <f>SUM(F45)</f>
        <v>0.01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400</v>
      </c>
      <c r="B1011" s="1207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401</v>
      </c>
      <c r="B1012" s="1207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402</v>
      </c>
      <c r="B1013" s="1207"/>
      <c r="C1013" s="1110">
        <f>SUM(C1012:F1012)</f>
        <v>0</v>
      </c>
      <c r="D1013" s="1208"/>
      <c r="E1013" s="1208"/>
      <c r="F1013" s="1208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403</v>
      </c>
      <c r="B1014" s="1207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404</v>
      </c>
      <c r="B1015" s="1207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405</v>
      </c>
      <c r="B1016" s="1207"/>
      <c r="C1016" s="1110">
        <f>SUM(C1015:F1015)</f>
        <v>0</v>
      </c>
      <c r="D1016" s="1208"/>
      <c r="E1016" s="1208"/>
      <c r="F1016" s="1208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6"/>
      <c r="B1017" s="1207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406</v>
      </c>
      <c r="B1018" s="1207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$G$1 &amp; " from crop production"</f>
        <v>% kcal from crop production</v>
      </c>
      <c r="B1019" s="1207"/>
      <c r="C1019" s="1209">
        <f>C11</f>
        <v>0</v>
      </c>
      <c r="D1019" s="1209">
        <f>D11</f>
        <v>0.55098934550989342</v>
      </c>
      <c r="E1019" s="1209">
        <f>E11</f>
        <v>0</v>
      </c>
      <c r="F1019" s="1209">
        <f>F11</f>
        <v>0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407</v>
      </c>
      <c r="B1020" s="1207"/>
      <c r="C1020" s="1210">
        <f>C21</f>
        <v>0</v>
      </c>
      <c r="D1020" s="1210">
        <f>D21</f>
        <v>6755</v>
      </c>
      <c r="E1020" s="1210">
        <f>E21</f>
        <v>0</v>
      </c>
      <c r="F1020" s="1210">
        <f>F21</f>
        <v>147622720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11" t="str">
        <f>"cost of 100% " &amp; $G$1 &amp; " for Hh for year"</f>
        <v>cost of 100% kcal for Hh for year</v>
      </c>
      <c r="B1021" s="1207"/>
      <c r="C1021" s="1110">
        <f>IF(C46="",0,$D1021*C46/$D46)</f>
        <v>0</v>
      </c>
      <c r="D1021" s="1110">
        <f>IF(OR(D453=0,D453="",D449=0,D449=""),0,365*$F$1*D455*D46/D453/D449)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2" t="str">
        <f>"% " &amp; $G$1 &amp; " purch with crop income"</f>
        <v>% kcal purch with crop income</v>
      </c>
      <c r="B1022" s="1207"/>
      <c r="C1022" s="1213" t="e">
        <f>C1020/C1021</f>
        <v>#DIV/0!</v>
      </c>
      <c r="D1022" s="1213" t="e">
        <f>D1020/D1021</f>
        <v>#DIV/0!</v>
      </c>
      <c r="E1022" s="1213" t="e">
        <f>E1020/E1021</f>
        <v>#DIV/0!</v>
      </c>
      <c r="F1022" s="1213" t="e">
        <f>F1020/F1021</f>
        <v>#DIV/0!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2" t="str">
        <f>"total " &amp; $G$1 &amp; " production"</f>
        <v>total kcal production</v>
      </c>
      <c r="B1023" s="1207"/>
      <c r="C1023" s="1213" t="e">
        <f>C1019+C1022</f>
        <v>#DIV/0!</v>
      </c>
      <c r="D1023" s="1213" t="e">
        <f>D1019+D1022</f>
        <v>#DIV/0!</v>
      </c>
      <c r="E1023" s="1213" t="e">
        <f>E1019+E1022</f>
        <v>#DIV/0!</v>
      </c>
      <c r="F1023" s="1213" t="e">
        <f>F1019+F1022</f>
        <v>#DIV/0!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2" t="str">
        <f>"total " &amp; $G$1 &amp; " production (adj.to HH size 6)"</f>
        <v>total kcal production (adj.to HH size 6)</v>
      </c>
      <c r="B1024" s="1207"/>
      <c r="C1024" s="1213" t="e">
        <f>C1023*C46/6</f>
        <v>#DIV/0!</v>
      </c>
      <c r="D1024" s="1213" t="e">
        <f>D1023*D46/6</f>
        <v>#DIV/0!</v>
      </c>
      <c r="E1024" s="1213" t="e">
        <f>E1023*E46/6</f>
        <v>#DIV/0!</v>
      </c>
      <c r="F1024" s="1213" t="e">
        <f>F1023*F46/6</f>
        <v>#DIV/0!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2" t="str">
        <f>"total " &amp; $G$1 &amp; " production (HH size 6) per unit area"</f>
        <v>total kcal production (HH size 6) per unit area</v>
      </c>
      <c r="B1025" s="1207"/>
      <c r="C1025" s="1213" t="e">
        <f>C1024/SUM(C48)</f>
        <v>#DIV/0!</v>
      </c>
      <c r="D1025" s="1213" t="e">
        <f>D1024/SUM(D48)</f>
        <v>#DIV/0!</v>
      </c>
      <c r="E1025" s="1213" t="e">
        <f>E1024/SUM(E48)</f>
        <v>#DIV/0!</v>
      </c>
      <c r="F1025" s="1213" t="e">
        <f>F1024/SUM(F48)</f>
        <v>#DIV/0!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6"/>
      <c r="B1026" s="1207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493</v>
      </c>
      <c r="B1028" s="1207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4" t="s">
        <v>17</v>
      </c>
      <c r="B1029" s="1207"/>
      <c r="C1029" s="1215" t="str">
        <f>C1101</f>
        <v>VP</v>
      </c>
      <c r="D1029" s="829"/>
      <c r="E1029" s="1215" t="str">
        <f>D1101</f>
        <v>P</v>
      </c>
      <c r="F1029" s="829"/>
      <c r="G1029" s="829"/>
      <c r="H1029" s="1216" t="str">
        <f>E1101</f>
        <v>M</v>
      </c>
      <c r="I1029" s="828"/>
      <c r="J1029" s="1216" t="str">
        <f>F1101</f>
        <v>BO</v>
      </c>
      <c r="K1029" s="828"/>
      <c r="L1029" s="829"/>
      <c r="M1029" s="828"/>
      <c r="N1029" s="828"/>
      <c r="O1029" s="828"/>
      <c r="P1029" s="828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690</v>
      </c>
      <c r="B1030" s="1207"/>
      <c r="C1030" s="1110">
        <f>SUM(C988)+SUM(M988)</f>
        <v>0</v>
      </c>
      <c r="D1030" s="829"/>
      <c r="E1030" s="1110">
        <f>SUM(D988)+SUM(N988)</f>
        <v>0</v>
      </c>
      <c r="F1030" s="829"/>
      <c r="G1030" s="829"/>
      <c r="H1030" s="1110">
        <f>SUM(E988)+SUM(O988)</f>
        <v>0</v>
      </c>
      <c r="I1030" s="828"/>
      <c r="J1030" s="1110">
        <f>SUM(F988)+SUM(P988)</f>
        <v>0</v>
      </c>
      <c r="K1030" s="828"/>
      <c r="L1030" s="829"/>
      <c r="M1030" s="828"/>
      <c r="N1030" s="828"/>
      <c r="O1030" s="828"/>
      <c r="P1030" s="828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691</v>
      </c>
      <c r="B1031" s="1207"/>
      <c r="C1031" s="1110">
        <f>SUMIF($Q$771:$Q$775,"lbpl",H$771:H$775)+SUMIF($Q$780:$Q$784,"lbpl",H$780:H$784)+SUMIF($Q$789:$Q$809,"lbpl",H$789:H$809)</f>
        <v>0</v>
      </c>
      <c r="D1031" s="829"/>
      <c r="E1031" s="1110">
        <f>SUMIF($Q$771:$Q$775,"lbpl",I$771:I$775)+SUMIF($Q$780:$Q$784,"lbpl",I$780:I$784)+SUMIF($Q$789:$Q$809,"lbpl",I$789:I$809)</f>
        <v>0</v>
      </c>
      <c r="F1031" s="829"/>
      <c r="G1031" s="829"/>
      <c r="H1031" s="1110">
        <f>SUMIF($Q$771:$Q$775,"lbpl",J$771:J$775)+SUMIF($Q$780:$Q$784,"lbpl",J$780:J$784)+SUMIF($Q$789:$Q$809,"lbpl",J$789:J$809)</f>
        <v>0</v>
      </c>
      <c r="I1031" s="828"/>
      <c r="J1031" s="1110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8" t="s">
        <v>692</v>
      </c>
      <c r="B1032" s="1207"/>
      <c r="C1032" s="1110">
        <f>SUMIF($Q$771:$Q$775,"ubpl",H$771:H$775)+SUMIF($Q$780:$Q$784,"ubpl",H$780:H$784)+SUMIF($Q$789:$Q$809,"ubpl",H$789:H$809)</f>
        <v>0</v>
      </c>
      <c r="D1032" s="1207"/>
      <c r="E1032" s="1110">
        <f>SUMIF($Q$771:$Q$775,"ubpl",I$771:I$775)+SUMIF($Q$780:$Q$784,"ubpl",I$780:I$784)+SUMIF($Q$789:$Q$809,"ubpl",I$789:I$809)</f>
        <v>0</v>
      </c>
      <c r="F1032" s="1207"/>
      <c r="G1032" s="1207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8" t="s">
        <v>693</v>
      </c>
      <c r="B1033" s="1207"/>
      <c r="C1033" s="1110">
        <f>SUMIF($Q$771:$Q$775,"des",H$771:H$775)+SUMIF($Q$780:$Q$784,"des",H$780:H$784)+SUMIF($Q$789:$Q$809,"des",H$789:H$809)</f>
        <v>0</v>
      </c>
      <c r="D1033" s="1207"/>
      <c r="E1033" s="1110">
        <f>SUMIF($Q$771:$Q$775,"des",I$771:I$775)+SUMIF($Q$780:$Q$784,"des",I$780:I$784)+SUMIF($Q$789:$Q$809,"des",I$789:I$809)</f>
        <v>0</v>
      </c>
      <c r="F1033" s="1207"/>
      <c r="G1033" s="1207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8"/>
      <c r="L1033" s="829"/>
      <c r="M1033" s="829"/>
      <c r="N1033" s="829"/>
      <c r="O1033" s="829"/>
      <c r="P1033" s="829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8"/>
      <c r="B1034" s="1207"/>
      <c r="C1034" s="1219"/>
      <c r="D1034" s="1207"/>
      <c r="E1034" s="1219"/>
      <c r="F1034" s="1207"/>
      <c r="G1034" s="1207"/>
      <c r="H1034" s="1220"/>
      <c r="I1034" s="43"/>
      <c r="J1034" s="1220"/>
      <c r="K1034" s="43"/>
      <c r="L1034" s="1207"/>
      <c r="M1034" s="43"/>
      <c r="N1034" s="43"/>
      <c r="O1034" s="43"/>
      <c r="P1034" s="43"/>
      <c r="Q1034" s="894"/>
      <c r="R1034" s="894"/>
      <c r="S1034" s="459"/>
      <c r="T1034" s="459"/>
      <c r="U1034" s="1048">
        <v>1035</v>
      </c>
      <c r="V1034" s="459"/>
    </row>
    <row r="1035" spans="1:22" ht="15.75" customHeight="1">
      <c r="A1035" s="1214" t="s">
        <v>494</v>
      </c>
      <c r="B1035" s="1207"/>
      <c r="C1035" s="1215" t="str">
        <f>C1029</f>
        <v>VP</v>
      </c>
      <c r="D1035" s="829"/>
      <c r="E1035" s="1215" t="str">
        <f>E1029</f>
        <v>P</v>
      </c>
      <c r="F1035" s="829"/>
      <c r="G1035" s="829"/>
      <c r="H1035" s="1216" t="str">
        <f>H1029</f>
        <v>M</v>
      </c>
      <c r="I1035" s="828"/>
      <c r="J1035" s="1216" t="str">
        <f>J1029</f>
        <v>BO</v>
      </c>
      <c r="K1035" s="828"/>
      <c r="L1035" s="829"/>
      <c r="M1035" s="828"/>
      <c r="N1035" s="828"/>
      <c r="O1035" s="828"/>
      <c r="P1035" s="828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495</v>
      </c>
      <c r="B1036" s="1207"/>
      <c r="C1036" s="993" t="str">
        <f>E1036</f>
        <v>maize</v>
      </c>
      <c r="D1036" s="829"/>
      <c r="E1036" s="291" t="s">
        <v>496</v>
      </c>
      <c r="F1036" s="829"/>
      <c r="G1036" s="829"/>
      <c r="H1036" s="1221" t="str">
        <f>E1036</f>
        <v>maize</v>
      </c>
      <c r="I1036" s="828"/>
      <c r="J1036" s="1222" t="str">
        <f>E1036</f>
        <v>maize</v>
      </c>
      <c r="K1036" s="828"/>
      <c r="L1036" s="829"/>
      <c r="M1036" s="828"/>
      <c r="N1036" s="828"/>
      <c r="O1036" s="828"/>
      <c r="P1036" s="828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497</v>
      </c>
      <c r="B1037" s="1207"/>
      <c r="C1037" s="1187">
        <f>E1037</f>
        <v>0.58333333333333337</v>
      </c>
      <c r="D1037" s="1223"/>
      <c r="E1037" s="1187">
        <f>$F$1/D453</f>
        <v>0.58333333333333337</v>
      </c>
      <c r="F1037" s="1223"/>
      <c r="G1037" s="1223"/>
      <c r="H1037" s="1222">
        <f>E1037</f>
        <v>0.58333333333333337</v>
      </c>
      <c r="I1037" s="1224"/>
      <c r="J1037" s="1222">
        <f>E1037</f>
        <v>0.58333333333333337</v>
      </c>
      <c r="K1037" s="828"/>
      <c r="L1037" s="829"/>
      <c r="M1037" s="828"/>
      <c r="N1037" s="828"/>
      <c r="O1037" s="828"/>
      <c r="P1037" s="828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7"/>
      <c r="C1038" s="993">
        <f>SUM(C46)</f>
        <v>0</v>
      </c>
      <c r="D1038" s="829"/>
      <c r="E1038" s="993">
        <f>SUM(D46)</f>
        <v>9</v>
      </c>
      <c r="F1038" s="829"/>
      <c r="G1038" s="829"/>
      <c r="H1038" s="1221">
        <f>SUM(E46)</f>
        <v>0</v>
      </c>
      <c r="I1038" s="828"/>
      <c r="J1038" s="1221">
        <f>SUM(F46)</f>
        <v>0</v>
      </c>
      <c r="K1038" s="828"/>
      <c r="L1038" s="829"/>
      <c r="M1038" s="828"/>
      <c r="N1038" s="828"/>
      <c r="O1038" s="828"/>
      <c r="P1038" s="828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498</v>
      </c>
      <c r="B1039" s="1207"/>
      <c r="C1039" s="1187">
        <f>E1039</f>
        <v>0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9"/>
      <c r="G1039" s="829"/>
      <c r="H1039" s="1222">
        <f>E1039</f>
        <v>0</v>
      </c>
      <c r="I1039" s="828"/>
      <c r="J1039" s="1222">
        <f>E1039</f>
        <v>0</v>
      </c>
      <c r="K1039" s="828"/>
      <c r="L1039" s="829"/>
      <c r="M1039" s="828"/>
      <c r="N1039" s="828"/>
      <c r="O1039" s="828"/>
      <c r="P1039" s="828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7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5" t="s">
        <v>499</v>
      </c>
      <c r="B1041" s="1207"/>
      <c r="C1041" s="1226" t="str">
        <f>WB!T3</f>
        <v>V Poor</v>
      </c>
      <c r="D1041" s="1227"/>
      <c r="E1041" s="1226" t="str">
        <f>WB!AK3</f>
        <v>Poor</v>
      </c>
      <c r="F1041" s="1227"/>
      <c r="G1041" s="829"/>
      <c r="H1041" s="1228" t="str">
        <f>WB!BB3</f>
        <v>Middle</v>
      </c>
      <c r="I1041" s="1229"/>
      <c r="J1041" s="1228" t="str">
        <f>WB!BS3</f>
        <v>B Off</v>
      </c>
      <c r="K1041" s="1229"/>
      <c r="L1041" s="829"/>
      <c r="M1041" s="1230"/>
      <c r="N1041" s="829"/>
      <c r="O1041" s="829"/>
      <c r="P1041" s="829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4" t="s">
        <v>15</v>
      </c>
      <c r="B1042" s="1207"/>
      <c r="C1042" s="1231" t="s">
        <v>500</v>
      </c>
      <c r="D1042" s="1231" t="s">
        <v>501</v>
      </c>
      <c r="E1042" s="1231" t="s">
        <v>500</v>
      </c>
      <c r="F1042" s="1231" t="s">
        <v>501</v>
      </c>
      <c r="G1042" s="829"/>
      <c r="H1042" s="1232" t="s">
        <v>500</v>
      </c>
      <c r="I1042" s="1232" t="s">
        <v>501</v>
      </c>
      <c r="J1042" s="1232" t="s">
        <v>500</v>
      </c>
      <c r="K1042" s="1232" t="s">
        <v>501</v>
      </c>
      <c r="L1042" s="829"/>
      <c r="M1042" s="1216" t="s">
        <v>502</v>
      </c>
      <c r="N1042" s="829"/>
      <c r="O1042" s="829"/>
      <c r="P1042" s="829"/>
      <c r="Q1042" s="433"/>
      <c r="R1042" s="44" t="s">
        <v>503</v>
      </c>
      <c r="S1042" s="46"/>
      <c r="T1042" s="46"/>
      <c r="U1042" s="1048">
        <v>1043</v>
      </c>
      <c r="V1042" s="46"/>
    </row>
    <row r="1043" spans="1:22" ht="15" customHeight="1">
      <c r="A1043" s="1233" t="str">
        <f>LOOKUP(B1043,$T$819:$T$897,A$819:A$897)</f>
        <v>Cows' milk - season 1</v>
      </c>
      <c r="B1043" s="1207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3.3398564905414221E-2</v>
      </c>
      <c r="F1043" s="873">
        <f>LOOKUP($B1043,$T$819:$T$897,N$819:N$897)</f>
        <v>0</v>
      </c>
      <c r="G1043" s="829"/>
      <c r="H1043" s="1234">
        <f>LOOKUP($B1043,$T$819:$T$897,E$819:E$897)</f>
        <v>0</v>
      </c>
      <c r="I1043" s="1234">
        <f>LOOKUP($B1043,$T$819:$T$897,O$819:O$897)</f>
        <v>0</v>
      </c>
      <c r="J1043" s="1234">
        <f>LOOKUP($B1043,$T$819:$T$897,F$819:F$897)</f>
        <v>0</v>
      </c>
      <c r="K1043" s="1234">
        <f>LOOKUP($B1043,$T$819:$T$897,P$819:P$897)</f>
        <v>0</v>
      </c>
      <c r="L1043" s="829"/>
      <c r="M1043" s="1217" t="str">
        <f t="shared" ref="M1043:M1054" si="48">IF(LOOKUP(R1043,R$1067:R$1090,R$1067:R$1090)=R1043,R1043,"")</f>
        <v/>
      </c>
      <c r="N1043" s="829"/>
      <c r="O1043" s="829"/>
      <c r="P1043" s="829"/>
      <c r="Q1043" s="433"/>
      <c r="R1043" s="829">
        <f t="shared" ref="R1043:R1054" si="49">IF($A1043="","",IF(LOOKUP($B1043,$T$819:$T$897,R$819:R$897)=0,"",LOOKUP($B1043,$T$819:$T$897,R$819:R$897)))</f>
        <v>3</v>
      </c>
      <c r="S1043" s="829"/>
      <c r="T1043" s="46"/>
      <c r="U1043" s="1048">
        <v>1044</v>
      </c>
      <c r="V1043" s="46"/>
    </row>
    <row r="1044" spans="1:22" ht="15.75" customHeight="1">
      <c r="A1044" s="1233" t="str">
        <f t="shared" ref="A1044:A1053" si="50">IF(OR(A1043="",LOOKUP(B1044,$T$819:$T$897,A$819:A$897)=A1043),"",LOOKUP(B1044,$T$819:$T$897,A$819:A$897))</f>
        <v>Own meat</v>
      </c>
      <c r="B1044" s="1207">
        <v>2</v>
      </c>
      <c r="C1044" s="873">
        <f t="shared" ref="C1044:C1059" si="51">IF($A1044="","",LOOKUP($B1044,$T$819:$T$897,C$819:C$897))</f>
        <v>0</v>
      </c>
      <c r="D1044" s="873">
        <f t="shared" ref="D1044:D1054" si="52">IF($A1044="","",LOOKUP($B1044,$T$819:$T$897,M$819:M$897))</f>
        <v>0</v>
      </c>
      <c r="E1044" s="873">
        <f t="shared" ref="E1044:E1054" si="53">IF($A1044="","",LOOKUP($B1044,$T$819:$T$897,D$819:D$897))</f>
        <v>5.2547655287381321E-3</v>
      </c>
      <c r="F1044" s="873">
        <f t="shared" ref="F1044:F1054" si="54">IF($A1044="","",LOOKUP($B1044,$T$819:$T$897,N$819:N$897))</f>
        <v>0</v>
      </c>
      <c r="G1044" s="829"/>
      <c r="H1044" s="1234">
        <f t="shared" ref="H1044:H1054" si="55">IF($A1044="","",LOOKUP($B1044,$T$819:$T$897,E$819:E$897))</f>
        <v>0</v>
      </c>
      <c r="I1044" s="1234">
        <f t="shared" ref="I1044:I1054" si="56">IF($A1044="","",LOOKUP($B1044,$T$819:$T$897,O$819:O$897))</f>
        <v>0</v>
      </c>
      <c r="J1044" s="1234">
        <f t="shared" ref="J1044:J1054" si="57">IF($A1044="","",LOOKUP($B1044,$T$819:$T$897,F$819:F$897))</f>
        <v>0</v>
      </c>
      <c r="K1044" s="1234">
        <f t="shared" ref="K1044:K1054" si="58">IF($A1044="","",LOOKUP($B1044,$T$819:$T$897,P$819:P$897))</f>
        <v>0</v>
      </c>
      <c r="L1044" s="829"/>
      <c r="M1044" s="1217" t="str">
        <f t="shared" si="48"/>
        <v/>
      </c>
      <c r="N1044" s="829"/>
      <c r="O1044" s="829"/>
      <c r="P1044" s="829"/>
      <c r="Q1044" s="433"/>
      <c r="R1044" s="829" t="str">
        <f t="shared" si="49"/>
        <v/>
      </c>
      <c r="S1044" s="46"/>
      <c r="T1044" s="46"/>
      <c r="U1044" s="1048">
        <v>1045</v>
      </c>
      <c r="V1044" s="46"/>
    </row>
    <row r="1045" spans="1:22" ht="15.75" customHeight="1">
      <c r="A1045" s="1233" t="str">
        <f t="shared" si="50"/>
        <v xml:space="preserve">Maize: kg produced </v>
      </c>
      <c r="B1045" s="1207">
        <v>3</v>
      </c>
      <c r="C1045" s="873">
        <f t="shared" si="51"/>
        <v>0</v>
      </c>
      <c r="D1045" s="873">
        <f t="shared" si="52"/>
        <v>0</v>
      </c>
      <c r="E1045" s="873">
        <f t="shared" si="53"/>
        <v>0.52620134811915631</v>
      </c>
      <c r="F1045" s="873">
        <f t="shared" si="54"/>
        <v>0.26310067405957815</v>
      </c>
      <c r="G1045" s="829"/>
      <c r="H1045" s="1234">
        <f t="shared" si="55"/>
        <v>0</v>
      </c>
      <c r="I1045" s="1234">
        <f t="shared" si="56"/>
        <v>0</v>
      </c>
      <c r="J1045" s="1234">
        <f t="shared" si="57"/>
        <v>0</v>
      </c>
      <c r="K1045" s="1234">
        <f t="shared" si="58"/>
        <v>0</v>
      </c>
      <c r="L1045" s="829"/>
      <c r="M1045" s="1217">
        <f t="shared" si="48"/>
        <v>9</v>
      </c>
      <c r="N1045" s="829"/>
      <c r="O1045" s="829"/>
      <c r="P1045" s="829"/>
      <c r="Q1045" s="433"/>
      <c r="R1045" s="829">
        <f t="shared" si="49"/>
        <v>9</v>
      </c>
      <c r="S1045" s="46"/>
      <c r="T1045" s="46"/>
      <c r="U1045" s="1048">
        <v>1046</v>
      </c>
      <c r="V1045" s="46"/>
    </row>
    <row r="1046" spans="1:22" ht="15.75" customHeight="1">
      <c r="A1046" s="1233" t="str">
        <f t="shared" si="50"/>
        <v>Water melon: no. local meas</v>
      </c>
      <c r="B1046" s="1207">
        <v>4</v>
      </c>
      <c r="C1046" s="873">
        <f t="shared" si="51"/>
        <v>0</v>
      </c>
      <c r="D1046" s="873">
        <f t="shared" si="52"/>
        <v>0</v>
      </c>
      <c r="E1046" s="873">
        <f t="shared" si="53"/>
        <v>1.6670290642893382E-2</v>
      </c>
      <c r="F1046" s="873">
        <f t="shared" si="54"/>
        <v>6.6681162571573541E-2</v>
      </c>
      <c r="G1046" s="829"/>
      <c r="H1046" s="1234">
        <f t="shared" si="55"/>
        <v>0</v>
      </c>
      <c r="I1046" s="1234">
        <f t="shared" si="56"/>
        <v>0</v>
      </c>
      <c r="J1046" s="1234">
        <f t="shared" si="57"/>
        <v>0</v>
      </c>
      <c r="K1046" s="1234">
        <f t="shared" si="58"/>
        <v>0</v>
      </c>
      <c r="L1046" s="829"/>
      <c r="M1046" s="1217">
        <f t="shared" si="48"/>
        <v>19</v>
      </c>
      <c r="N1046" s="829"/>
      <c r="O1046" s="829"/>
      <c r="P1046" s="829"/>
      <c r="Q1046" s="433"/>
      <c r="R1046" s="829">
        <f t="shared" si="49"/>
        <v>19</v>
      </c>
      <c r="S1046" s="46"/>
      <c r="T1046" s="46"/>
      <c r="U1046" s="1048">
        <v>1047</v>
      </c>
      <c r="V1046" s="46"/>
    </row>
    <row r="1047" spans="1:22" ht="15.75" customHeight="1">
      <c r="A1047" s="1233" t="str">
        <f t="shared" si="50"/>
        <v>Sweet Potatoes:  no. local meas</v>
      </c>
      <c r="B1047" s="1207">
        <v>5</v>
      </c>
      <c r="C1047" s="873">
        <f t="shared" si="51"/>
        <v>0</v>
      </c>
      <c r="D1047" s="873">
        <f t="shared" si="52"/>
        <v>0</v>
      </c>
      <c r="E1047" s="873">
        <f t="shared" si="53"/>
        <v>2.4787997390737115E-2</v>
      </c>
      <c r="F1047" s="873">
        <f t="shared" si="54"/>
        <v>5.7838660578386603E-2</v>
      </c>
      <c r="G1047" s="829"/>
      <c r="H1047" s="1234">
        <f t="shared" si="55"/>
        <v>0</v>
      </c>
      <c r="I1047" s="1234">
        <f t="shared" si="56"/>
        <v>0</v>
      </c>
      <c r="J1047" s="1234">
        <f t="shared" si="57"/>
        <v>0</v>
      </c>
      <c r="K1047" s="1234">
        <f t="shared" si="58"/>
        <v>0</v>
      </c>
      <c r="L1047" s="829"/>
      <c r="M1047" s="1217">
        <f t="shared" si="48"/>
        <v>21</v>
      </c>
      <c r="N1047" s="829"/>
      <c r="O1047" s="829"/>
      <c r="P1047" s="829"/>
      <c r="Q1047" s="433"/>
      <c r="R1047" s="829">
        <f t="shared" si="49"/>
        <v>21</v>
      </c>
      <c r="S1047" s="46"/>
      <c r="T1047" s="46"/>
      <c r="U1047" s="1048">
        <v>1048</v>
      </c>
      <c r="V1047" s="46"/>
    </row>
    <row r="1048" spans="1:22" ht="15.75" customHeight="1">
      <c r="A1048" s="1233" t="str">
        <f t="shared" si="50"/>
        <v>Groundnuts (dry): no. local meas</v>
      </c>
      <c r="B1048" s="1207">
        <v>6</v>
      </c>
      <c r="C1048" s="873">
        <f t="shared" si="51"/>
        <v>0</v>
      </c>
      <c r="D1048" s="873">
        <f t="shared" si="52"/>
        <v>0</v>
      </c>
      <c r="E1048" s="873">
        <f t="shared" si="53"/>
        <v>8.3931289410741461E-2</v>
      </c>
      <c r="F1048" s="873">
        <f t="shared" si="54"/>
        <v>0.12589693411611222</v>
      </c>
      <c r="G1048" s="829"/>
      <c r="H1048" s="1234">
        <f t="shared" si="55"/>
        <v>0</v>
      </c>
      <c r="I1048" s="1234">
        <f t="shared" si="56"/>
        <v>0</v>
      </c>
      <c r="J1048" s="1234">
        <f t="shared" si="57"/>
        <v>0</v>
      </c>
      <c r="K1048" s="1234">
        <f t="shared" si="58"/>
        <v>0</v>
      </c>
      <c r="L1048" s="829"/>
      <c r="M1048" s="1217">
        <f t="shared" si="48"/>
        <v>22</v>
      </c>
      <c r="N1048" s="829"/>
      <c r="O1048" s="829"/>
      <c r="P1048" s="829"/>
      <c r="Q1048" s="433"/>
      <c r="R1048" s="829">
        <f t="shared" si="49"/>
        <v>22</v>
      </c>
      <c r="S1048" s="46"/>
      <c r="T1048" s="46"/>
      <c r="U1048" s="1048">
        <v>1049</v>
      </c>
      <c r="V1048" s="46"/>
    </row>
    <row r="1049" spans="1:22" ht="15.75" customHeight="1">
      <c r="A1049" s="1233" t="str">
        <f t="shared" si="50"/>
        <v>Other crop: Soyabeans</v>
      </c>
      <c r="B1049" s="1207">
        <v>7</v>
      </c>
      <c r="C1049" s="873">
        <f t="shared" si="51"/>
        <v>0</v>
      </c>
      <c r="D1049" s="873">
        <f t="shared" si="52"/>
        <v>0</v>
      </c>
      <c r="E1049" s="873">
        <f t="shared" si="53"/>
        <v>2.7687178372109877E-2</v>
      </c>
      <c r="F1049" s="873">
        <f t="shared" si="54"/>
        <v>0.38762049720953828</v>
      </c>
      <c r="G1049" s="829"/>
      <c r="H1049" s="1234">
        <f t="shared" si="55"/>
        <v>0</v>
      </c>
      <c r="I1049" s="1234">
        <f t="shared" si="56"/>
        <v>0</v>
      </c>
      <c r="J1049" s="1234">
        <f t="shared" si="57"/>
        <v>0</v>
      </c>
      <c r="K1049" s="1234">
        <f t="shared" si="58"/>
        <v>0</v>
      </c>
      <c r="L1049" s="829"/>
      <c r="M1049" s="1217">
        <f t="shared" si="48"/>
        <v>24</v>
      </c>
      <c r="N1049" s="829"/>
      <c r="O1049" s="829"/>
      <c r="P1049" s="829"/>
      <c r="Q1049" s="433"/>
      <c r="R1049" s="829">
        <f t="shared" si="49"/>
        <v>24</v>
      </c>
      <c r="S1049" s="46"/>
      <c r="T1049" s="46"/>
      <c r="U1049" s="1048">
        <v>1050</v>
      </c>
      <c r="V1049" s="46"/>
    </row>
    <row r="1050" spans="1:22" ht="15.75" customHeight="1">
      <c r="A1050" s="1233" t="str">
        <f t="shared" si="50"/>
        <v>Pumpkin/Butternut:</v>
      </c>
      <c r="B1050" s="1207">
        <v>8</v>
      </c>
      <c r="C1050" s="873">
        <f t="shared" si="51"/>
        <v>0</v>
      </c>
      <c r="D1050" s="873">
        <f t="shared" si="52"/>
        <v>0</v>
      </c>
      <c r="E1050" s="873">
        <f t="shared" si="53"/>
        <v>2.6092628832354858E-3</v>
      </c>
      <c r="F1050" s="873">
        <f t="shared" si="54"/>
        <v>7.8277886497064575E-3</v>
      </c>
      <c r="G1050" s="829"/>
      <c r="H1050" s="1234">
        <f t="shared" si="55"/>
        <v>0</v>
      </c>
      <c r="I1050" s="1234">
        <f t="shared" si="56"/>
        <v>0</v>
      </c>
      <c r="J1050" s="1234">
        <f t="shared" si="57"/>
        <v>0</v>
      </c>
      <c r="K1050" s="1234">
        <f t="shared" si="58"/>
        <v>0</v>
      </c>
      <c r="L1050" s="829"/>
      <c r="M1050" s="1217">
        <f t="shared" si="48"/>
        <v>25</v>
      </c>
      <c r="N1050" s="829"/>
      <c r="O1050" s="829"/>
      <c r="P1050" s="829"/>
      <c r="Q1050" s="433"/>
      <c r="R1050" s="829">
        <f t="shared" si="49"/>
        <v>25</v>
      </c>
      <c r="S1050" s="46"/>
      <c r="T1050" s="46"/>
      <c r="U1050" s="1048">
        <v>1051</v>
      </c>
      <c r="V1050" s="46"/>
    </row>
    <row r="1051" spans="1:22" ht="15.75" customHeight="1">
      <c r="A1051" s="1233" t="str">
        <f t="shared" si="50"/>
        <v>Tomato: no. local measure</v>
      </c>
      <c r="B1051" s="1207">
        <v>9</v>
      </c>
      <c r="C1051" s="873">
        <f t="shared" si="51"/>
        <v>0</v>
      </c>
      <c r="D1051" s="873">
        <f t="shared" si="52"/>
        <v>0</v>
      </c>
      <c r="E1051" s="873">
        <f t="shared" si="53"/>
        <v>3.4790171776473144E-3</v>
      </c>
      <c r="F1051" s="873">
        <f t="shared" si="54"/>
        <v>0</v>
      </c>
      <c r="G1051" s="1207"/>
      <c r="H1051" s="1234">
        <f t="shared" si="55"/>
        <v>0</v>
      </c>
      <c r="I1051" s="1234">
        <f t="shared" si="56"/>
        <v>0</v>
      </c>
      <c r="J1051" s="1234">
        <f t="shared" si="57"/>
        <v>0</v>
      </c>
      <c r="K1051" s="1234">
        <f t="shared" si="58"/>
        <v>0</v>
      </c>
      <c r="L1051" s="829"/>
      <c r="M1051" s="1217">
        <f t="shared" si="48"/>
        <v>26</v>
      </c>
      <c r="N1051" s="829"/>
      <c r="O1051" s="829"/>
      <c r="P1051" s="829"/>
      <c r="Q1051" s="433"/>
      <c r="R1051" s="829">
        <f t="shared" si="49"/>
        <v>26</v>
      </c>
      <c r="S1051" s="46"/>
      <c r="T1051" s="46"/>
      <c r="U1051" s="1048">
        <v>1052</v>
      </c>
      <c r="V1051" s="46"/>
    </row>
    <row r="1052" spans="1:22" ht="15.75" customHeight="1">
      <c r="A1052" s="1233" t="str">
        <f t="shared" si="50"/>
        <v>WILD FOODS -- see worksheet Data 3</v>
      </c>
      <c r="B1052" s="1207">
        <v>10</v>
      </c>
      <c r="C1052" s="873">
        <f t="shared" si="51"/>
        <v>0</v>
      </c>
      <c r="D1052" s="873">
        <f t="shared" si="52"/>
        <v>0</v>
      </c>
      <c r="E1052" s="873">
        <f t="shared" si="53"/>
        <v>1.5220700152207002E-2</v>
      </c>
      <c r="F1052" s="873">
        <f t="shared" si="54"/>
        <v>-1.5220700152207002E-2</v>
      </c>
      <c r="G1052" s="829"/>
      <c r="H1052" s="1234">
        <f t="shared" si="55"/>
        <v>0</v>
      </c>
      <c r="I1052" s="1234">
        <f t="shared" si="56"/>
        <v>0</v>
      </c>
      <c r="J1052" s="1234">
        <f t="shared" si="57"/>
        <v>0</v>
      </c>
      <c r="K1052" s="1234">
        <f t="shared" si="58"/>
        <v>0</v>
      </c>
      <c r="L1052" s="829"/>
      <c r="M1052" s="1217" t="str">
        <f t="shared" si="48"/>
        <v/>
      </c>
      <c r="N1052" s="829"/>
      <c r="O1052" s="829"/>
      <c r="P1052" s="829"/>
      <c r="Q1052" s="433"/>
      <c r="R1052" s="829">
        <f t="shared" si="49"/>
        <v>28</v>
      </c>
      <c r="S1052" s="46"/>
      <c r="T1052" s="46"/>
      <c r="U1052" s="1048">
        <v>1053</v>
      </c>
      <c r="V1052" s="46"/>
    </row>
    <row r="1053" spans="1:22" ht="15.75" customHeight="1">
      <c r="A1053" s="1233" t="str">
        <f t="shared" si="50"/>
        <v/>
      </c>
      <c r="B1053" s="1207">
        <v>11</v>
      </c>
      <c r="C1053" s="873" t="str">
        <f t="shared" si="51"/>
        <v/>
      </c>
      <c r="D1053" s="873" t="str">
        <f t="shared" si="52"/>
        <v/>
      </c>
      <c r="E1053" s="873" t="str">
        <f t="shared" si="53"/>
        <v/>
      </c>
      <c r="F1053" s="873" t="str">
        <f t="shared" si="54"/>
        <v/>
      </c>
      <c r="G1053" s="829"/>
      <c r="H1053" s="1234" t="str">
        <f t="shared" si="55"/>
        <v/>
      </c>
      <c r="I1053" s="1234" t="str">
        <f t="shared" si="56"/>
        <v/>
      </c>
      <c r="J1053" s="1234" t="str">
        <f t="shared" si="57"/>
        <v/>
      </c>
      <c r="K1053" s="1234" t="str">
        <f t="shared" si="58"/>
        <v/>
      </c>
      <c r="L1053" s="829"/>
      <c r="M1053" s="1217" t="str">
        <f t="shared" si="48"/>
        <v/>
      </c>
      <c r="N1053" s="829"/>
      <c r="O1053" s="829"/>
      <c r="P1053" s="829"/>
      <c r="Q1053" s="433"/>
      <c r="R1053" s="829" t="str">
        <f t="shared" si="49"/>
        <v/>
      </c>
      <c r="S1053" s="46"/>
      <c r="T1053" s="46"/>
      <c r="U1053" s="1048">
        <v>1054</v>
      </c>
      <c r="V1053" s="46"/>
    </row>
    <row r="1054" spans="1:22" ht="15.75" customHeight="1">
      <c r="A1054" s="1233" t="str">
        <f t="shared" ref="A1054:A1059" si="59">IF(OR(A1053="",LOOKUP(B1054,$T$819:$T$897,A$819:A$897)=A1053),"",LOOKUP(B1054,$T$819:$T$897,A$819:A$897))</f>
        <v/>
      </c>
      <c r="B1054" s="1207">
        <v>12</v>
      </c>
      <c r="C1054" s="873" t="str">
        <f t="shared" si="51"/>
        <v/>
      </c>
      <c r="D1054" s="873" t="str">
        <f t="shared" si="52"/>
        <v/>
      </c>
      <c r="E1054" s="873" t="str">
        <f t="shared" si="53"/>
        <v/>
      </c>
      <c r="F1054" s="873" t="str">
        <f t="shared" si="54"/>
        <v/>
      </c>
      <c r="G1054" s="829"/>
      <c r="H1054" s="1234" t="str">
        <f t="shared" si="55"/>
        <v/>
      </c>
      <c r="I1054" s="1234" t="str">
        <f t="shared" si="56"/>
        <v/>
      </c>
      <c r="J1054" s="1234" t="str">
        <f t="shared" si="57"/>
        <v/>
      </c>
      <c r="K1054" s="1234" t="str">
        <f t="shared" si="58"/>
        <v/>
      </c>
      <c r="L1054" s="829"/>
      <c r="M1054" s="1217" t="str">
        <f t="shared" si="48"/>
        <v/>
      </c>
      <c r="N1054" s="829"/>
      <c r="O1054" s="829"/>
      <c r="P1054" s="829"/>
      <c r="Q1054" s="433"/>
      <c r="R1054" s="829" t="str">
        <f t="shared" si="49"/>
        <v/>
      </c>
      <c r="S1054" s="46"/>
      <c r="T1054" s="46"/>
      <c r="U1054" s="1048">
        <v>1055</v>
      </c>
      <c r="V1054" s="46"/>
    </row>
    <row r="1055" spans="1:22" ht="15.75" customHeight="1">
      <c r="A1055" s="1233" t="str">
        <f t="shared" si="59"/>
        <v/>
      </c>
      <c r="B1055" s="1207">
        <v>13</v>
      </c>
      <c r="C1055" s="873" t="str">
        <f t="shared" si="51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4" t="str">
        <f>IF($A1055="","",LOOKUP($B1055,$T$819:$T$897,E$819:E$897))</f>
        <v/>
      </c>
      <c r="I1055" s="1234" t="str">
        <f>IF($A1055="","",LOOKUP($B1055,$T$819:$T$897,O$819:O$897))</f>
        <v/>
      </c>
      <c r="J1055" s="1234" t="str">
        <f>IF($A1055="","",LOOKUP($B1055,$T$819:$T$897,F$819:F$897))</f>
        <v/>
      </c>
      <c r="K1055" s="1234" t="str">
        <f>IF($A1055="","",LOOKUP($B1055,$T$819:$T$897,P$819:P$897))</f>
        <v/>
      </c>
      <c r="L1055" s="829"/>
      <c r="M1055" s="1217"/>
      <c r="N1055" s="829"/>
      <c r="O1055" s="829"/>
      <c r="P1055" s="829"/>
      <c r="Q1055" s="433"/>
      <c r="R1055" s="829"/>
      <c r="S1055" s="46"/>
      <c r="T1055" s="46"/>
      <c r="U1055" s="1048">
        <v>1056</v>
      </c>
      <c r="V1055" s="46"/>
    </row>
    <row r="1056" spans="1:22" ht="15.75" customHeight="1">
      <c r="A1056" s="1233" t="str">
        <f t="shared" si="59"/>
        <v/>
      </c>
      <c r="B1056" s="1207">
        <v>14</v>
      </c>
      <c r="C1056" s="873" t="str">
        <f t="shared" si="51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4" t="str">
        <f>IF($A1056="","",LOOKUP($B1056,$T$819:$T$897,E$819:E$897))</f>
        <v/>
      </c>
      <c r="I1056" s="1234" t="str">
        <f>IF($A1056="","",LOOKUP($B1056,$T$819:$T$897,O$819:O$897))</f>
        <v/>
      </c>
      <c r="J1056" s="1234" t="str">
        <f>IF($A1056="","",LOOKUP($B1056,$T$819:$T$897,F$819:F$897))</f>
        <v/>
      </c>
      <c r="K1056" s="1234" t="str">
        <f>IF($A1056="","",LOOKUP($B1056,$T$819:$T$897,P$819:P$897))</f>
        <v/>
      </c>
      <c r="L1056" s="829"/>
      <c r="M1056" s="1217"/>
      <c r="N1056" s="829"/>
      <c r="O1056" s="829"/>
      <c r="P1056" s="829"/>
      <c r="Q1056" s="433"/>
      <c r="R1056" s="829"/>
      <c r="S1056" s="46"/>
      <c r="T1056" s="46"/>
      <c r="U1056" s="1048">
        <v>1057</v>
      </c>
      <c r="V1056" s="46"/>
    </row>
    <row r="1057" spans="1:22" ht="15.75" customHeight="1">
      <c r="A1057" s="1233" t="str">
        <f t="shared" si="59"/>
        <v/>
      </c>
      <c r="B1057" s="1207">
        <v>15</v>
      </c>
      <c r="C1057" s="873" t="str">
        <f t="shared" si="51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4" t="str">
        <f>IF($A1057="","",LOOKUP($B1057,$T$819:$T$897,E$819:E$897))</f>
        <v/>
      </c>
      <c r="I1057" s="1234" t="str">
        <f>IF($A1057="","",LOOKUP($B1057,$T$819:$T$897,O$819:O$897))</f>
        <v/>
      </c>
      <c r="J1057" s="1234" t="str">
        <f>IF($A1057="","",LOOKUP($B1057,$T$819:$T$897,F$819:F$897))</f>
        <v/>
      </c>
      <c r="K1057" s="1234" t="str">
        <f>IF($A1057="","",LOOKUP($B1057,$T$819:$T$897,P$819:P$897))</f>
        <v/>
      </c>
      <c r="L1057" s="829"/>
      <c r="M1057" s="1217"/>
      <c r="N1057" s="829"/>
      <c r="O1057" s="829"/>
      <c r="P1057" s="829"/>
      <c r="Q1057" s="433"/>
      <c r="R1057" s="829"/>
      <c r="S1057" s="46"/>
      <c r="T1057" s="46"/>
      <c r="U1057" s="1048">
        <v>1058</v>
      </c>
      <c r="V1057" s="46"/>
    </row>
    <row r="1058" spans="1:22" ht="15.75" customHeight="1">
      <c r="A1058" s="1233" t="str">
        <f t="shared" si="59"/>
        <v/>
      </c>
      <c r="B1058" s="1207">
        <v>16</v>
      </c>
      <c r="C1058" s="873" t="str">
        <f t="shared" si="51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4" t="str">
        <f>IF($A1058="","",LOOKUP($B1058,$T$819:$T$897,E$819:E$897))</f>
        <v/>
      </c>
      <c r="I1058" s="1234" t="str">
        <f>IF($A1058="","",LOOKUP($B1058,$T$819:$T$897,O$819:O$897))</f>
        <v/>
      </c>
      <c r="J1058" s="1234" t="str">
        <f>IF($A1058="","",LOOKUP($B1058,$T$819:$T$897,F$819:F$897))</f>
        <v/>
      </c>
      <c r="K1058" s="1234" t="str">
        <f>IF($A1058="","",LOOKUP($B1058,$T$819:$T$897,P$819:P$897))</f>
        <v/>
      </c>
      <c r="L1058" s="829"/>
      <c r="M1058" s="1217"/>
      <c r="N1058" s="829"/>
      <c r="O1058" s="829"/>
      <c r="P1058" s="829"/>
      <c r="Q1058" s="433"/>
      <c r="R1058" s="829"/>
      <c r="S1058" s="46"/>
      <c r="T1058" s="46"/>
      <c r="U1058" s="1048">
        <v>1059</v>
      </c>
      <c r="V1058" s="46"/>
    </row>
    <row r="1059" spans="1:22" ht="15.75" customHeight="1">
      <c r="A1059" s="1233" t="str">
        <f t="shared" si="59"/>
        <v/>
      </c>
      <c r="B1059" s="1207">
        <v>16</v>
      </c>
      <c r="C1059" s="873" t="str">
        <f t="shared" si="51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4" t="str">
        <f>IF($A1059="","",LOOKUP($B1059,$T$819:$T$897,E$819:E$897))</f>
        <v/>
      </c>
      <c r="I1059" s="1234" t="str">
        <f>IF($A1059="","",LOOKUP($B1059,$T$819:$T$897,O$819:O$897))</f>
        <v/>
      </c>
      <c r="J1059" s="1234" t="str">
        <f>IF($A1059="","",LOOKUP($B1059,$T$819:$T$897,F$819:F$897))</f>
        <v/>
      </c>
      <c r="K1059" s="1234" t="str">
        <f>IF($A1059="","",LOOKUP($B1059,$T$819:$T$897,P$819:P$897))</f>
        <v/>
      </c>
      <c r="L1059" s="829"/>
      <c r="M1059" s="1217"/>
      <c r="N1059" s="829"/>
      <c r="O1059" s="829"/>
      <c r="P1059" s="829"/>
      <c r="Q1059" s="433"/>
      <c r="R1059" s="829"/>
      <c r="S1059" s="46"/>
      <c r="T1059" s="46"/>
      <c r="U1059" s="1048">
        <v>1060</v>
      </c>
      <c r="V1059" s="46"/>
    </row>
    <row r="1060" spans="1:22" ht="15.75" customHeight="1">
      <c r="A1060" s="1233" t="s">
        <v>504</v>
      </c>
      <c r="B1060" s="1207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7">
        <f>IF(LOOKUP(R1060,R$1067:R$1090,R$1067:R$1090)=R1060,R1060,"")</f>
        <v>0</v>
      </c>
      <c r="N1060" s="829"/>
      <c r="O1060" s="829"/>
      <c r="P1060" s="829"/>
      <c r="Q1060" s="433"/>
      <c r="R1060" s="829"/>
      <c r="S1060" s="829"/>
      <c r="T1060" s="46"/>
      <c r="U1060" s="1048">
        <v>1061</v>
      </c>
      <c r="V1060" s="46"/>
    </row>
    <row r="1061" spans="1:22" ht="15.75" customHeight="1">
      <c r="A1061" s="1233" t="s">
        <v>701</v>
      </c>
      <c r="B1061" s="1207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7">
        <f>IF(LOOKUP(R1061,R$1067:R$1090,R$1067:R$1090)=R1061,R1061,"")</f>
        <v>0</v>
      </c>
      <c r="N1061" s="829"/>
      <c r="O1061" s="829"/>
      <c r="P1061" s="829"/>
      <c r="Q1061" s="433"/>
      <c r="R1061" s="829"/>
      <c r="S1061" s="829"/>
      <c r="T1061" s="46"/>
      <c r="U1061" s="1048">
        <v>1062</v>
      </c>
      <c r="V1061" s="46"/>
    </row>
    <row r="1062" spans="1:22" ht="15.75" customHeight="1">
      <c r="A1062" s="1233" t="s">
        <v>702</v>
      </c>
      <c r="B1062" s="1207"/>
      <c r="C1062" s="873">
        <f>SUM(C879,C882,C884:C885)</f>
        <v>0</v>
      </c>
      <c r="D1062" s="873">
        <f>SUM(M879,M882,M884:M885)</f>
        <v>0</v>
      </c>
      <c r="E1062" s="873">
        <f>SUM(D879,D882,D884:D885)</f>
        <v>0</v>
      </c>
      <c r="F1062" s="873">
        <f>SUM(N879,N882,N884:N885)</f>
        <v>0</v>
      </c>
      <c r="G1062" s="829"/>
      <c r="H1062" s="873">
        <f>SUM(E879,E882,E884:E885)</f>
        <v>0</v>
      </c>
      <c r="I1062" s="873">
        <f>SUM(O879,O882,O884:O885)</f>
        <v>0</v>
      </c>
      <c r="J1062" s="873">
        <f>SUM(F879,F882,F884:F885)</f>
        <v>0</v>
      </c>
      <c r="K1062" s="873">
        <f>SUM(P879,P882,P884:P885)</f>
        <v>0</v>
      </c>
      <c r="L1062" s="829"/>
      <c r="M1062" s="829"/>
      <c r="N1062" s="829"/>
      <c r="O1062" s="829"/>
      <c r="P1062" s="829"/>
      <c r="Q1062" s="433"/>
      <c r="R1062" s="829"/>
      <c r="S1062" s="829"/>
      <c r="T1062" s="46"/>
      <c r="U1062" s="1048">
        <v>1063</v>
      </c>
      <c r="V1062" s="46"/>
    </row>
    <row r="1063" spans="1:22" ht="15.75" customHeight="1">
      <c r="A1063" s="1233" t="s">
        <v>703</v>
      </c>
      <c r="B1063" s="1207"/>
      <c r="C1063" s="873">
        <f>SUM(C860:C878,C880:C881,C883)</f>
        <v>0</v>
      </c>
      <c r="D1063" s="873">
        <f>SUM(M860:M878,M880:M881,M883)</f>
        <v>0</v>
      </c>
      <c r="E1063" s="873">
        <f>SUM(D860:D878,D880:D881,D883)</f>
        <v>0</v>
      </c>
      <c r="F1063" s="873">
        <f>SUM(N860:N878,N880:N881,N883)</f>
        <v>0</v>
      </c>
      <c r="G1063" s="829"/>
      <c r="H1063" s="873">
        <f>SUM(E860:E878,E880:E881,E883)</f>
        <v>0</v>
      </c>
      <c r="I1063" s="873">
        <f>SUM(O860:O878,O880:O881,O883)</f>
        <v>0</v>
      </c>
      <c r="J1063" s="873">
        <f>SUM(F860:F878,F880:F881,F883)</f>
        <v>0</v>
      </c>
      <c r="K1063" s="873">
        <f>SUM(P860:P878,P880:P881,P883)</f>
        <v>0</v>
      </c>
      <c r="L1063" s="829"/>
      <c r="M1063" s="829"/>
      <c r="N1063" s="829"/>
      <c r="O1063" s="829"/>
      <c r="P1063" s="829"/>
      <c r="Q1063" s="433"/>
      <c r="R1063" s="829"/>
      <c r="S1063" s="46"/>
      <c r="T1063" s="46"/>
      <c r="U1063" s="1048">
        <v>1064</v>
      </c>
      <c r="V1063" s="46"/>
    </row>
    <row r="1064" spans="1:22" ht="15.75" customHeight="1">
      <c r="A1064" s="1235" t="s">
        <v>505</v>
      </c>
      <c r="B1064" s="1207"/>
      <c r="C1064" s="873">
        <f>SUM(C858:C859)</f>
        <v>0</v>
      </c>
      <c r="D1064" s="1236">
        <f>SUM(M858:M859)</f>
        <v>0</v>
      </c>
      <c r="E1064" s="873">
        <f>SUM(D858:D859)</f>
        <v>0</v>
      </c>
      <c r="F1064" s="1236">
        <f>SUM(N858:N859)</f>
        <v>0</v>
      </c>
      <c r="G1064" s="829"/>
      <c r="H1064" s="873">
        <f>SUM(E858:E859)</f>
        <v>0</v>
      </c>
      <c r="I1064" s="1236">
        <f>SUM(O858:O859)</f>
        <v>0</v>
      </c>
      <c r="J1064" s="873">
        <f>SUM(F858:F859)</f>
        <v>0</v>
      </c>
      <c r="K1064" s="1236">
        <f>SUM(P858:P859)</f>
        <v>0</v>
      </c>
      <c r="L1064" s="829"/>
      <c r="M1064" s="829"/>
      <c r="N1064" s="829"/>
      <c r="O1064" s="829"/>
      <c r="P1064" s="829"/>
      <c r="Q1064" s="433"/>
      <c r="R1064" s="829"/>
      <c r="S1064" s="46"/>
      <c r="T1064" s="46"/>
      <c r="U1064" s="1048">
        <v>1065</v>
      </c>
      <c r="V1064" s="46"/>
    </row>
    <row r="1065" spans="1:22" ht="15.75" customHeight="1">
      <c r="A1065" s="1237" t="s">
        <v>74</v>
      </c>
      <c r="B1065" s="1207"/>
      <c r="C1065" s="873">
        <f>SUM(C1043:C1064)</f>
        <v>0</v>
      </c>
      <c r="D1065" s="873">
        <f>SUM(D1043:D1064)</f>
        <v>0</v>
      </c>
      <c r="E1065" s="873">
        <f>SUM(E1043:E1064)</f>
        <v>0.73924041458288026</v>
      </c>
      <c r="F1065" s="873">
        <f>SUM(F1043:F1064)</f>
        <v>0.89374501703268827</v>
      </c>
      <c r="G1065" s="1238"/>
      <c r="H1065" s="1234">
        <f>SUM(H1043:H1064)</f>
        <v>0</v>
      </c>
      <c r="I1065" s="1234">
        <f>SUM(I1043:I1064)</f>
        <v>0</v>
      </c>
      <c r="J1065" s="1234">
        <f>SUM(J1043:J1064)</f>
        <v>0</v>
      </c>
      <c r="K1065" s="1234">
        <f>SUM(K1043:K1064)</f>
        <v>0</v>
      </c>
      <c r="L1065" s="829"/>
      <c r="M1065" s="829"/>
      <c r="N1065" s="829"/>
      <c r="O1065" s="829"/>
      <c r="P1065" s="829"/>
      <c r="Q1065" s="433"/>
      <c r="R1065" s="829"/>
      <c r="S1065" s="46"/>
      <c r="T1065" s="46"/>
      <c r="U1065" s="1048">
        <v>1066</v>
      </c>
      <c r="V1065" s="46"/>
    </row>
    <row r="1066" spans="1:22" ht="15.75" customHeight="1">
      <c r="A1066" s="461"/>
      <c r="B1066" s="1207"/>
      <c r="C1066" s="1239"/>
      <c r="D1066" s="1239"/>
      <c r="E1066" s="1239"/>
      <c r="F1066" s="1239"/>
      <c r="G1066" s="829"/>
      <c r="H1066" s="1240"/>
      <c r="I1066" s="1240"/>
      <c r="J1066" s="1240"/>
      <c r="K1066" s="1240"/>
      <c r="L1066" s="829"/>
      <c r="M1066" s="829"/>
      <c r="N1066" s="829"/>
      <c r="O1066" s="829"/>
      <c r="P1066" s="829"/>
      <c r="Q1066" s="433"/>
      <c r="R1066" s="829" t="s">
        <v>502</v>
      </c>
      <c r="S1066" s="46"/>
      <c r="T1066" s="46"/>
      <c r="U1066" s="1048">
        <v>1067</v>
      </c>
      <c r="V1066" s="46"/>
    </row>
    <row r="1067" spans="1:22" ht="15.75" customHeight="1">
      <c r="A1067" s="1214" t="s">
        <v>16</v>
      </c>
      <c r="B1067" s="1207"/>
      <c r="C1067" s="1215" t="str">
        <f>C1035</f>
        <v>VP</v>
      </c>
      <c r="D1067" s="1215" t="str">
        <f>C1035</f>
        <v>VP</v>
      </c>
      <c r="E1067" s="1215" t="str">
        <f>E1035</f>
        <v>P</v>
      </c>
      <c r="F1067" s="1215" t="str">
        <f>E1035</f>
        <v>P</v>
      </c>
      <c r="G1067" s="829"/>
      <c r="H1067" s="1216" t="str">
        <f>H1035</f>
        <v>M</v>
      </c>
      <c r="I1067" s="1216" t="str">
        <f>H1035</f>
        <v>M</v>
      </c>
      <c r="J1067" s="1216" t="str">
        <f>J1035</f>
        <v>BO</v>
      </c>
      <c r="K1067" s="1216" t="str">
        <f>J1035</f>
        <v>BO</v>
      </c>
      <c r="L1067" s="829"/>
      <c r="M1067" s="1216" t="s">
        <v>502</v>
      </c>
      <c r="N1067" s="829"/>
      <c r="O1067" s="829"/>
      <c r="P1067" s="829"/>
      <c r="Q1067" s="433"/>
      <c r="R1067" s="829">
        <v>0</v>
      </c>
      <c r="S1067" s="46"/>
      <c r="T1067" s="46"/>
      <c r="U1067" s="1048">
        <v>1068</v>
      </c>
      <c r="V1067" s="46"/>
    </row>
    <row r="1068" spans="1:22" ht="15.75" customHeight="1">
      <c r="A1068" s="1233" t="str">
        <f t="shared" ref="A1068:A1090" si="60">IF(OR(A1067="",LOOKUP(B1068,$T$903:$T$982,A$903:A$982)=A1067),"",LOOKUP(B1068,$T$903:$T$982,A$903:A$982))</f>
        <v>Cattle sales - local: no. sold</v>
      </c>
      <c r="B1068" s="1207">
        <v>1</v>
      </c>
      <c r="C1068" s="1110">
        <f>LOOKUP($B1068,$T$903:$T$982,C$903:C$982)</f>
        <v>0</v>
      </c>
      <c r="D1068" s="1110">
        <f>LOOKUP($B1068,$T$903:$T$982,M$903:M$982)</f>
        <v>0</v>
      </c>
      <c r="E1068" s="1110">
        <f>LOOKUP($B1068,$T$903:$T$982,D$903:D$982)</f>
        <v>3000</v>
      </c>
      <c r="F1068" s="1110">
        <f>LOOKUP($B1068,$T$903:$T$982,N$903:N$982)</f>
        <v>0</v>
      </c>
      <c r="G1068" s="829"/>
      <c r="H1068" s="1217">
        <f>LOOKUP($B1068,$T$903:$T$982,E$903:E$982)</f>
        <v>0</v>
      </c>
      <c r="I1068" s="1217">
        <f>LOOKUP($B1068,$T$903:$T$982,O$903:O$982)</f>
        <v>0</v>
      </c>
      <c r="J1068" s="1217">
        <f>LOOKUP($B1068,$T$903:$T$982,F$903:F$982)</f>
        <v>622300</v>
      </c>
      <c r="K1068" s="1217">
        <f>LOOKUP($B1068,$T$903:$T$982,P$903:P$982)</f>
        <v>-122500</v>
      </c>
      <c r="L1068" s="829"/>
      <c r="M1068" s="993" t="str">
        <f t="shared" ref="M1068:M1090" si="61">IF(LOOKUP(R1068,R$1043:R$1061,R$1043:R$1061)=R1068,R1068,"")</f>
        <v/>
      </c>
      <c r="N1068" s="829"/>
      <c r="O1068" s="829"/>
      <c r="P1068" s="829"/>
      <c r="Q1068" s="433"/>
      <c r="R1068" s="829" t="str">
        <f>IF($A1068="","",IF(LOOKUP($B1068,$T$903:$T$982,R$903:R$982)=0,"",LOOKUP($B1068,$T$903:$T$982,R$903:R$982)))</f>
        <v/>
      </c>
      <c r="S1068" s="46"/>
      <c r="T1068" s="46"/>
      <c r="U1068" s="1048">
        <v>1069</v>
      </c>
      <c r="V1068" s="46"/>
    </row>
    <row r="1069" spans="1:22" ht="15.75" customHeight="1">
      <c r="A1069" s="1233" t="str">
        <f t="shared" si="60"/>
        <v>Goat sales - local: no. sold</v>
      </c>
      <c r="B1069" s="1207">
        <v>2</v>
      </c>
      <c r="C1069" s="1110">
        <f t="shared" ref="C1069:C1090" si="62">IF($A1069="","",LOOKUP($B1069,$T$903:$T$982,C$903:C$982))</f>
        <v>0</v>
      </c>
      <c r="D1069" s="1110">
        <f t="shared" ref="D1069:D1090" si="63">IF($A1069="","",LOOKUP($B1069,$T$903:$T$982,M$903:M$982))</f>
        <v>0</v>
      </c>
      <c r="E1069" s="1110">
        <f t="shared" ref="E1069:E1090" si="64">IF($A1069="","",LOOKUP($B1069,$T$903:$T$982,D$903:D$982))</f>
        <v>300</v>
      </c>
      <c r="F1069" s="1110">
        <f t="shared" ref="F1069:F1090" si="65">IF($A1069="","",LOOKUP($B1069,$T$903:$T$982,N$903:N$982))</f>
        <v>0</v>
      </c>
      <c r="G1069" s="829"/>
      <c r="H1069" s="1217">
        <f t="shared" ref="H1069:H1090" si="66">IF($A1069="","",LOOKUP($B1069,$T$903:$T$982,E$903:E$982))</f>
        <v>0</v>
      </c>
      <c r="I1069" s="1217">
        <f t="shared" ref="I1069:I1090" si="67">IF($A1069="","",LOOKUP($B1069,$T$903:$T$982,O$903:O$982))</f>
        <v>0</v>
      </c>
      <c r="J1069" s="1217">
        <f t="shared" ref="J1069:J1090" si="68">IF($A1069="","",LOOKUP($B1069,$T$903:$T$982,F$903:F$982))</f>
        <v>0</v>
      </c>
      <c r="K1069" s="1217">
        <f t="shared" ref="K1069:K1090" si="69">IF($A1069="","",LOOKUP($B1069,$T$903:$T$982,P$903:P$982))</f>
        <v>0</v>
      </c>
      <c r="L1069" s="829"/>
      <c r="M1069" s="993" t="str">
        <f t="shared" si="61"/>
        <v/>
      </c>
      <c r="N1069" s="829"/>
      <c r="O1069" s="829"/>
      <c r="P1069" s="829"/>
      <c r="Q1069" s="433"/>
      <c r="R1069" s="829" t="str">
        <f>IF($A1069="","",IF(LOOKUP($B1069,$T$903:$T$982,R$903:R$982)=0,"",LOOKUP($B1069,$T$903:$T$982,R$903:R$982)))</f>
        <v/>
      </c>
      <c r="S1069" s="46"/>
      <c r="T1069" s="46"/>
      <c r="U1069" s="1048">
        <v>1070</v>
      </c>
      <c r="V1069" s="46"/>
    </row>
    <row r="1070" spans="1:22" ht="15.75" customHeight="1">
      <c r="A1070" s="1233" t="str">
        <f t="shared" si="60"/>
        <v>Chicken sales: no. sold</v>
      </c>
      <c r="B1070" s="1207">
        <v>3</v>
      </c>
      <c r="C1070" s="1110">
        <f t="shared" si="62"/>
        <v>0</v>
      </c>
      <c r="D1070" s="1110">
        <f t="shared" si="63"/>
        <v>0</v>
      </c>
      <c r="E1070" s="1110">
        <f t="shared" si="64"/>
        <v>300</v>
      </c>
      <c r="F1070" s="1110">
        <f t="shared" si="65"/>
        <v>0</v>
      </c>
      <c r="G1070" s="829"/>
      <c r="H1070" s="1217">
        <f t="shared" si="66"/>
        <v>0</v>
      </c>
      <c r="I1070" s="1217">
        <f t="shared" si="67"/>
        <v>0</v>
      </c>
      <c r="J1070" s="1217">
        <f t="shared" si="68"/>
        <v>0</v>
      </c>
      <c r="K1070" s="1217">
        <f t="shared" si="69"/>
        <v>0</v>
      </c>
      <c r="L1070" s="829"/>
      <c r="M1070" s="993" t="str">
        <f t="shared" si="61"/>
        <v/>
      </c>
      <c r="N1070" s="829"/>
      <c r="O1070" s="829"/>
      <c r="P1070" s="829"/>
      <c r="Q1070" s="433"/>
      <c r="R1070" s="829" t="str">
        <f t="shared" ref="R1070:R1090" si="70">IF($A1070="","",IF(LOOKUP($B1070,$T$903:$T$982,R$903:R$982)=0,"",LOOKUP($B1070,$T$903:$T$982,R$903:R$982)))</f>
        <v/>
      </c>
      <c r="S1070" s="46"/>
      <c r="T1070" s="46"/>
      <c r="U1070" s="1048">
        <v>1071</v>
      </c>
      <c r="V1070" s="46"/>
    </row>
    <row r="1071" spans="1:22" ht="15.75" customHeight="1">
      <c r="A1071" s="1233" t="str">
        <f t="shared" si="60"/>
        <v xml:space="preserve">Maize: kg produced </v>
      </c>
      <c r="B1071" s="1207">
        <v>4</v>
      </c>
      <c r="C1071" s="1110">
        <f t="shared" si="62"/>
        <v>0</v>
      </c>
      <c r="D1071" s="1110">
        <f t="shared" si="63"/>
        <v>0</v>
      </c>
      <c r="E1071" s="1110">
        <f t="shared" si="64"/>
        <v>650</v>
      </c>
      <c r="F1071" s="1110">
        <f t="shared" si="65"/>
        <v>-650</v>
      </c>
      <c r="G1071" s="829"/>
      <c r="H1071" s="1217">
        <f t="shared" si="66"/>
        <v>0</v>
      </c>
      <c r="I1071" s="1217">
        <f t="shared" si="67"/>
        <v>0</v>
      </c>
      <c r="J1071" s="1217">
        <f t="shared" si="68"/>
        <v>0</v>
      </c>
      <c r="K1071" s="1217">
        <f t="shared" si="69"/>
        <v>0</v>
      </c>
      <c r="L1071" s="829"/>
      <c r="M1071" s="993">
        <f t="shared" si="61"/>
        <v>9</v>
      </c>
      <c r="N1071" s="829"/>
      <c r="O1071" s="829"/>
      <c r="P1071" s="829"/>
      <c r="Q1071" s="433"/>
      <c r="R1071" s="829">
        <f t="shared" si="70"/>
        <v>9</v>
      </c>
      <c r="S1071" s="46"/>
      <c r="T1071" s="46"/>
      <c r="U1071" s="1048">
        <v>1072</v>
      </c>
      <c r="V1071" s="46"/>
    </row>
    <row r="1072" spans="1:22" ht="15.75" customHeight="1">
      <c r="A1072" s="1233" t="str">
        <f t="shared" si="60"/>
        <v>Water melon: no. local meas</v>
      </c>
      <c r="B1072" s="1207">
        <v>5</v>
      </c>
      <c r="C1072" s="1110">
        <f t="shared" si="62"/>
        <v>0</v>
      </c>
      <c r="D1072" s="1110">
        <f t="shared" si="63"/>
        <v>0</v>
      </c>
      <c r="E1072" s="1110">
        <f t="shared" si="64"/>
        <v>2500</v>
      </c>
      <c r="F1072" s="1110">
        <f t="shared" si="65"/>
        <v>-2500</v>
      </c>
      <c r="G1072" s="829"/>
      <c r="H1072" s="1217">
        <f t="shared" si="66"/>
        <v>0</v>
      </c>
      <c r="I1072" s="1217">
        <f t="shared" si="67"/>
        <v>0</v>
      </c>
      <c r="J1072" s="1217">
        <f t="shared" si="68"/>
        <v>0</v>
      </c>
      <c r="K1072" s="1217">
        <f t="shared" si="69"/>
        <v>0</v>
      </c>
      <c r="L1072" s="829"/>
      <c r="M1072" s="993">
        <f t="shared" si="61"/>
        <v>19</v>
      </c>
      <c r="N1072" s="829"/>
      <c r="O1072" s="829"/>
      <c r="P1072" s="829"/>
      <c r="Q1072" s="433"/>
      <c r="R1072" s="829">
        <f t="shared" si="70"/>
        <v>19</v>
      </c>
      <c r="S1072" s="46"/>
      <c r="T1072" s="46"/>
      <c r="U1072" s="1048">
        <v>1073</v>
      </c>
      <c r="V1072" s="46"/>
    </row>
    <row r="1073" spans="1:22" ht="15.75" customHeight="1">
      <c r="A1073" s="1233" t="str">
        <f t="shared" si="60"/>
        <v>Sweet Potatoes:  no. local meas</v>
      </c>
      <c r="B1073" s="1207">
        <v>6</v>
      </c>
      <c r="C1073" s="1110">
        <f t="shared" si="62"/>
        <v>0</v>
      </c>
      <c r="D1073" s="1110">
        <f t="shared" si="63"/>
        <v>0</v>
      </c>
      <c r="E1073" s="1110">
        <f t="shared" si="64"/>
        <v>350</v>
      </c>
      <c r="F1073" s="1110">
        <f t="shared" si="65"/>
        <v>-350</v>
      </c>
      <c r="G1073" s="829"/>
      <c r="H1073" s="1217">
        <f t="shared" si="66"/>
        <v>0</v>
      </c>
      <c r="I1073" s="1217">
        <f t="shared" si="67"/>
        <v>0</v>
      </c>
      <c r="J1073" s="1217">
        <f t="shared" si="68"/>
        <v>0</v>
      </c>
      <c r="K1073" s="1217">
        <f t="shared" si="69"/>
        <v>0</v>
      </c>
      <c r="L1073" s="829"/>
      <c r="M1073" s="993">
        <f t="shared" si="61"/>
        <v>21</v>
      </c>
      <c r="N1073" s="829"/>
      <c r="O1073" s="829"/>
      <c r="P1073" s="829"/>
      <c r="Q1073" s="433"/>
      <c r="R1073" s="829">
        <f t="shared" si="70"/>
        <v>21</v>
      </c>
      <c r="S1073" s="46"/>
      <c r="T1073" s="46"/>
      <c r="U1073" s="1048">
        <v>1074</v>
      </c>
      <c r="V1073" s="46"/>
    </row>
    <row r="1074" spans="1:22" ht="15.75" customHeight="1">
      <c r="A1074" s="1233" t="str">
        <f t="shared" si="60"/>
        <v>Groundnuts (dry): no. local meas</v>
      </c>
      <c r="B1074" s="1207">
        <v>7</v>
      </c>
      <c r="C1074" s="1110">
        <f t="shared" si="62"/>
        <v>0</v>
      </c>
      <c r="D1074" s="1110">
        <f t="shared" si="63"/>
        <v>0</v>
      </c>
      <c r="E1074" s="1110">
        <f t="shared" si="64"/>
        <v>195</v>
      </c>
      <c r="F1074" s="1110">
        <f t="shared" si="65"/>
        <v>-195</v>
      </c>
      <c r="G1074" s="829"/>
      <c r="H1074" s="1217">
        <f t="shared" si="66"/>
        <v>0</v>
      </c>
      <c r="I1074" s="1217">
        <f t="shared" si="67"/>
        <v>0</v>
      </c>
      <c r="J1074" s="1217">
        <f t="shared" si="68"/>
        <v>0</v>
      </c>
      <c r="K1074" s="1217">
        <f t="shared" si="69"/>
        <v>0</v>
      </c>
      <c r="L1074" s="829"/>
      <c r="M1074" s="993">
        <f t="shared" si="61"/>
        <v>22</v>
      </c>
      <c r="N1074" s="829"/>
      <c r="O1074" s="829"/>
      <c r="P1074" s="829"/>
      <c r="Q1074" s="433"/>
      <c r="R1074" s="829">
        <f t="shared" si="70"/>
        <v>22</v>
      </c>
      <c r="S1074" s="46"/>
      <c r="T1074" s="46"/>
      <c r="U1074" s="1048">
        <v>1075</v>
      </c>
      <c r="V1074" s="46"/>
    </row>
    <row r="1075" spans="1:22" ht="15.75" customHeight="1">
      <c r="A1075" s="1233" t="str">
        <f t="shared" si="60"/>
        <v>Other crop: Soyabeans</v>
      </c>
      <c r="B1075" s="1207">
        <v>8</v>
      </c>
      <c r="C1075" s="1110">
        <f t="shared" si="62"/>
        <v>0</v>
      </c>
      <c r="D1075" s="1110">
        <f t="shared" si="63"/>
        <v>0</v>
      </c>
      <c r="E1075" s="1110">
        <f t="shared" si="64"/>
        <v>2100</v>
      </c>
      <c r="F1075" s="1110">
        <f t="shared" si="65"/>
        <v>-2100</v>
      </c>
      <c r="G1075" s="829"/>
      <c r="H1075" s="1217">
        <f t="shared" si="66"/>
        <v>0</v>
      </c>
      <c r="I1075" s="1217">
        <f t="shared" si="67"/>
        <v>0</v>
      </c>
      <c r="J1075" s="1217">
        <f t="shared" si="68"/>
        <v>0</v>
      </c>
      <c r="K1075" s="1217">
        <f t="shared" si="69"/>
        <v>0</v>
      </c>
      <c r="L1075" s="829"/>
      <c r="M1075" s="993">
        <f t="shared" si="61"/>
        <v>24</v>
      </c>
      <c r="N1075" s="829"/>
      <c r="O1075" s="829"/>
      <c r="P1075" s="829"/>
      <c r="Q1075" s="433"/>
      <c r="R1075" s="829">
        <f t="shared" si="70"/>
        <v>24</v>
      </c>
      <c r="S1075" s="46"/>
      <c r="T1075" s="46"/>
      <c r="U1075" s="1048">
        <v>1076</v>
      </c>
      <c r="V1075" s="46"/>
    </row>
    <row r="1076" spans="1:22" ht="15.75" customHeight="1">
      <c r="A1076" s="1233" t="str">
        <f t="shared" si="60"/>
        <v>Pumpkin/Butternut:</v>
      </c>
      <c r="B1076" s="1207">
        <v>9</v>
      </c>
      <c r="C1076" s="1110">
        <f t="shared" si="62"/>
        <v>0</v>
      </c>
      <c r="D1076" s="1110">
        <f t="shared" si="63"/>
        <v>0</v>
      </c>
      <c r="E1076" s="1110">
        <f t="shared" si="64"/>
        <v>540</v>
      </c>
      <c r="F1076" s="1110">
        <f t="shared" si="65"/>
        <v>-540</v>
      </c>
      <c r="G1076" s="829"/>
      <c r="H1076" s="1217">
        <f t="shared" si="66"/>
        <v>0</v>
      </c>
      <c r="I1076" s="1217">
        <f t="shared" si="67"/>
        <v>0</v>
      </c>
      <c r="J1076" s="1217">
        <f t="shared" si="68"/>
        <v>0</v>
      </c>
      <c r="K1076" s="1217">
        <f t="shared" si="69"/>
        <v>0</v>
      </c>
      <c r="L1076" s="829"/>
      <c r="M1076" s="993">
        <f t="shared" si="61"/>
        <v>25</v>
      </c>
      <c r="N1076" s="829"/>
      <c r="O1076" s="829"/>
      <c r="P1076" s="829"/>
      <c r="Q1076" s="433"/>
      <c r="R1076" s="829">
        <f t="shared" si="70"/>
        <v>25</v>
      </c>
      <c r="S1076" s="46"/>
      <c r="T1076" s="46"/>
      <c r="U1076" s="1048">
        <v>1077</v>
      </c>
      <c r="V1076" s="46"/>
    </row>
    <row r="1077" spans="1:22" ht="15.75" customHeight="1">
      <c r="A1077" s="1233" t="str">
        <f t="shared" si="60"/>
        <v>Tomato: no. local measure</v>
      </c>
      <c r="B1077" s="1207">
        <v>10</v>
      </c>
      <c r="C1077" s="1110">
        <f t="shared" si="62"/>
        <v>0</v>
      </c>
      <c r="D1077" s="1110">
        <f t="shared" si="63"/>
        <v>0</v>
      </c>
      <c r="E1077" s="1110">
        <f t="shared" si="64"/>
        <v>420</v>
      </c>
      <c r="F1077" s="1110">
        <f t="shared" si="65"/>
        <v>0</v>
      </c>
      <c r="G1077" s="829"/>
      <c r="H1077" s="1217">
        <f t="shared" si="66"/>
        <v>0</v>
      </c>
      <c r="I1077" s="1217">
        <f t="shared" si="67"/>
        <v>0</v>
      </c>
      <c r="J1077" s="1217">
        <f t="shared" si="68"/>
        <v>0</v>
      </c>
      <c r="K1077" s="1217">
        <f t="shared" si="69"/>
        <v>0</v>
      </c>
      <c r="L1077" s="829"/>
      <c r="M1077" s="993">
        <f t="shared" si="61"/>
        <v>26</v>
      </c>
      <c r="N1077" s="829"/>
      <c r="O1077" s="829"/>
      <c r="P1077" s="829"/>
      <c r="Q1077" s="433"/>
      <c r="R1077" s="829">
        <f t="shared" si="70"/>
        <v>26</v>
      </c>
      <c r="S1077" s="46"/>
      <c r="T1077" s="46"/>
      <c r="U1077" s="1048">
        <v>1078</v>
      </c>
      <c r="V1077" s="46"/>
    </row>
    <row r="1078" spans="1:22" ht="15.75" customHeight="1">
      <c r="A1078" s="1233" t="str">
        <f t="shared" si="60"/>
        <v>Main cashcrop  Tobacco kg sold</v>
      </c>
      <c r="B1078" s="1207">
        <v>11</v>
      </c>
      <c r="C1078" s="1110">
        <f t="shared" si="62"/>
        <v>0</v>
      </c>
      <c r="D1078" s="1110">
        <f t="shared" si="63"/>
        <v>0</v>
      </c>
      <c r="E1078" s="1110">
        <f t="shared" si="64"/>
        <v>0</v>
      </c>
      <c r="F1078" s="1110">
        <f t="shared" si="65"/>
        <v>0</v>
      </c>
      <c r="G1078" s="829"/>
      <c r="H1078" s="1217">
        <f t="shared" si="66"/>
        <v>0</v>
      </c>
      <c r="I1078" s="1217">
        <f t="shared" si="67"/>
        <v>0</v>
      </c>
      <c r="J1078" s="1217">
        <f t="shared" si="68"/>
        <v>14622720.000000002</v>
      </c>
      <c r="K1078" s="1217">
        <f t="shared" si="69"/>
        <v>0</v>
      </c>
      <c r="L1078" s="829"/>
      <c r="M1078" s="993" t="str">
        <f t="shared" si="61"/>
        <v/>
      </c>
      <c r="N1078" s="829"/>
      <c r="O1078" s="829"/>
      <c r="P1078" s="829"/>
      <c r="Q1078" s="433"/>
      <c r="R1078" s="829" t="str">
        <f t="shared" si="70"/>
        <v/>
      </c>
      <c r="S1078" s="46"/>
      <c r="T1078" s="46"/>
      <c r="U1078" s="1048">
        <v>1079</v>
      </c>
      <c r="V1078" s="46"/>
    </row>
    <row r="1079" spans="1:22" ht="15.75" customHeight="1">
      <c r="A1079" s="1233" t="str">
        <f t="shared" si="60"/>
        <v>Other cashcrop:  Seed Maize kg produced</v>
      </c>
      <c r="B1079" s="1207">
        <v>12</v>
      </c>
      <c r="C1079" s="1110">
        <f t="shared" si="62"/>
        <v>0</v>
      </c>
      <c r="D1079" s="1110">
        <f t="shared" si="63"/>
        <v>0</v>
      </c>
      <c r="E1079" s="1110">
        <f t="shared" si="64"/>
        <v>0</v>
      </c>
      <c r="F1079" s="1110">
        <f t="shared" si="65"/>
        <v>0</v>
      </c>
      <c r="G1079" s="829"/>
      <c r="H1079" s="1217">
        <f t="shared" si="66"/>
        <v>0</v>
      </c>
      <c r="I1079" s="1217">
        <f t="shared" si="67"/>
        <v>0</v>
      </c>
      <c r="J1079" s="1217">
        <f t="shared" si="68"/>
        <v>33000000</v>
      </c>
      <c r="K1079" s="1217">
        <f t="shared" si="69"/>
        <v>0</v>
      </c>
      <c r="L1079" s="829"/>
      <c r="M1079" s="993" t="str">
        <f t="shared" si="61"/>
        <v/>
      </c>
      <c r="N1079" s="829"/>
      <c r="O1079" s="829"/>
      <c r="P1079" s="829"/>
      <c r="Q1079" s="433"/>
      <c r="R1079" s="829" t="str">
        <f t="shared" si="70"/>
        <v/>
      </c>
      <c r="S1079" s="46"/>
      <c r="T1079" s="46"/>
      <c r="U1079" s="1048">
        <v>1080</v>
      </c>
      <c r="V1079" s="46"/>
    </row>
    <row r="1080" spans="1:22" ht="15.75" customHeight="1">
      <c r="A1080" s="1233" t="str">
        <f t="shared" si="60"/>
        <v>Other cashcrop:  Potatoes kg produced</v>
      </c>
      <c r="B1080" s="1207">
        <v>13</v>
      </c>
      <c r="C1080" s="1110">
        <f t="shared" si="62"/>
        <v>0</v>
      </c>
      <c r="D1080" s="1110">
        <f t="shared" si="63"/>
        <v>0</v>
      </c>
      <c r="E1080" s="1110">
        <f t="shared" si="64"/>
        <v>0</v>
      </c>
      <c r="F1080" s="1110">
        <f t="shared" si="65"/>
        <v>0</v>
      </c>
      <c r="G1080" s="829"/>
      <c r="H1080" s="1217">
        <f t="shared" si="66"/>
        <v>0</v>
      </c>
      <c r="I1080" s="1217">
        <f t="shared" si="67"/>
        <v>0</v>
      </c>
      <c r="J1080" s="1217">
        <f t="shared" si="68"/>
        <v>47400000</v>
      </c>
      <c r="K1080" s="1217">
        <f t="shared" si="69"/>
        <v>0</v>
      </c>
      <c r="L1080" s="829"/>
      <c r="M1080" s="993" t="str">
        <f t="shared" si="61"/>
        <v/>
      </c>
      <c r="N1080" s="829"/>
      <c r="O1080" s="829"/>
      <c r="P1080" s="829"/>
      <c r="Q1080" s="433"/>
      <c r="R1080" s="829" t="str">
        <f t="shared" si="70"/>
        <v/>
      </c>
      <c r="S1080" s="46"/>
      <c r="T1080" s="46"/>
      <c r="U1080" s="1048">
        <v>1081</v>
      </c>
      <c r="V1080" s="46"/>
    </row>
    <row r="1081" spans="1:22" ht="15.75" customHeight="1">
      <c r="A1081" s="1233" t="str">
        <f t="shared" si="60"/>
        <v>Other cashcrop:  Wheat kg produced</v>
      </c>
      <c r="B1081" s="1207">
        <v>14</v>
      </c>
      <c r="C1081" s="1110">
        <f t="shared" si="62"/>
        <v>0</v>
      </c>
      <c r="D1081" s="1110">
        <f t="shared" si="63"/>
        <v>0</v>
      </c>
      <c r="E1081" s="1110">
        <f t="shared" si="64"/>
        <v>0</v>
      </c>
      <c r="F1081" s="1110">
        <f t="shared" si="65"/>
        <v>0</v>
      </c>
      <c r="G1081" s="829"/>
      <c r="H1081" s="1217">
        <f t="shared" si="66"/>
        <v>0</v>
      </c>
      <c r="I1081" s="1217">
        <f t="shared" si="67"/>
        <v>0</v>
      </c>
      <c r="J1081" s="1217">
        <f t="shared" si="68"/>
        <v>36000000</v>
      </c>
      <c r="K1081" s="1217">
        <f t="shared" si="69"/>
        <v>0</v>
      </c>
      <c r="L1081" s="829"/>
      <c r="M1081" s="993" t="str">
        <f t="shared" si="61"/>
        <v/>
      </c>
      <c r="N1081" s="829"/>
      <c r="O1081" s="829"/>
      <c r="P1081" s="829"/>
      <c r="Q1081" s="433"/>
      <c r="R1081" s="829" t="str">
        <f t="shared" si="70"/>
        <v/>
      </c>
      <c r="S1081" s="46"/>
      <c r="T1081" s="46"/>
      <c r="U1081" s="1048">
        <v>1082</v>
      </c>
      <c r="V1081" s="46"/>
    </row>
    <row r="1082" spans="1:22" ht="15.75" customHeight="1">
      <c r="A1082" s="1233" t="str">
        <f t="shared" si="60"/>
        <v>Other cashcrop: Onion kg produced</v>
      </c>
      <c r="B1082" s="1207">
        <v>15</v>
      </c>
      <c r="C1082" s="1110">
        <f t="shared" si="62"/>
        <v>0</v>
      </c>
      <c r="D1082" s="1110">
        <f t="shared" si="63"/>
        <v>0</v>
      </c>
      <c r="E1082" s="1110">
        <f t="shared" si="64"/>
        <v>0</v>
      </c>
      <c r="F1082" s="1110">
        <f t="shared" si="65"/>
        <v>0</v>
      </c>
      <c r="G1082" s="829"/>
      <c r="H1082" s="1217">
        <f t="shared" si="66"/>
        <v>0</v>
      </c>
      <c r="I1082" s="1217">
        <f t="shared" si="67"/>
        <v>0</v>
      </c>
      <c r="J1082" s="1217">
        <f t="shared" si="68"/>
        <v>4000000</v>
      </c>
      <c r="K1082" s="1217">
        <f t="shared" si="69"/>
        <v>0</v>
      </c>
      <c r="L1082" s="829"/>
      <c r="M1082" s="993" t="str">
        <f t="shared" si="61"/>
        <v/>
      </c>
      <c r="N1082" s="829"/>
      <c r="O1082" s="829"/>
      <c r="P1082" s="829"/>
      <c r="Q1082" s="433"/>
      <c r="R1082" s="829" t="str">
        <f t="shared" si="70"/>
        <v/>
      </c>
      <c r="S1082" s="46"/>
      <c r="T1082" s="46"/>
      <c r="U1082" s="1048">
        <v>1083</v>
      </c>
      <c r="V1082" s="46"/>
    </row>
    <row r="1083" spans="1:22" ht="15.75" customHeight="1">
      <c r="A1083" s="1233" t="str">
        <f t="shared" si="60"/>
        <v>Other cashcrop: Soya Beans kg produced</v>
      </c>
      <c r="B1083" s="1207">
        <v>16</v>
      </c>
      <c r="C1083" s="1110">
        <f t="shared" si="62"/>
        <v>0</v>
      </c>
      <c r="D1083" s="1110">
        <f t="shared" si="63"/>
        <v>0</v>
      </c>
      <c r="E1083" s="1110">
        <f t="shared" si="64"/>
        <v>0</v>
      </c>
      <c r="F1083" s="1110">
        <f t="shared" si="65"/>
        <v>0</v>
      </c>
      <c r="G1083" s="829"/>
      <c r="H1083" s="1217">
        <f t="shared" si="66"/>
        <v>0</v>
      </c>
      <c r="I1083" s="1217">
        <f t="shared" si="67"/>
        <v>0</v>
      </c>
      <c r="J1083" s="1217">
        <f t="shared" si="68"/>
        <v>12240000</v>
      </c>
      <c r="K1083" s="1217">
        <f t="shared" si="69"/>
        <v>0</v>
      </c>
      <c r="L1083" s="829"/>
      <c r="M1083" s="993" t="str">
        <f t="shared" si="61"/>
        <v/>
      </c>
      <c r="N1083" s="829"/>
      <c r="O1083" s="829"/>
      <c r="P1083" s="829"/>
      <c r="Q1083" s="433"/>
      <c r="R1083" s="829" t="str">
        <f t="shared" si="70"/>
        <v/>
      </c>
      <c r="S1083" s="46"/>
      <c r="T1083" s="46"/>
      <c r="U1083" s="1048">
        <v>1084</v>
      </c>
      <c r="V1083" s="46"/>
    </row>
    <row r="1084" spans="1:22" ht="15.75" customHeight="1">
      <c r="A1084" s="1233" t="str">
        <f t="shared" si="60"/>
        <v>Other cashcrop: Macadamia Nutskg produced</v>
      </c>
      <c r="B1084" s="1207">
        <v>17</v>
      </c>
      <c r="C1084" s="1110">
        <f t="shared" si="62"/>
        <v>0</v>
      </c>
      <c r="D1084" s="1110">
        <f t="shared" si="63"/>
        <v>0</v>
      </c>
      <c r="E1084" s="1110">
        <f t="shared" si="64"/>
        <v>0</v>
      </c>
      <c r="F1084" s="1110">
        <f t="shared" si="65"/>
        <v>0</v>
      </c>
      <c r="G1084" s="829"/>
      <c r="H1084" s="1217">
        <f t="shared" si="66"/>
        <v>0</v>
      </c>
      <c r="I1084" s="1217">
        <f t="shared" si="67"/>
        <v>0</v>
      </c>
      <c r="J1084" s="1217">
        <f t="shared" si="68"/>
        <v>360000</v>
      </c>
      <c r="K1084" s="1217">
        <f t="shared" si="69"/>
        <v>0</v>
      </c>
      <c r="L1084" s="829"/>
      <c r="M1084" s="993" t="str">
        <f t="shared" si="61"/>
        <v/>
      </c>
      <c r="N1084" s="829"/>
      <c r="O1084" s="829"/>
      <c r="P1084" s="829"/>
      <c r="Q1084" s="433"/>
      <c r="R1084" s="829" t="str">
        <f t="shared" si="70"/>
        <v/>
      </c>
      <c r="S1084" s="46"/>
      <c r="T1084" s="46"/>
      <c r="U1084" s="1048">
        <v>1085</v>
      </c>
      <c r="V1084" s="46"/>
    </row>
    <row r="1085" spans="1:22" ht="15.75" customHeight="1">
      <c r="A1085" s="1233" t="str">
        <f t="shared" si="60"/>
        <v/>
      </c>
      <c r="B1085" s="1207">
        <v>18</v>
      </c>
      <c r="C1085" s="1110" t="str">
        <f t="shared" si="62"/>
        <v/>
      </c>
      <c r="D1085" s="1110" t="str">
        <f t="shared" si="63"/>
        <v/>
      </c>
      <c r="E1085" s="1110" t="str">
        <f t="shared" si="64"/>
        <v/>
      </c>
      <c r="F1085" s="1110" t="str">
        <f t="shared" si="65"/>
        <v/>
      </c>
      <c r="G1085" s="829"/>
      <c r="H1085" s="1217" t="str">
        <f t="shared" si="66"/>
        <v/>
      </c>
      <c r="I1085" s="1217" t="str">
        <f t="shared" si="67"/>
        <v/>
      </c>
      <c r="J1085" s="1217" t="str">
        <f t="shared" si="68"/>
        <v/>
      </c>
      <c r="K1085" s="1217" t="str">
        <f t="shared" si="69"/>
        <v/>
      </c>
      <c r="L1085" s="829"/>
      <c r="M1085" s="993" t="str">
        <f t="shared" si="61"/>
        <v/>
      </c>
      <c r="N1085" s="829"/>
      <c r="O1085" s="829"/>
      <c r="P1085" s="829"/>
      <c r="Q1085" s="433"/>
      <c r="R1085" s="829" t="str">
        <f t="shared" si="70"/>
        <v/>
      </c>
      <c r="S1085" s="46"/>
      <c r="T1085" s="46"/>
      <c r="U1085" s="1048">
        <v>1086</v>
      </c>
      <c r="V1085" s="46"/>
    </row>
    <row r="1086" spans="1:22" ht="15.75" customHeight="1">
      <c r="A1086" s="1233" t="str">
        <f t="shared" si="60"/>
        <v/>
      </c>
      <c r="B1086" s="1207">
        <v>19</v>
      </c>
      <c r="C1086" s="1110" t="str">
        <f t="shared" si="62"/>
        <v/>
      </c>
      <c r="D1086" s="1110" t="str">
        <f t="shared" si="63"/>
        <v/>
      </c>
      <c r="E1086" s="1110" t="str">
        <f t="shared" si="64"/>
        <v/>
      </c>
      <c r="F1086" s="1110" t="str">
        <f t="shared" si="65"/>
        <v/>
      </c>
      <c r="G1086" s="829"/>
      <c r="H1086" s="1217" t="str">
        <f t="shared" si="66"/>
        <v/>
      </c>
      <c r="I1086" s="1217" t="str">
        <f t="shared" si="67"/>
        <v/>
      </c>
      <c r="J1086" s="1217" t="str">
        <f t="shared" si="68"/>
        <v/>
      </c>
      <c r="K1086" s="1217" t="str">
        <f t="shared" si="69"/>
        <v/>
      </c>
      <c r="L1086" s="829"/>
      <c r="M1086" s="993" t="str">
        <f t="shared" si="61"/>
        <v/>
      </c>
      <c r="N1086" s="829"/>
      <c r="O1086" s="829"/>
      <c r="P1086" s="829"/>
      <c r="Q1086" s="433"/>
      <c r="R1086" s="829" t="str">
        <f t="shared" si="70"/>
        <v/>
      </c>
      <c r="S1086" s="46"/>
      <c r="T1086" s="46"/>
      <c r="U1086" s="1048">
        <v>1087</v>
      </c>
      <c r="V1086" s="46"/>
    </row>
    <row r="1087" spans="1:22" ht="15.75" customHeight="1">
      <c r="A1087" s="1233" t="str">
        <f t="shared" si="60"/>
        <v/>
      </c>
      <c r="B1087" s="1207">
        <v>20</v>
      </c>
      <c r="C1087" s="1110" t="str">
        <f t="shared" si="62"/>
        <v/>
      </c>
      <c r="D1087" s="1110" t="str">
        <f t="shared" si="63"/>
        <v/>
      </c>
      <c r="E1087" s="1110" t="str">
        <f t="shared" si="64"/>
        <v/>
      </c>
      <c r="F1087" s="1110" t="str">
        <f t="shared" si="65"/>
        <v/>
      </c>
      <c r="G1087" s="829"/>
      <c r="H1087" s="1217" t="str">
        <f t="shared" si="66"/>
        <v/>
      </c>
      <c r="I1087" s="1217" t="str">
        <f t="shared" si="67"/>
        <v/>
      </c>
      <c r="J1087" s="1217" t="str">
        <f t="shared" si="68"/>
        <v/>
      </c>
      <c r="K1087" s="1217" t="str">
        <f t="shared" si="69"/>
        <v/>
      </c>
      <c r="L1087" s="829"/>
      <c r="M1087" s="993" t="str">
        <f t="shared" si="61"/>
        <v/>
      </c>
      <c r="N1087" s="829"/>
      <c r="O1087" s="829"/>
      <c r="P1087" s="829"/>
      <c r="Q1087" s="433"/>
      <c r="R1087" s="829" t="str">
        <f t="shared" si="70"/>
        <v/>
      </c>
      <c r="S1087" s="46"/>
      <c r="T1087" s="46"/>
      <c r="U1087" s="1048">
        <v>1088</v>
      </c>
      <c r="V1087" s="46"/>
    </row>
    <row r="1088" spans="1:22" ht="15.75" customHeight="1">
      <c r="A1088" s="1233" t="str">
        <f t="shared" si="60"/>
        <v/>
      </c>
      <c r="B1088" s="1207">
        <v>21</v>
      </c>
      <c r="C1088" s="1110" t="str">
        <f t="shared" si="62"/>
        <v/>
      </c>
      <c r="D1088" s="1110" t="str">
        <f t="shared" si="63"/>
        <v/>
      </c>
      <c r="E1088" s="1110" t="str">
        <f t="shared" si="64"/>
        <v/>
      </c>
      <c r="F1088" s="1110" t="str">
        <f t="shared" si="65"/>
        <v/>
      </c>
      <c r="G1088" s="829"/>
      <c r="H1088" s="1217" t="str">
        <f t="shared" si="66"/>
        <v/>
      </c>
      <c r="I1088" s="1217" t="str">
        <f t="shared" si="67"/>
        <v/>
      </c>
      <c r="J1088" s="1217" t="str">
        <f t="shared" si="68"/>
        <v/>
      </c>
      <c r="K1088" s="1217" t="str">
        <f t="shared" si="69"/>
        <v/>
      </c>
      <c r="L1088" s="829"/>
      <c r="M1088" s="993" t="str">
        <f t="shared" si="61"/>
        <v/>
      </c>
      <c r="N1088" s="829"/>
      <c r="O1088" s="829"/>
      <c r="P1088" s="829"/>
      <c r="Q1088" s="433"/>
      <c r="R1088" s="829" t="str">
        <f t="shared" si="70"/>
        <v/>
      </c>
      <c r="S1088" s="46"/>
      <c r="T1088" s="46"/>
      <c r="U1088" s="1048">
        <v>1089</v>
      </c>
      <c r="V1088" s="46"/>
    </row>
    <row r="1089" spans="1:22" ht="15.75" customHeight="1">
      <c r="A1089" s="1233" t="str">
        <f t="shared" si="60"/>
        <v/>
      </c>
      <c r="B1089" s="1207">
        <v>22</v>
      </c>
      <c r="C1089" s="1110" t="str">
        <f t="shared" si="62"/>
        <v/>
      </c>
      <c r="D1089" s="1110" t="str">
        <f t="shared" si="63"/>
        <v/>
      </c>
      <c r="E1089" s="1110" t="str">
        <f t="shared" si="64"/>
        <v/>
      </c>
      <c r="F1089" s="1110" t="str">
        <f t="shared" si="65"/>
        <v/>
      </c>
      <c r="G1089" s="829"/>
      <c r="H1089" s="1217" t="str">
        <f t="shared" si="66"/>
        <v/>
      </c>
      <c r="I1089" s="1217" t="str">
        <f t="shared" si="67"/>
        <v/>
      </c>
      <c r="J1089" s="1217" t="str">
        <f t="shared" si="68"/>
        <v/>
      </c>
      <c r="K1089" s="1217" t="str">
        <f t="shared" si="69"/>
        <v/>
      </c>
      <c r="L1089" s="829"/>
      <c r="M1089" s="993" t="str">
        <f t="shared" si="61"/>
        <v/>
      </c>
      <c r="N1089" s="829"/>
      <c r="O1089" s="829"/>
      <c r="P1089" s="829"/>
      <c r="Q1089" s="433"/>
      <c r="R1089" s="829" t="str">
        <f t="shared" si="70"/>
        <v/>
      </c>
      <c r="S1089" s="46"/>
      <c r="T1089" s="46"/>
      <c r="U1089" s="1048">
        <v>1090</v>
      </c>
      <c r="V1089" s="46"/>
    </row>
    <row r="1090" spans="1:22" ht="15.75" customHeight="1">
      <c r="A1090" s="1233" t="str">
        <f t="shared" si="60"/>
        <v/>
      </c>
      <c r="B1090" s="1207">
        <v>23</v>
      </c>
      <c r="C1090" s="1110" t="str">
        <f t="shared" si="62"/>
        <v/>
      </c>
      <c r="D1090" s="1110" t="str">
        <f t="shared" si="63"/>
        <v/>
      </c>
      <c r="E1090" s="1110" t="str">
        <f t="shared" si="64"/>
        <v/>
      </c>
      <c r="F1090" s="1110" t="str">
        <f t="shared" si="65"/>
        <v/>
      </c>
      <c r="G1090" s="829"/>
      <c r="H1090" s="1217" t="str">
        <f t="shared" si="66"/>
        <v/>
      </c>
      <c r="I1090" s="1217" t="str">
        <f t="shared" si="67"/>
        <v/>
      </c>
      <c r="J1090" s="1217" t="str">
        <f t="shared" si="68"/>
        <v/>
      </c>
      <c r="K1090" s="1217" t="str">
        <f t="shared" si="69"/>
        <v/>
      </c>
      <c r="L1090" s="829"/>
      <c r="M1090" s="993" t="str">
        <f t="shared" si="61"/>
        <v/>
      </c>
      <c r="N1090" s="829"/>
      <c r="O1090" s="829"/>
      <c r="P1090" s="829"/>
      <c r="Q1090" s="433"/>
      <c r="R1090" s="829" t="str">
        <f t="shared" si="70"/>
        <v/>
      </c>
      <c r="S1090" s="46"/>
      <c r="T1090" s="46"/>
      <c r="U1090" s="1048">
        <v>1091</v>
      </c>
      <c r="V1090" s="46"/>
    </row>
    <row r="1091" spans="1:22" ht="15.75" customHeight="1">
      <c r="A1091" s="1237" t="s">
        <v>74</v>
      </c>
      <c r="B1091" s="1207"/>
      <c r="C1091" s="1110">
        <f>SUM(C1068:C1090)</f>
        <v>0</v>
      </c>
      <c r="D1091" s="1110">
        <f>SUM(D1068:D1090)</f>
        <v>0</v>
      </c>
      <c r="E1091" s="1110">
        <f>SUM(E1068:E1090)</f>
        <v>10355</v>
      </c>
      <c r="F1091" s="1110">
        <f>SUM(F1068:F1090)</f>
        <v>-6335</v>
      </c>
      <c r="G1091" s="829"/>
      <c r="H1091" s="1217">
        <f>SUM(H1068:H1090)</f>
        <v>0</v>
      </c>
      <c r="I1091" s="1217">
        <f>SUM(I1068:I1090)</f>
        <v>0</v>
      </c>
      <c r="J1091" s="1217">
        <f>SUM(J1068:J1090)</f>
        <v>148245020</v>
      </c>
      <c r="K1091" s="1217">
        <f>SUM(K1068:K1090)</f>
        <v>-122500</v>
      </c>
      <c r="L1091" s="829"/>
      <c r="M1091" s="829"/>
      <c r="N1091" s="829"/>
      <c r="O1091" s="829"/>
      <c r="P1091" s="829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7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397</v>
      </c>
      <c r="B1093" s="1207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506</v>
      </c>
      <c r="B1094" s="1207"/>
      <c r="C1094" s="1241">
        <f>C899</f>
        <v>0</v>
      </c>
      <c r="D1094" s="1241">
        <f>M899</f>
        <v>0</v>
      </c>
      <c r="E1094" s="1241">
        <f>D899</f>
        <v>0.73924041458288026</v>
      </c>
      <c r="F1094" s="1241">
        <f>N899</f>
        <v>0.89374501703268827</v>
      </c>
      <c r="G1094" s="829"/>
      <c r="H1094" s="1242">
        <f>E899</f>
        <v>0</v>
      </c>
      <c r="I1094" s="1242">
        <f>O899</f>
        <v>0</v>
      </c>
      <c r="J1094" s="1242">
        <f>F899</f>
        <v>0</v>
      </c>
      <c r="K1094" s="1242">
        <f>P899</f>
        <v>0</v>
      </c>
      <c r="L1094" s="829"/>
      <c r="M1094" s="829"/>
      <c r="N1094" s="829"/>
      <c r="O1094" s="829"/>
      <c r="P1094" s="829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507</v>
      </c>
      <c r="B1095" s="1207"/>
      <c r="C1095" s="1239" t="str">
        <f>IF(SUM(C1042:C1064)=C1094,"OK",SUM(C1042:C1064))</f>
        <v>OK</v>
      </c>
      <c r="D1095" s="1239" t="str">
        <f>IF(SUM(D1042:D1064)=D1094,"OK",SUM(D1042:D1064))</f>
        <v>OK</v>
      </c>
      <c r="E1095" s="1239" t="str">
        <f>IF(SUM(E1042:E1064)=E1094,"OK",SUM(E1042:E1064))</f>
        <v>OK</v>
      </c>
      <c r="F1095" s="1239" t="str">
        <f>IF(SUM(F1042:F1064)=F1094,"OK",SUM(F1042:F1064))</f>
        <v>OK</v>
      </c>
      <c r="G1095" s="829"/>
      <c r="H1095" s="1239" t="str">
        <f>IF(SUM(H1042:H1064)=H1094,"OK",SUM(H1042:H1064))</f>
        <v>OK</v>
      </c>
      <c r="I1095" s="1239" t="str">
        <f>IF(SUM(I1042:I1064)=I1094,"OK",SUM(I1042:I1064))</f>
        <v>OK</v>
      </c>
      <c r="J1095" s="1239" t="str">
        <f>IF(SUM(J1042:J1064)=J1094,"OK",SUM(J1042:J1064))</f>
        <v>OK</v>
      </c>
      <c r="K1095" s="1239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508</v>
      </c>
      <c r="B1096" s="1207"/>
      <c r="C1096" s="1208">
        <f>C984</f>
        <v>0</v>
      </c>
      <c r="D1096" s="1208">
        <f>M984</f>
        <v>0</v>
      </c>
      <c r="E1096" s="1208">
        <f>D984</f>
        <v>10355</v>
      </c>
      <c r="F1096" s="1208">
        <f>N984</f>
        <v>-6335</v>
      </c>
      <c r="G1096" s="829"/>
      <c r="H1096" s="1243">
        <f>E984</f>
        <v>0</v>
      </c>
      <c r="I1096" s="1243">
        <f>O984</f>
        <v>0</v>
      </c>
      <c r="J1096" s="1243">
        <f>F984</f>
        <v>148245020</v>
      </c>
      <c r="K1096" s="1243">
        <f>P984</f>
        <v>-122500</v>
      </c>
      <c r="L1096" s="829"/>
      <c r="M1096" s="829"/>
      <c r="N1096" s="829"/>
      <c r="O1096" s="829"/>
      <c r="P1096" s="829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507</v>
      </c>
      <c r="B1097" s="1207"/>
      <c r="C1097" s="1208" t="str">
        <f>IF(SUM(C1067:C1090)=C1096,"OK",SUM(C1067:C1090))</f>
        <v>OK</v>
      </c>
      <c r="D1097" s="1208" t="str">
        <f>IF(SUM(D1067:D1090)=D1096,"OK",SUM(D1067:D1090))</f>
        <v>OK</v>
      </c>
      <c r="E1097" s="1208" t="str">
        <f>IF(SUM(E1067:E1090)=E1096,"OK",SUM(E1067:E1090))</f>
        <v>OK</v>
      </c>
      <c r="F1097" s="1208" t="str">
        <f>IF(SUM(F1067:F1090)=F1096,"OK",SUM(F1067:F1090))</f>
        <v>OK</v>
      </c>
      <c r="G1097" s="829"/>
      <c r="H1097" s="1208" t="str">
        <f>IF(SUM(H1067:H1090)=H1096,"OK",SUM(H1067:H1090))</f>
        <v>OK</v>
      </c>
      <c r="I1097" s="1208" t="str">
        <f>IF(SUM(I1067:I1090)=I1096,"OK",SUM(I1067:I1090))</f>
        <v>OK</v>
      </c>
      <c r="J1097" s="1208" t="str">
        <f>IF(SUM(J1067:J1090)=J1096,"OK",SUM(J1067:J1090))</f>
        <v>OK</v>
      </c>
      <c r="K1097" s="1208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7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509</v>
      </c>
      <c r="B1099" s="1207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$G$1 &amp; ")"</f>
        <v>cut-off for significance (% kcal)</v>
      </c>
      <c r="B1100" s="1207"/>
      <c r="C1100" s="677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7"/>
      <c r="C1101" s="1215" t="str">
        <f>WB!B9</f>
        <v>VP</v>
      </c>
      <c r="D1101" s="1215" t="str">
        <f>WB!B10</f>
        <v>P</v>
      </c>
      <c r="E1101" s="1215" t="str">
        <f>WB!B11</f>
        <v>M</v>
      </c>
      <c r="F1101" s="1215" t="str">
        <f>WB!B12</f>
        <v>BO</v>
      </c>
      <c r="G1101" s="829"/>
      <c r="H1101" s="1216" t="str">
        <f>C1101</f>
        <v>VP</v>
      </c>
      <c r="I1101" s="1216" t="str">
        <f>D1101</f>
        <v>P</v>
      </c>
      <c r="J1101" s="1216" t="str">
        <f>E1101</f>
        <v>M</v>
      </c>
      <c r="K1101" s="1216" t="str">
        <f>F1101</f>
        <v>BO</v>
      </c>
      <c r="L1101" s="829"/>
      <c r="M1101" s="829"/>
      <c r="N1101" s="829"/>
      <c r="O1101" s="829"/>
      <c r="P1101" s="829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$G$1</f>
        <v>cost of 100% kcal</v>
      </c>
      <c r="B1102" s="1207"/>
      <c r="C1102" s="1208">
        <f>C1037*365*C1038*C1039</f>
        <v>0</v>
      </c>
      <c r="D1102" s="1208">
        <f>E1037*365*E1038*E1039</f>
        <v>0</v>
      </c>
      <c r="E1102" s="1208">
        <f>H1037*365*H1038*H1039</f>
        <v>0</v>
      </c>
      <c r="F1102" s="1208">
        <f>J1037*365*J1038*J1039</f>
        <v>0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7"/>
      <c r="C1103" s="1208"/>
      <c r="D1103" s="1208"/>
      <c r="E1103" s="1208"/>
      <c r="F1103" s="1208"/>
      <c r="G1103" s="829"/>
      <c r="H1103" s="46"/>
      <c r="I1103" s="46"/>
      <c r="J1103" s="46"/>
      <c r="K1103" s="828"/>
      <c r="L1103" s="829"/>
      <c r="M1103" s="1244" t="s">
        <v>510</v>
      </c>
      <c r="N1103" s="829"/>
      <c r="O1103" s="829"/>
      <c r="P1103" s="829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511</v>
      </c>
      <c r="B1104" s="1207"/>
      <c r="C1104" s="829"/>
      <c r="D1104" s="1208"/>
      <c r="E1104" s="1208"/>
      <c r="F1104" s="1208"/>
      <c r="G1104" s="829"/>
      <c r="H1104" s="828"/>
      <c r="I1104" s="46"/>
      <c r="J1104" s="46"/>
      <c r="K1104" s="828"/>
      <c r="L1104" s="829"/>
      <c r="M1104" s="1245" t="s">
        <v>512</v>
      </c>
      <c r="N1104" s="1246" t="s">
        <v>335</v>
      </c>
      <c r="O1104" s="829"/>
      <c r="P1104" s="829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41" t="str">
        <f t="shared" ref="A1105:A1124" si="71">A829</f>
        <v>Green cons - Season 1: no of months</v>
      </c>
      <c r="B1105" s="829"/>
      <c r="C1105" s="1239">
        <f t="shared" ref="C1105:F1106" si="72">MAX(SUM(C829,M829),SUM(C829))</f>
        <v>0</v>
      </c>
      <c r="D1105" s="1239">
        <f t="shared" si="72"/>
        <v>0</v>
      </c>
      <c r="E1105" s="1239">
        <f t="shared" si="72"/>
        <v>0</v>
      </c>
      <c r="F1105" s="1239">
        <f t="shared" si="72"/>
        <v>0</v>
      </c>
      <c r="G1105" s="829"/>
      <c r="H1105" s="46"/>
      <c r="I1105" s="46"/>
      <c r="J1105" s="46"/>
      <c r="K1105" s="46"/>
      <c r="L1105" s="44"/>
      <c r="M1105" s="1230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7"/>
      <c r="O1105" s="829"/>
      <c r="P1105" s="829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41" t="str">
        <f t="shared" si="71"/>
        <v xml:space="preserve">Green beans </v>
      </c>
      <c r="B1106" s="829"/>
      <c r="C1106" s="1239">
        <f t="shared" si="72"/>
        <v>0</v>
      </c>
      <c r="D1106" s="1239">
        <f t="shared" si="72"/>
        <v>0</v>
      </c>
      <c r="E1106" s="1239">
        <f t="shared" si="72"/>
        <v>0</v>
      </c>
      <c r="F1106" s="1239">
        <f t="shared" si="72"/>
        <v>0</v>
      </c>
      <c r="G1106" s="829"/>
      <c r="H1106" s="46"/>
      <c r="I1106" s="46"/>
      <c r="J1106" s="46"/>
      <c r="K1106" s="46"/>
      <c r="L1106" s="44"/>
      <c r="M1106" s="1230" t="str">
        <f t="shared" si="73"/>
        <v/>
      </c>
      <c r="N1106" s="1247"/>
      <c r="O1106" s="829"/>
      <c r="P1106" s="829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8" t="str">
        <f t="shared" si="71"/>
        <v xml:space="preserve">Maize: kg produced </v>
      </c>
      <c r="B1107" s="829"/>
      <c r="C1107" s="1239">
        <f t="shared" ref="C1107:C1124" si="74">IF(C$1102=0,0,MAX((SUM(C831,M831)+SUM(C931,M931)/C$1102),(SUM(C831)+SUM(C931)/C$1102)))</f>
        <v>0</v>
      </c>
      <c r="D1107" s="1239">
        <f t="shared" ref="D1107:D1124" si="75">IF(D$1102=0,0,MAX((SUM(D831,N831)+SUM(D931,N931)/D$1102),(SUM(D831)+SUM(D931)/D$1102)))</f>
        <v>0</v>
      </c>
      <c r="E1107" s="1239">
        <f t="shared" ref="E1107:E1124" si="76">IF(E$1102=0,0,MAX((SUM(E831,O831)+SUM(E931,O931)/E$1102),(SUM(E831)+SUM(E931)/E$1102)))</f>
        <v>0</v>
      </c>
      <c r="F1107" s="1239">
        <f t="shared" ref="F1107:F1124" si="77">IF(F$1102=0,0,MAX((SUM(F831,P831)+SUM(F931,P931)/F$1102),(SUM(F831)+SUM(F931)/F$1102)))</f>
        <v>0</v>
      </c>
      <c r="G1107" s="829"/>
      <c r="H1107" s="1240">
        <f t="shared" ref="H1107:H1124" si="78">IF(C$1102=0,0,MAX(SUM(C931,M931)/C$1102,SUM(C931)/C$1102))</f>
        <v>0</v>
      </c>
      <c r="I1107" s="1240">
        <f t="shared" ref="I1107:I1124" si="79">IF(D$1102=0,0,MAX(SUM(D931,N931)/D$1102,SUM(D931)/D$1102))</f>
        <v>0</v>
      </c>
      <c r="J1107" s="1240">
        <f t="shared" ref="J1107:J1124" si="80">IF(E$1102=0,0,MAX(SUM(E931,O931)/E$1102,SUM(E931)/E$1102))</f>
        <v>0</v>
      </c>
      <c r="K1107" s="1240">
        <f t="shared" ref="K1107:K1124" si="81">IF(F$1102=0,0,MAX(SUM(F931,P931)/F$1102,SUM(F931)/F$1102))</f>
        <v>0</v>
      </c>
      <c r="L1107" s="44"/>
      <c r="M1107" s="1230" t="str">
        <f t="shared" si="73"/>
        <v/>
      </c>
      <c r="N1107" s="1244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29"/>
      <c r="P1107" s="829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8" t="str">
        <f t="shared" si="71"/>
        <v>Sorghum: kg produced</v>
      </c>
      <c r="B1108" s="829"/>
      <c r="C1108" s="1239">
        <f t="shared" si="74"/>
        <v>0</v>
      </c>
      <c r="D1108" s="1239">
        <f t="shared" si="75"/>
        <v>0</v>
      </c>
      <c r="E1108" s="1239">
        <f t="shared" si="76"/>
        <v>0</v>
      </c>
      <c r="F1108" s="1239">
        <f t="shared" si="77"/>
        <v>0</v>
      </c>
      <c r="G1108" s="829"/>
      <c r="H1108" s="1240">
        <f t="shared" si="78"/>
        <v>0</v>
      </c>
      <c r="I1108" s="1240">
        <f t="shared" si="79"/>
        <v>0</v>
      </c>
      <c r="J1108" s="1240">
        <f t="shared" si="80"/>
        <v>0</v>
      </c>
      <c r="K1108" s="1240">
        <f t="shared" si="81"/>
        <v>0</v>
      </c>
      <c r="L1108" s="44"/>
      <c r="M1108" s="1230" t="str">
        <f t="shared" si="73"/>
        <v/>
      </c>
      <c r="N1108" s="1244" t="str">
        <f t="shared" si="82"/>
        <v/>
      </c>
      <c r="O1108" s="829"/>
      <c r="P1108" s="829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8" t="str">
        <f t="shared" si="71"/>
        <v>Cucumber: kg produced</v>
      </c>
      <c r="B1109" s="829"/>
      <c r="C1109" s="1239">
        <f t="shared" si="74"/>
        <v>0</v>
      </c>
      <c r="D1109" s="1239">
        <f t="shared" si="75"/>
        <v>0</v>
      </c>
      <c r="E1109" s="1239">
        <f t="shared" si="76"/>
        <v>0</v>
      </c>
      <c r="F1109" s="1239">
        <f t="shared" si="77"/>
        <v>0</v>
      </c>
      <c r="G1109" s="829"/>
      <c r="H1109" s="1240">
        <f t="shared" si="78"/>
        <v>0</v>
      </c>
      <c r="I1109" s="1240">
        <f t="shared" si="79"/>
        <v>0</v>
      </c>
      <c r="J1109" s="1240">
        <f t="shared" si="80"/>
        <v>0</v>
      </c>
      <c r="K1109" s="1240">
        <f t="shared" si="81"/>
        <v>0</v>
      </c>
      <c r="L1109" s="44"/>
      <c r="M1109" s="1230" t="str">
        <f t="shared" si="73"/>
        <v/>
      </c>
      <c r="N1109" s="1244" t="str">
        <f t="shared" si="82"/>
        <v/>
      </c>
      <c r="O1109" s="829"/>
      <c r="P1109" s="829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8" t="str">
        <f t="shared" si="71"/>
        <v>Impwa: kg produced</v>
      </c>
      <c r="B1110" s="829"/>
      <c r="C1110" s="1239">
        <f t="shared" si="74"/>
        <v>0</v>
      </c>
      <c r="D1110" s="1239">
        <f t="shared" si="75"/>
        <v>0</v>
      </c>
      <c r="E1110" s="1239">
        <f t="shared" si="76"/>
        <v>0</v>
      </c>
      <c r="F1110" s="1239">
        <f t="shared" si="77"/>
        <v>0</v>
      </c>
      <c r="G1110" s="829"/>
      <c r="H1110" s="1240">
        <f t="shared" si="78"/>
        <v>0</v>
      </c>
      <c r="I1110" s="1240">
        <f t="shared" si="79"/>
        <v>0</v>
      </c>
      <c r="J1110" s="1240">
        <f t="shared" si="80"/>
        <v>0</v>
      </c>
      <c r="K1110" s="1240">
        <f t="shared" si="81"/>
        <v>0</v>
      </c>
      <c r="L1110" s="44"/>
      <c r="M1110" s="1230" t="str">
        <f t="shared" si="73"/>
        <v/>
      </c>
      <c r="N1110" s="1244" t="str">
        <f t="shared" si="82"/>
        <v/>
      </c>
      <c r="O1110" s="829"/>
      <c r="P1110" s="829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8" t="str">
        <f t="shared" si="71"/>
        <v>Cowpeas: kg produced</v>
      </c>
      <c r="B1111" s="829"/>
      <c r="C1111" s="1239">
        <f t="shared" si="74"/>
        <v>0</v>
      </c>
      <c r="D1111" s="1239">
        <f t="shared" si="75"/>
        <v>0</v>
      </c>
      <c r="E1111" s="1239">
        <f t="shared" si="76"/>
        <v>0</v>
      </c>
      <c r="F1111" s="1239">
        <f t="shared" si="77"/>
        <v>0</v>
      </c>
      <c r="G1111" s="829"/>
      <c r="H1111" s="1240">
        <f t="shared" si="78"/>
        <v>0</v>
      </c>
      <c r="I1111" s="1240">
        <f t="shared" si="79"/>
        <v>0</v>
      </c>
      <c r="J1111" s="1240">
        <f t="shared" si="80"/>
        <v>0</v>
      </c>
      <c r="K1111" s="1240">
        <f t="shared" si="81"/>
        <v>0</v>
      </c>
      <c r="L1111" s="44"/>
      <c r="M1111" s="1230" t="str">
        <f t="shared" si="73"/>
        <v/>
      </c>
      <c r="N1111" s="1244" t="str">
        <f t="shared" si="82"/>
        <v/>
      </c>
      <c r="O1111" s="829"/>
      <c r="P1111" s="829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8" t="str">
        <f t="shared" si="71"/>
        <v>Beans: kg produced</v>
      </c>
      <c r="B1112" s="829"/>
      <c r="C1112" s="1239">
        <f t="shared" si="74"/>
        <v>0</v>
      </c>
      <c r="D1112" s="1239">
        <f t="shared" si="75"/>
        <v>0</v>
      </c>
      <c r="E1112" s="1239">
        <f t="shared" si="76"/>
        <v>0</v>
      </c>
      <c r="F1112" s="1239">
        <f t="shared" si="77"/>
        <v>0</v>
      </c>
      <c r="G1112" s="829"/>
      <c r="H1112" s="1240">
        <f t="shared" si="78"/>
        <v>0</v>
      </c>
      <c r="I1112" s="1240">
        <f t="shared" si="79"/>
        <v>0</v>
      </c>
      <c r="J1112" s="1240">
        <f t="shared" si="80"/>
        <v>0</v>
      </c>
      <c r="K1112" s="1240">
        <f t="shared" si="81"/>
        <v>0</v>
      </c>
      <c r="L1112" s="44"/>
      <c r="M1112" s="1230" t="str">
        <f t="shared" si="73"/>
        <v/>
      </c>
      <c r="N1112" s="1244" t="str">
        <f t="shared" si="82"/>
        <v/>
      </c>
      <c r="O1112" s="829"/>
      <c r="P1112" s="829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8" t="str">
        <f t="shared" si="71"/>
        <v>Millet: kg produced</v>
      </c>
      <c r="B1113" s="829"/>
      <c r="C1113" s="1239">
        <f t="shared" si="74"/>
        <v>0</v>
      </c>
      <c r="D1113" s="1239">
        <f t="shared" si="75"/>
        <v>0</v>
      </c>
      <c r="E1113" s="1239">
        <f t="shared" si="76"/>
        <v>0</v>
      </c>
      <c r="F1113" s="1239">
        <f t="shared" si="77"/>
        <v>0</v>
      </c>
      <c r="G1113" s="829"/>
      <c r="H1113" s="1240">
        <f t="shared" si="78"/>
        <v>0</v>
      </c>
      <c r="I1113" s="1240">
        <f t="shared" si="79"/>
        <v>0</v>
      </c>
      <c r="J1113" s="1240">
        <f t="shared" si="80"/>
        <v>0</v>
      </c>
      <c r="K1113" s="1240">
        <f t="shared" si="81"/>
        <v>0</v>
      </c>
      <c r="L1113" s="44"/>
      <c r="M1113" s="1230" t="str">
        <f t="shared" si="73"/>
        <v/>
      </c>
      <c r="N1113" s="1244" t="str">
        <f t="shared" si="82"/>
        <v/>
      </c>
      <c r="O1113" s="829"/>
      <c r="P1113" s="829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8" t="str">
        <f t="shared" si="71"/>
        <v>Finger millet: kg produced</v>
      </c>
      <c r="B1114" s="829"/>
      <c r="C1114" s="1239">
        <f t="shared" si="74"/>
        <v>0</v>
      </c>
      <c r="D1114" s="1239">
        <f t="shared" si="75"/>
        <v>0</v>
      </c>
      <c r="E1114" s="1239">
        <f t="shared" si="76"/>
        <v>0</v>
      </c>
      <c r="F1114" s="1239">
        <f t="shared" si="77"/>
        <v>0</v>
      </c>
      <c r="G1114" s="829"/>
      <c r="H1114" s="1240">
        <f t="shared" si="78"/>
        <v>0</v>
      </c>
      <c r="I1114" s="1240">
        <f t="shared" si="79"/>
        <v>0</v>
      </c>
      <c r="J1114" s="1240">
        <f t="shared" si="80"/>
        <v>0</v>
      </c>
      <c r="K1114" s="1240">
        <f t="shared" si="81"/>
        <v>0</v>
      </c>
      <c r="L1114" s="44"/>
      <c r="M1114" s="1230" t="str">
        <f t="shared" si="73"/>
        <v/>
      </c>
      <c r="N1114" s="1244" t="str">
        <f t="shared" si="82"/>
        <v/>
      </c>
      <c r="O1114" s="829"/>
      <c r="P1114" s="829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8" t="str">
        <f t="shared" si="71"/>
        <v>Wheat: kg produced</v>
      </c>
      <c r="B1115" s="829"/>
      <c r="C1115" s="1239">
        <f t="shared" si="74"/>
        <v>0</v>
      </c>
      <c r="D1115" s="1239">
        <f t="shared" si="75"/>
        <v>0</v>
      </c>
      <c r="E1115" s="1239">
        <f t="shared" si="76"/>
        <v>0</v>
      </c>
      <c r="F1115" s="1239">
        <f t="shared" si="77"/>
        <v>0</v>
      </c>
      <c r="G1115" s="829"/>
      <c r="H1115" s="1240">
        <f t="shared" si="78"/>
        <v>0</v>
      </c>
      <c r="I1115" s="1240">
        <f t="shared" si="79"/>
        <v>0</v>
      </c>
      <c r="J1115" s="1240">
        <f t="shared" si="80"/>
        <v>0</v>
      </c>
      <c r="K1115" s="1240">
        <f t="shared" si="81"/>
        <v>0</v>
      </c>
      <c r="L1115" s="44"/>
      <c r="M1115" s="1230" t="str">
        <f t="shared" si="73"/>
        <v/>
      </c>
      <c r="N1115" s="1244" t="str">
        <f t="shared" si="82"/>
        <v/>
      </c>
      <c r="O1115" s="829"/>
      <c r="P1115" s="829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8" t="str">
        <f t="shared" si="71"/>
        <v>Cassava: no. local meas.</v>
      </c>
      <c r="B1116" s="829"/>
      <c r="C1116" s="1239">
        <f t="shared" si="74"/>
        <v>0</v>
      </c>
      <c r="D1116" s="1239">
        <f t="shared" si="75"/>
        <v>0</v>
      </c>
      <c r="E1116" s="1239">
        <f t="shared" si="76"/>
        <v>0</v>
      </c>
      <c r="F1116" s="1239">
        <f t="shared" si="77"/>
        <v>0</v>
      </c>
      <c r="G1116" s="829"/>
      <c r="H1116" s="1240">
        <f t="shared" si="78"/>
        <v>0</v>
      </c>
      <c r="I1116" s="1240">
        <f t="shared" si="79"/>
        <v>0</v>
      </c>
      <c r="J1116" s="1240">
        <f t="shared" si="80"/>
        <v>0</v>
      </c>
      <c r="K1116" s="1240">
        <f t="shared" si="81"/>
        <v>0</v>
      </c>
      <c r="L1116" s="44"/>
      <c r="M1116" s="1230" t="str">
        <f t="shared" si="73"/>
        <v/>
      </c>
      <c r="N1116" s="1244" t="str">
        <f t="shared" si="82"/>
        <v/>
      </c>
      <c r="O1116" s="829"/>
      <c r="P1116" s="829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8" t="str">
        <f t="shared" si="71"/>
        <v>Water melon: no. local meas</v>
      </c>
      <c r="B1117" s="829"/>
      <c r="C1117" s="1239">
        <f t="shared" si="74"/>
        <v>0</v>
      </c>
      <c r="D1117" s="1239">
        <f t="shared" si="75"/>
        <v>0</v>
      </c>
      <c r="E1117" s="1239">
        <f t="shared" si="76"/>
        <v>0</v>
      </c>
      <c r="F1117" s="1239">
        <f t="shared" si="77"/>
        <v>0</v>
      </c>
      <c r="G1117" s="829"/>
      <c r="H1117" s="1240">
        <f t="shared" si="78"/>
        <v>0</v>
      </c>
      <c r="I1117" s="1240">
        <f t="shared" si="79"/>
        <v>0</v>
      </c>
      <c r="J1117" s="1240">
        <f t="shared" si="80"/>
        <v>0</v>
      </c>
      <c r="K1117" s="1240">
        <f t="shared" si="81"/>
        <v>0</v>
      </c>
      <c r="L1117" s="44"/>
      <c r="M1117" s="1230" t="str">
        <f t="shared" si="73"/>
        <v/>
      </c>
      <c r="N1117" s="1244" t="str">
        <f t="shared" si="82"/>
        <v/>
      </c>
      <c r="O1117" s="829"/>
      <c r="P1117" s="829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8" t="str">
        <f t="shared" si="71"/>
        <v>Other melons: no. local meas</v>
      </c>
      <c r="B1118" s="829"/>
      <c r="C1118" s="1239">
        <f t="shared" si="74"/>
        <v>0</v>
      </c>
      <c r="D1118" s="1239">
        <f t="shared" si="75"/>
        <v>0</v>
      </c>
      <c r="E1118" s="1239">
        <f t="shared" si="76"/>
        <v>0</v>
      </c>
      <c r="F1118" s="1239">
        <f t="shared" si="77"/>
        <v>0</v>
      </c>
      <c r="G1118" s="829"/>
      <c r="H1118" s="1240">
        <f t="shared" si="78"/>
        <v>0</v>
      </c>
      <c r="I1118" s="1240">
        <f t="shared" si="79"/>
        <v>0</v>
      </c>
      <c r="J1118" s="1240">
        <f t="shared" si="80"/>
        <v>0</v>
      </c>
      <c r="K1118" s="1240">
        <f t="shared" si="81"/>
        <v>0</v>
      </c>
      <c r="L1118" s="44"/>
      <c r="M1118" s="1230" t="str">
        <f t="shared" si="73"/>
        <v/>
      </c>
      <c r="N1118" s="1244" t="str">
        <f t="shared" si="82"/>
        <v/>
      </c>
      <c r="O1118" s="829"/>
      <c r="P1118" s="829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8" t="str">
        <f t="shared" si="71"/>
        <v>Sweet Potatoes:  no. local meas</v>
      </c>
      <c r="B1119" s="829"/>
      <c r="C1119" s="1239">
        <f t="shared" si="74"/>
        <v>0</v>
      </c>
      <c r="D1119" s="1239">
        <f t="shared" si="75"/>
        <v>0</v>
      </c>
      <c r="E1119" s="1239">
        <f t="shared" si="76"/>
        <v>0</v>
      </c>
      <c r="F1119" s="1239">
        <f t="shared" si="77"/>
        <v>0</v>
      </c>
      <c r="G1119" s="829"/>
      <c r="H1119" s="1240">
        <f t="shared" si="78"/>
        <v>0</v>
      </c>
      <c r="I1119" s="1240">
        <f t="shared" si="79"/>
        <v>0</v>
      </c>
      <c r="J1119" s="1240">
        <f t="shared" si="80"/>
        <v>0</v>
      </c>
      <c r="K1119" s="1240">
        <f t="shared" si="81"/>
        <v>0</v>
      </c>
      <c r="L1119" s="44"/>
      <c r="M1119" s="1230" t="str">
        <f t="shared" si="73"/>
        <v/>
      </c>
      <c r="N1119" s="1244" t="str">
        <f t="shared" si="82"/>
        <v/>
      </c>
      <c r="O1119" s="829"/>
      <c r="P1119" s="829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8" t="str">
        <f t="shared" si="71"/>
        <v>Groundnuts (dry): no. local meas</v>
      </c>
      <c r="B1120" s="829"/>
      <c r="C1120" s="1239">
        <f t="shared" si="74"/>
        <v>0</v>
      </c>
      <c r="D1120" s="1239">
        <f t="shared" si="75"/>
        <v>0</v>
      </c>
      <c r="E1120" s="1239">
        <f t="shared" si="76"/>
        <v>0</v>
      </c>
      <c r="F1120" s="1239">
        <f t="shared" si="77"/>
        <v>0</v>
      </c>
      <c r="G1120" s="829"/>
      <c r="H1120" s="1240">
        <f t="shared" si="78"/>
        <v>0</v>
      </c>
      <c r="I1120" s="1240">
        <f t="shared" si="79"/>
        <v>0</v>
      </c>
      <c r="J1120" s="1240">
        <f t="shared" si="80"/>
        <v>0</v>
      </c>
      <c r="K1120" s="1240">
        <f t="shared" si="81"/>
        <v>0</v>
      </c>
      <c r="L1120" s="44"/>
      <c r="M1120" s="1230" t="str">
        <f t="shared" si="73"/>
        <v/>
      </c>
      <c r="N1120" s="1244" t="str">
        <f t="shared" si="82"/>
        <v/>
      </c>
      <c r="O1120" s="829"/>
      <c r="P1120" s="829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8" t="str">
        <f t="shared" si="71"/>
        <v>Roundnuts (bambara): no. local meas</v>
      </c>
      <c r="B1121" s="829"/>
      <c r="C1121" s="1239">
        <f t="shared" si="74"/>
        <v>0</v>
      </c>
      <c r="D1121" s="1239">
        <f t="shared" si="75"/>
        <v>0</v>
      </c>
      <c r="E1121" s="1239">
        <f t="shared" si="76"/>
        <v>0</v>
      </c>
      <c r="F1121" s="1239">
        <f t="shared" si="77"/>
        <v>0</v>
      </c>
      <c r="G1121" s="829"/>
      <c r="H1121" s="1240">
        <f t="shared" si="78"/>
        <v>0</v>
      </c>
      <c r="I1121" s="1240">
        <f t="shared" si="79"/>
        <v>0</v>
      </c>
      <c r="J1121" s="1240">
        <f t="shared" si="80"/>
        <v>0</v>
      </c>
      <c r="K1121" s="1240">
        <f t="shared" si="81"/>
        <v>0</v>
      </c>
      <c r="L1121" s="44"/>
      <c r="M1121" s="1230" t="str">
        <f t="shared" si="73"/>
        <v/>
      </c>
      <c r="N1121" s="1244" t="str">
        <f t="shared" si="82"/>
        <v/>
      </c>
      <c r="O1121" s="829"/>
      <c r="P1121" s="829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8" t="str">
        <f t="shared" si="71"/>
        <v>Other crop: Soyabeans</v>
      </c>
      <c r="B1122" s="829"/>
      <c r="C1122" s="1239">
        <f t="shared" si="74"/>
        <v>0</v>
      </c>
      <c r="D1122" s="1239">
        <f t="shared" si="75"/>
        <v>0</v>
      </c>
      <c r="E1122" s="1239">
        <f t="shared" si="76"/>
        <v>0</v>
      </c>
      <c r="F1122" s="1239">
        <f t="shared" si="77"/>
        <v>0</v>
      </c>
      <c r="G1122" s="829"/>
      <c r="H1122" s="1240">
        <f t="shared" si="78"/>
        <v>0</v>
      </c>
      <c r="I1122" s="1240">
        <f t="shared" si="79"/>
        <v>0</v>
      </c>
      <c r="J1122" s="1240">
        <f t="shared" si="80"/>
        <v>0</v>
      </c>
      <c r="K1122" s="1240">
        <f t="shared" si="81"/>
        <v>0</v>
      </c>
      <c r="L1122" s="44"/>
      <c r="M1122" s="1230" t="str">
        <f t="shared" si="73"/>
        <v/>
      </c>
      <c r="N1122" s="1244" t="str">
        <f t="shared" si="82"/>
        <v/>
      </c>
      <c r="O1122" s="829"/>
      <c r="P1122" s="829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8" t="str">
        <f t="shared" si="71"/>
        <v>Pumpkin/Butternut:</v>
      </c>
      <c r="B1123" s="829"/>
      <c r="C1123" s="1239">
        <f t="shared" si="74"/>
        <v>0</v>
      </c>
      <c r="D1123" s="1239">
        <f t="shared" si="75"/>
        <v>0</v>
      </c>
      <c r="E1123" s="1239">
        <f t="shared" si="76"/>
        <v>0</v>
      </c>
      <c r="F1123" s="1239">
        <f t="shared" si="77"/>
        <v>0</v>
      </c>
      <c r="G1123" s="829"/>
      <c r="H1123" s="1240">
        <f t="shared" si="78"/>
        <v>0</v>
      </c>
      <c r="I1123" s="1240">
        <f t="shared" si="79"/>
        <v>0</v>
      </c>
      <c r="J1123" s="1240">
        <f t="shared" si="80"/>
        <v>0</v>
      </c>
      <c r="K1123" s="1240">
        <f t="shared" si="81"/>
        <v>0</v>
      </c>
      <c r="L1123" s="44"/>
      <c r="M1123" s="1230" t="str">
        <f t="shared" si="73"/>
        <v/>
      </c>
      <c r="N1123" s="1244" t="str">
        <f t="shared" si="82"/>
        <v/>
      </c>
      <c r="O1123" s="829"/>
      <c r="P1123" s="829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8" t="str">
        <f t="shared" si="71"/>
        <v>Tomato: no. local measure</v>
      </c>
      <c r="B1124" s="829"/>
      <c r="C1124" s="1239">
        <f t="shared" si="74"/>
        <v>0</v>
      </c>
      <c r="D1124" s="1239">
        <f t="shared" si="75"/>
        <v>0</v>
      </c>
      <c r="E1124" s="1239">
        <f t="shared" si="76"/>
        <v>0</v>
      </c>
      <c r="F1124" s="1239">
        <f t="shared" si="77"/>
        <v>0</v>
      </c>
      <c r="G1124" s="829"/>
      <c r="H1124" s="1240">
        <f t="shared" si="78"/>
        <v>0</v>
      </c>
      <c r="I1124" s="1240">
        <f t="shared" si="79"/>
        <v>0</v>
      </c>
      <c r="J1124" s="1240">
        <f t="shared" si="80"/>
        <v>0</v>
      </c>
      <c r="K1124" s="1240">
        <f t="shared" si="81"/>
        <v>0</v>
      </c>
      <c r="L1124" s="44"/>
      <c r="M1124" s="1230" t="str">
        <f t="shared" si="73"/>
        <v/>
      </c>
      <c r="N1124" s="1244" t="str">
        <f t="shared" si="82"/>
        <v/>
      </c>
      <c r="O1124" s="829"/>
      <c r="P1124" s="829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8" t="str">
        <f>A850</f>
        <v>FISHING -- see worksheet Data 3</v>
      </c>
      <c r="B1125" s="829"/>
      <c r="C1125" s="1239">
        <f t="shared" ref="C1125:F1126" si="83">IF(C$1102=0,0,MAX((SUM(C850,M850)+SUM(C961,M961)/C$1102),(SUM(C850)+SUM(C961)/C$1102)))</f>
        <v>0</v>
      </c>
      <c r="D1125" s="1239">
        <f t="shared" si="83"/>
        <v>0</v>
      </c>
      <c r="E1125" s="1239">
        <f t="shared" si="83"/>
        <v>0</v>
      </c>
      <c r="F1125" s="1239">
        <f t="shared" si="83"/>
        <v>0</v>
      </c>
      <c r="G1125" s="829"/>
      <c r="H1125" s="1240">
        <f t="shared" ref="H1125:K1126" si="84">IF(C$1102=0,0,MAX(SUM(C961,M961)/C$1102,SUM(C961)/C$1102))</f>
        <v>0</v>
      </c>
      <c r="I1125" s="1240">
        <f t="shared" si="84"/>
        <v>0</v>
      </c>
      <c r="J1125" s="1240">
        <f t="shared" si="84"/>
        <v>0</v>
      </c>
      <c r="K1125" s="1240">
        <f t="shared" si="84"/>
        <v>0</v>
      </c>
      <c r="L1125" s="44"/>
      <c r="M1125" s="1230" t="str">
        <f t="shared" si="73"/>
        <v/>
      </c>
      <c r="N1125" s="1244" t="str">
        <f t="shared" si="82"/>
        <v/>
      </c>
      <c r="O1125" s="829"/>
      <c r="P1125" s="829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8" t="str">
        <f>A851</f>
        <v>WILD FOODS -- see worksheet Data 3</v>
      </c>
      <c r="B1126" s="829"/>
      <c r="C1126" s="1239">
        <f t="shared" si="83"/>
        <v>0</v>
      </c>
      <c r="D1126" s="1239">
        <f t="shared" si="83"/>
        <v>0</v>
      </c>
      <c r="E1126" s="1239">
        <f t="shared" si="83"/>
        <v>0</v>
      </c>
      <c r="F1126" s="1239">
        <f t="shared" si="83"/>
        <v>0</v>
      </c>
      <c r="G1126" s="829"/>
      <c r="H1126" s="1240">
        <f t="shared" si="84"/>
        <v>0</v>
      </c>
      <c r="I1126" s="1240">
        <f t="shared" si="84"/>
        <v>0</v>
      </c>
      <c r="J1126" s="1240">
        <f t="shared" si="84"/>
        <v>0</v>
      </c>
      <c r="K1126" s="1240">
        <f t="shared" si="84"/>
        <v>0</v>
      </c>
      <c r="L1126" s="44"/>
      <c r="M1126" s="1230" t="str">
        <f t="shared" si="73"/>
        <v/>
      </c>
      <c r="N1126" s="1244" t="str">
        <f t="shared" si="82"/>
        <v/>
      </c>
      <c r="O1126" s="829"/>
      <c r="P1126" s="829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9">
        <f>IF(C$1102=0,0,MAX(SUM(C930,M930)/C$1102,SUM(C930)/C$1102))</f>
        <v>0</v>
      </c>
      <c r="D1127" s="1239">
        <f>IF(D$1102=0,0,MAX(SUM(D930,N930)/D$1102,SUM(D930)/D$1102))</f>
        <v>0</v>
      </c>
      <c r="E1127" s="1239">
        <f>IF(E$1102=0,0,MAX(SUM(E930,O930)/E$1102,SUM(E930)/E$1102))</f>
        <v>0</v>
      </c>
      <c r="F1127" s="1239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0" t="str">
        <f t="shared" si="73"/>
        <v/>
      </c>
      <c r="N1127" s="1230" t="str">
        <f t="shared" ref="N1127:N1138" si="85">M1127</f>
        <v/>
      </c>
      <c r="O1127" s="829"/>
      <c r="P1127" s="829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29"/>
      <c r="C1128" s="1239">
        <f t="shared" ref="C1128:C1138" si="87">IF(C$1102=0,0,MAX(SUM(C949,M949)/C$1102,SUM(C949)/C$1102))</f>
        <v>0</v>
      </c>
      <c r="D1128" s="1239">
        <f t="shared" ref="D1128:D1138" si="88">IF(D$1102=0,0,MAX(SUM(D949,N949)/D$1102,SUM(D949)/D$1102))</f>
        <v>0</v>
      </c>
      <c r="E1128" s="1239">
        <f t="shared" ref="E1128:E1138" si="89">IF(E$1102=0,0,MAX(SUM(E949,O949)/E$1102,SUM(E949)/E$1102))</f>
        <v>0</v>
      </c>
      <c r="F1128" s="1239">
        <f t="shared" ref="F1128:F1138" si="90">IF(F$1102=0,0,MAX(SUM(F949,P949)/F$1102,SUM(F949)/F$1102))</f>
        <v>0</v>
      </c>
      <c r="G1128" s="829"/>
      <c r="H1128" s="46"/>
      <c r="I1128" s="46"/>
      <c r="J1128" s="46"/>
      <c r="K1128" s="828"/>
      <c r="L1128" s="829"/>
      <c r="M1128" s="1230" t="str">
        <f t="shared" si="73"/>
        <v/>
      </c>
      <c r="N1128" s="1230" t="str">
        <f t="shared" si="85"/>
        <v/>
      </c>
      <c r="O1128" s="829"/>
      <c r="P1128" s="829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29"/>
      <c r="C1129" s="1239">
        <f t="shared" si="87"/>
        <v>0</v>
      </c>
      <c r="D1129" s="1239">
        <f t="shared" si="88"/>
        <v>0</v>
      </c>
      <c r="E1129" s="1239">
        <f t="shared" si="89"/>
        <v>0</v>
      </c>
      <c r="F1129" s="1239">
        <f t="shared" si="90"/>
        <v>0</v>
      </c>
      <c r="G1129" s="829"/>
      <c r="H1129" s="46"/>
      <c r="I1129" s="46"/>
      <c r="J1129" s="46"/>
      <c r="K1129" s="828"/>
      <c r="L1129" s="829"/>
      <c r="M1129" s="1230" t="str">
        <f t="shared" si="73"/>
        <v/>
      </c>
      <c r="N1129" s="1230" t="str">
        <f t="shared" si="85"/>
        <v/>
      </c>
      <c r="O1129" s="829"/>
      <c r="P1129" s="829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29"/>
      <c r="C1130" s="1239">
        <f t="shared" si="87"/>
        <v>0</v>
      </c>
      <c r="D1130" s="1239">
        <f t="shared" si="88"/>
        <v>0</v>
      </c>
      <c r="E1130" s="1239">
        <f t="shared" si="89"/>
        <v>0</v>
      </c>
      <c r="F1130" s="1239">
        <f t="shared" si="90"/>
        <v>0</v>
      </c>
      <c r="G1130" s="829"/>
      <c r="H1130" s="46"/>
      <c r="I1130" s="46"/>
      <c r="J1130" s="46"/>
      <c r="K1130" s="828"/>
      <c r="L1130" s="829"/>
      <c r="M1130" s="1230" t="str">
        <f t="shared" si="73"/>
        <v/>
      </c>
      <c r="N1130" s="1230" t="str">
        <f t="shared" si="85"/>
        <v/>
      </c>
      <c r="O1130" s="829"/>
      <c r="P1130" s="829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29"/>
      <c r="C1131" s="1239">
        <f t="shared" si="87"/>
        <v>0</v>
      </c>
      <c r="D1131" s="1239">
        <f t="shared" si="88"/>
        <v>0</v>
      </c>
      <c r="E1131" s="1239">
        <f t="shared" si="89"/>
        <v>0</v>
      </c>
      <c r="F1131" s="1239">
        <f t="shared" si="90"/>
        <v>0</v>
      </c>
      <c r="G1131" s="829"/>
      <c r="H1131" s="46"/>
      <c r="I1131" s="46"/>
      <c r="J1131" s="46"/>
      <c r="K1131" s="828"/>
      <c r="L1131" s="829"/>
      <c r="M1131" s="1230" t="str">
        <f t="shared" si="73"/>
        <v/>
      </c>
      <c r="N1131" s="1230" t="str">
        <f t="shared" si="85"/>
        <v/>
      </c>
      <c r="O1131" s="829"/>
      <c r="P1131" s="829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29"/>
      <c r="C1132" s="1239">
        <f t="shared" si="87"/>
        <v>0</v>
      </c>
      <c r="D1132" s="1239">
        <f t="shared" si="88"/>
        <v>0</v>
      </c>
      <c r="E1132" s="1239">
        <f t="shared" si="89"/>
        <v>0</v>
      </c>
      <c r="F1132" s="1239">
        <f t="shared" si="90"/>
        <v>0</v>
      </c>
      <c r="G1132" s="829"/>
      <c r="H1132" s="46"/>
      <c r="I1132" s="46"/>
      <c r="J1132" s="46"/>
      <c r="K1132" s="828"/>
      <c r="L1132" s="829"/>
      <c r="M1132" s="1230" t="str">
        <f t="shared" si="73"/>
        <v/>
      </c>
      <c r="N1132" s="1230" t="str">
        <f t="shared" si="85"/>
        <v/>
      </c>
      <c r="O1132" s="829"/>
      <c r="P1132" s="829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29"/>
      <c r="C1133" s="1239">
        <f t="shared" si="87"/>
        <v>0</v>
      </c>
      <c r="D1133" s="1239">
        <f t="shared" si="88"/>
        <v>0</v>
      </c>
      <c r="E1133" s="1239">
        <f t="shared" si="89"/>
        <v>0</v>
      </c>
      <c r="F1133" s="1239">
        <f t="shared" si="90"/>
        <v>0</v>
      </c>
      <c r="G1133" s="829"/>
      <c r="H1133" s="46"/>
      <c r="I1133" s="46"/>
      <c r="J1133" s="46"/>
      <c r="K1133" s="828"/>
      <c r="L1133" s="829"/>
      <c r="M1133" s="1230" t="str">
        <f t="shared" si="73"/>
        <v/>
      </c>
      <c r="N1133" s="1230" t="str">
        <f t="shared" si="85"/>
        <v/>
      </c>
      <c r="O1133" s="829"/>
      <c r="P1133" s="829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29"/>
      <c r="C1134" s="1239">
        <f t="shared" si="87"/>
        <v>0</v>
      </c>
      <c r="D1134" s="1239">
        <f t="shared" si="88"/>
        <v>0</v>
      </c>
      <c r="E1134" s="1239">
        <f t="shared" si="89"/>
        <v>0</v>
      </c>
      <c r="F1134" s="1239">
        <f t="shared" si="90"/>
        <v>0</v>
      </c>
      <c r="G1134" s="829"/>
      <c r="H1134" s="46"/>
      <c r="I1134" s="46"/>
      <c r="J1134" s="46"/>
      <c r="K1134" s="828"/>
      <c r="L1134" s="829"/>
      <c r="M1134" s="1230" t="str">
        <f t="shared" si="73"/>
        <v/>
      </c>
      <c r="N1134" s="1230" t="str">
        <f t="shared" si="85"/>
        <v/>
      </c>
      <c r="O1134" s="829"/>
      <c r="P1134" s="829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86"/>
        <v>Straw:  quantity sold</v>
      </c>
      <c r="B1135" s="829"/>
      <c r="C1135" s="1239">
        <f t="shared" si="87"/>
        <v>0</v>
      </c>
      <c r="D1135" s="1239">
        <f t="shared" si="88"/>
        <v>0</v>
      </c>
      <c r="E1135" s="1239">
        <f t="shared" si="89"/>
        <v>0</v>
      </c>
      <c r="F1135" s="1239">
        <f t="shared" si="90"/>
        <v>0</v>
      </c>
      <c r="G1135" s="829"/>
      <c r="H1135" s="46"/>
      <c r="I1135" s="46"/>
      <c r="J1135" s="46"/>
      <c r="K1135" s="828"/>
      <c r="L1135" s="829"/>
      <c r="M1135" s="1230" t="str">
        <f t="shared" si="73"/>
        <v/>
      </c>
      <c r="N1135" s="1230" t="str">
        <f t="shared" si="85"/>
        <v/>
      </c>
      <c r="O1135" s="829"/>
      <c r="P1135" s="829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86"/>
        <v>Trees: quantity sold</v>
      </c>
      <c r="B1136" s="829"/>
      <c r="C1136" s="1239">
        <f t="shared" si="87"/>
        <v>0</v>
      </c>
      <c r="D1136" s="1239">
        <f t="shared" si="88"/>
        <v>0</v>
      </c>
      <c r="E1136" s="1239">
        <f t="shared" si="89"/>
        <v>0</v>
      </c>
      <c r="F1136" s="1239">
        <f t="shared" si="90"/>
        <v>0</v>
      </c>
      <c r="G1136" s="829"/>
      <c r="H1136" s="46"/>
      <c r="I1136" s="46"/>
      <c r="J1136" s="46"/>
      <c r="K1136" s="828"/>
      <c r="L1136" s="829"/>
      <c r="M1136" s="1230" t="str">
        <f t="shared" si="73"/>
        <v/>
      </c>
      <c r="N1136" s="1230" t="str">
        <f t="shared" si="85"/>
        <v/>
      </c>
      <c r="O1136" s="829"/>
      <c r="P1136" s="829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29"/>
      <c r="C1137" s="1239">
        <f t="shared" si="87"/>
        <v>0</v>
      </c>
      <c r="D1137" s="1239">
        <f t="shared" si="88"/>
        <v>0</v>
      </c>
      <c r="E1137" s="1239">
        <f t="shared" si="89"/>
        <v>0</v>
      </c>
      <c r="F1137" s="1239">
        <f t="shared" si="90"/>
        <v>0</v>
      </c>
      <c r="G1137" s="829"/>
      <c r="H1137" s="46"/>
      <c r="I1137" s="46"/>
      <c r="J1137" s="46"/>
      <c r="K1137" s="828"/>
      <c r="L1137" s="829"/>
      <c r="M1137" s="1230" t="str">
        <f t="shared" si="73"/>
        <v/>
      </c>
      <c r="N1137" s="1230" t="str">
        <f t="shared" si="85"/>
        <v/>
      </c>
      <c r="O1137" s="829"/>
      <c r="P1137" s="829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86"/>
        <v>Other cash crop: type</v>
      </c>
      <c r="B1138" s="829"/>
      <c r="C1138" s="1239">
        <f t="shared" si="87"/>
        <v>0</v>
      </c>
      <c r="D1138" s="1239">
        <f t="shared" si="88"/>
        <v>0</v>
      </c>
      <c r="E1138" s="1239">
        <f t="shared" si="89"/>
        <v>0</v>
      </c>
      <c r="F1138" s="1239">
        <f t="shared" si="90"/>
        <v>0</v>
      </c>
      <c r="G1138" s="829"/>
      <c r="H1138" s="46"/>
      <c r="I1138" s="46"/>
      <c r="J1138" s="46"/>
      <c r="K1138" s="828"/>
      <c r="L1138" s="829"/>
      <c r="M1138" s="1230" t="str">
        <f t="shared" si="73"/>
        <v/>
      </c>
      <c r="N1138" s="1230" t="str">
        <f t="shared" si="85"/>
        <v/>
      </c>
      <c r="O1138" s="829"/>
      <c r="P1138" s="829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513</v>
      </c>
      <c r="B1139" s="1207"/>
      <c r="C1139" s="1239"/>
      <c r="D1139" s="1239"/>
      <c r="E1139" s="1239"/>
      <c r="F1139" s="1239"/>
      <c r="G1139" s="829"/>
      <c r="H1139" s="828"/>
      <c r="I1139" s="46"/>
      <c r="J1139" s="46"/>
      <c r="K1139" s="828"/>
      <c r="L1139" s="829"/>
      <c r="M1139" s="1249" t="s">
        <v>514</v>
      </c>
      <c r="N1139" s="1246" t="s">
        <v>335</v>
      </c>
      <c r="O1139" s="829"/>
      <c r="P1139" s="829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7"/>
      <c r="C1140" s="1239">
        <f>IF(C$1102=0,0,MAX((SUM(C819,M819)+SUM(C903,M903,C905,M905)/C$1102),(SUM(C819)+SUM(C903,C905)/C$1102)))</f>
        <v>0</v>
      </c>
      <c r="D1140" s="1239">
        <f>IF(D$1102=0,0,MAX((SUM(D819,N819)+SUM(D903,N903,D905,N905)/D$1102),(SUM(D819)+SUM(D903,D905)/D$1102)))</f>
        <v>0</v>
      </c>
      <c r="E1140" s="1239">
        <f>IF(E$1102=0,0,MAX((SUM(E819,O819)+SUM(E903,O903,E905,O905)/E$1102),(SUM(E819)+SUM(E903,E905)/E$1102)))</f>
        <v>0</v>
      </c>
      <c r="F1140" s="1239">
        <f>IF(F$1102=0,0,MAX((SUM(F819,P819)+SUM(F903,P903,F905,P905)/F$1102),(SUM(F819)+SUM(F903,F905)/F$1102)))</f>
        <v>0</v>
      </c>
      <c r="G1140" s="829"/>
      <c r="H1140" s="1240"/>
      <c r="I1140" s="1240"/>
      <c r="J1140" s="1240"/>
      <c r="K1140" s="1240"/>
      <c r="L1140" s="44"/>
      <c r="M1140" s="1230" t="str">
        <f>IF(OR(SUM((C1140&gt;C$1100),(E1140&gt;C$1100),(D1140&gt;C$1100),(F1140&gt;C$1100))&gt;1,C1140&gt;C$1100*2,E1140&gt;C$1100*2,D1140&gt;C$1100*2,F1140&gt;C$1100*2),"yes","")</f>
        <v/>
      </c>
      <c r="N1140" s="1244"/>
      <c r="O1140" s="829"/>
      <c r="P1140" s="829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50" t="str">
        <f>A903</f>
        <v>Camels' milk sales - season 1</v>
      </c>
      <c r="B1141" s="1207"/>
      <c r="C1141" s="1239"/>
      <c r="D1141" s="1239"/>
      <c r="E1141" s="1239"/>
      <c r="F1141" s="1239"/>
      <c r="G1141" s="829"/>
      <c r="H1141" s="1240">
        <f>IF(C$1102=0,0,MAX(SUM(C903,M903)/C$1102,SUM(C903)/C$1102))</f>
        <v>0</v>
      </c>
      <c r="I1141" s="1240">
        <f>IF(D$1102=0,0,MAX(SUM(D903,N903)/D$1102,SUM(D903)/D$1102))</f>
        <v>0</v>
      </c>
      <c r="J1141" s="1240">
        <f>IF(E$1102=0,0,MAX(SUM(E903,O903)/E$1102,SUM(E903)/E$1102))</f>
        <v>0</v>
      </c>
      <c r="K1141" s="1240">
        <f>IF(F$1102=0,0,MAX(SUM(F903,P903)/F$1102,SUM(F903)/F$1102))</f>
        <v>0</v>
      </c>
      <c r="L1141" s="44"/>
      <c r="M1141" s="44"/>
      <c r="N1141" s="1244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50" t="str">
        <f>A905</f>
        <v>Camels' ghee/butter sales</v>
      </c>
      <c r="B1142" s="1207"/>
      <c r="C1142" s="1239"/>
      <c r="D1142" s="1239"/>
      <c r="E1142" s="1239"/>
      <c r="F1142" s="1239"/>
      <c r="G1142" s="829"/>
      <c r="H1142" s="1240">
        <f>IF(C$1102=0,0,MAX(SUM(C905,M905)/C$1102,SUM(C905)/C$1102))</f>
        <v>0</v>
      </c>
      <c r="I1142" s="1240">
        <f>IF(D$1102=0,0,MAX(SUM(D905,N905)/D$1102,SUM(D905)/D$1102))</f>
        <v>0</v>
      </c>
      <c r="J1142" s="1240">
        <f>IF(E$1102=0,0,MAX(SUM(E905,O905)/E$1102,SUM(E905)/E$1102))</f>
        <v>0</v>
      </c>
      <c r="K1142" s="1240">
        <f>IF(F$1102=0,0,MAX(SUM(F905,P905)/F$1102,SUM(F905)/F$1102))</f>
        <v>0</v>
      </c>
      <c r="L1142" s="44"/>
      <c r="M1142" s="1230"/>
      <c r="N1142" s="1244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7"/>
      <c r="C1143" s="1239">
        <f>IF(C$1102=0,0,MAX((SUM(C820,M820)+SUM(C904,M904)/C$1102),(SUM(C820)+SUM(C904)/C$1102)))</f>
        <v>0</v>
      </c>
      <c r="D1143" s="1239">
        <f>IF(D$1102=0,0,MAX((SUM(D820,N820)+SUM(D904,N904)/D$1102),(SUM(D820)+SUM(D904)/D$1102)))</f>
        <v>0</v>
      </c>
      <c r="E1143" s="1239">
        <f>IF(E$1102=0,0,MAX((SUM(E820,O820)+SUM(E904,O904)/E$1102),(SUM(E820)+SUM(E904)/E$1102)))</f>
        <v>0</v>
      </c>
      <c r="F1143" s="1239">
        <f>IF(F$1102=0,0,MAX((SUM(F820,P820)+SUM(F904,P904)/F$1102),(SUM(F820)+SUM(F904)/F$1102)))</f>
        <v>0</v>
      </c>
      <c r="G1143" s="829"/>
      <c r="H1143" s="1240"/>
      <c r="I1143" s="1240"/>
      <c r="J1143" s="1240"/>
      <c r="K1143" s="1240"/>
      <c r="L1143" s="44"/>
      <c r="M1143" s="1230" t="str">
        <f>IF(OR(SUM((C1143&gt;C$1100),(E1143&gt;C$1100),(D1143&gt;C$1100),(F1143&gt;C$1100))&gt;1,C1143&gt;C$1100*2,E1143&gt;C$1100*2,D1143&gt;C$1100*2,F1143&gt;C$1100*2),"yes","")</f>
        <v/>
      </c>
      <c r="N1143" s="1244"/>
      <c r="O1143" s="829"/>
      <c r="P1143" s="829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50" t="str">
        <f>A904</f>
        <v>Camels' milk sales - season 2</v>
      </c>
      <c r="B1144" s="1207"/>
      <c r="C1144" s="1239"/>
      <c r="D1144" s="1239"/>
      <c r="E1144" s="1239"/>
      <c r="F1144" s="1239"/>
      <c r="G1144" s="829"/>
      <c r="H1144" s="1240">
        <f>IF(C$1102=0,0,MAX(SUM(C904,M904)/C$1102,SUM(C904)/C$1102))</f>
        <v>0</v>
      </c>
      <c r="I1144" s="1240">
        <f>IF(D$1102=0,0,MAX(SUM(D904,N904)/D$1102,SUM(D904)/D$1102))</f>
        <v>0</v>
      </c>
      <c r="J1144" s="1240">
        <f>IF(E$1102=0,0,MAX(SUM(E904,O904)/E$1102,SUM(E904)/E$1102))</f>
        <v>0</v>
      </c>
      <c r="K1144" s="1240">
        <f>IF(F$1102=0,0,MAX(SUM(F904,P904)/F$1102,SUM(F904)/F$1102))</f>
        <v>0</v>
      </c>
      <c r="L1144" s="44"/>
      <c r="M1144" s="44"/>
      <c r="N1144" s="1244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7"/>
      <c r="C1145" s="1239">
        <f>IF(C$1102=0,0,MAX((SUM(C821,M821)+SUM(C906,M906,C908,M908)/C$1102),(SUM(C821)+SUM(C906,C908)/C$1102)))</f>
        <v>0</v>
      </c>
      <c r="D1145" s="1239">
        <f>IF(D$1102=0,0,MAX((SUM(D821,N821)+SUM(D906,N906,D908,N908)/D$1102),(SUM(D821)+SUM(D906,D908)/D$1102)))</f>
        <v>0</v>
      </c>
      <c r="E1145" s="1239">
        <f>IF(E$1102=0,0,MAX((SUM(E821,O821)+SUM(E906,O906,E908,O908)/E$1102),(SUM(E821)+SUM(E906,E908)/E$1102)))</f>
        <v>0</v>
      </c>
      <c r="F1145" s="1239">
        <f>IF(F$1102=0,0,MAX((SUM(F821,P821)+SUM(F906,P906,F908,P908)/F$1102),(SUM(F821)+SUM(F906,F908)/F$1102)))</f>
        <v>0</v>
      </c>
      <c r="G1145" s="829"/>
      <c r="H1145" s="1240"/>
      <c r="I1145" s="1240"/>
      <c r="J1145" s="1240"/>
      <c r="K1145" s="1240"/>
      <c r="L1145" s="44"/>
      <c r="M1145" s="1230" t="str">
        <f>IF(OR(SUM((C1145&gt;C$1100),(E1145&gt;C$1100),(D1145&gt;C$1100),(F1145&gt;C$1100))&gt;1,C1145&gt;C$1100*2,E1145&gt;C$1100*2,D1145&gt;C$1100*2,F1145&gt;C$1100*2),"yes","")</f>
        <v/>
      </c>
      <c r="N1145" s="1244"/>
      <c r="O1145" s="829"/>
      <c r="P1145" s="829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9" t="str">
        <f>A906</f>
        <v>Cows' milk sales - season 1</v>
      </c>
      <c r="B1146" s="1207"/>
      <c r="C1146" s="1239"/>
      <c r="D1146" s="1239"/>
      <c r="E1146" s="1239"/>
      <c r="F1146" s="1239"/>
      <c r="G1146" s="829"/>
      <c r="H1146" s="1240">
        <f>IF(C$1102=0,0,MAX(SUM(C906,M906)/C$1102,SUM(C906)/C$1102))</f>
        <v>0</v>
      </c>
      <c r="I1146" s="1240">
        <f>IF(D$1102=0,0,MAX(SUM(D906,N906)/D$1102,SUM(D906)/D$1102))</f>
        <v>0</v>
      </c>
      <c r="J1146" s="1240">
        <f>IF(E$1102=0,0,MAX(SUM(E906,O906)/E$1102,SUM(E906)/E$1102))</f>
        <v>0</v>
      </c>
      <c r="K1146" s="1240">
        <f>IF(F$1102=0,0,MAX(SUM(F906,P906)/F$1102,SUM(F906)/F$1102))</f>
        <v>0</v>
      </c>
      <c r="L1146" s="44"/>
      <c r="M1146" s="44"/>
      <c r="N1146" s="1244" t="str">
        <f>IF(OR(SUM((H1146&gt;C$1100),(J1146&gt;C$1100),(I1146&gt;C$1100),(K1146&gt;C$1100))&gt;1,H1146&gt;C$1100*2,J1146&gt;C$1100*2,I1146&gt;C$1100*2,K1146&gt;C$1100*2),"yes","")</f>
        <v/>
      </c>
      <c r="O1146" s="829"/>
      <c r="P1146" s="829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9" t="str">
        <f>A908</f>
        <v>Cows' ghee/butter sales</v>
      </c>
      <c r="B1147" s="1207"/>
      <c r="C1147" s="1239"/>
      <c r="D1147" s="1239"/>
      <c r="E1147" s="1239"/>
      <c r="F1147" s="1239"/>
      <c r="G1147" s="829"/>
      <c r="H1147" s="1240">
        <f>IF(C$1102=0,0,MAX(SUM(C908,M908)/C$1102,SUM(C908)/C$1102))</f>
        <v>0</v>
      </c>
      <c r="I1147" s="1240">
        <f>IF(D$1102=0,0,MAX(SUM(D908,N908)/D$1102,SUM(D908)/D$1102))</f>
        <v>0</v>
      </c>
      <c r="J1147" s="1240">
        <f>IF(E$1102=0,0,MAX(SUM(E908,O908)/E$1102,SUM(E908)/E$1102))</f>
        <v>0</v>
      </c>
      <c r="K1147" s="1240">
        <f>IF(F$1102=0,0,MAX(SUM(F908,P908)/F$1102,SUM(F908)/F$1102))</f>
        <v>0</v>
      </c>
      <c r="L1147" s="44"/>
      <c r="M1147" s="1230"/>
      <c r="N1147" s="1244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7"/>
      <c r="C1148" s="1239">
        <f>IF(C$1102=0,0,MAX((SUM(C822,M822)+SUM(C907,M907)/C$1102),(SUM(C822)+SUM(C907)/C$1102)))</f>
        <v>0</v>
      </c>
      <c r="D1148" s="1239">
        <f>IF(D$1102=0,0,MAX((SUM(D822,N822)+SUM(D907,N907)/D$1102),(SUM(D822)+SUM(D907)/D$1102)))</f>
        <v>0</v>
      </c>
      <c r="E1148" s="1239">
        <f>IF(E$1102=0,0,MAX((SUM(E822,O822)+SUM(E907,O907)/E$1102),(SUM(E822)+SUM(E907)/E$1102)))</f>
        <v>0</v>
      </c>
      <c r="F1148" s="1239">
        <f>IF(F$1102=0,0,MAX((SUM(F822,P822)+SUM(F907,P907)/F$1102),(SUM(F822)+SUM(F907)/F$1102)))</f>
        <v>0</v>
      </c>
      <c r="G1148" s="829"/>
      <c r="H1148" s="1240"/>
      <c r="I1148" s="1240"/>
      <c r="J1148" s="1240"/>
      <c r="K1148" s="1240"/>
      <c r="L1148" s="44"/>
      <c r="M1148" s="1230" t="str">
        <f>IF(OR(SUM((C1148&gt;C$1100),(E1148&gt;C$1100),(D1148&gt;C$1100),(F1148&gt;C$1100))&gt;1,C1148&gt;C$1100*2,E1148&gt;C$1100*2,D1148&gt;C$1100*2,F1148&gt;C$1100*2),"yes","")</f>
        <v/>
      </c>
      <c r="N1148" s="1244"/>
      <c r="O1148" s="829"/>
      <c r="P1148" s="829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9" t="str">
        <f>A907</f>
        <v>Cows' milk sales - season 2</v>
      </c>
      <c r="B1149" s="1207"/>
      <c r="C1149" s="1239"/>
      <c r="D1149" s="1239"/>
      <c r="E1149" s="1239"/>
      <c r="F1149" s="1239"/>
      <c r="G1149" s="829"/>
      <c r="H1149" s="1240">
        <f>IF(C$1102=0,0,MAX(SUM(C907,M907)/C$1102,SUM(C907)/C$1102))</f>
        <v>0</v>
      </c>
      <c r="I1149" s="1240">
        <f>IF(D$1102=0,0,MAX(SUM(D907,N907)/D$1102,SUM(D907)/D$1102))</f>
        <v>0</v>
      </c>
      <c r="J1149" s="1240">
        <f>IF(E$1102=0,0,MAX(SUM(E907,O907)/E$1102,SUM(E907)/E$1102))</f>
        <v>0</v>
      </c>
      <c r="K1149" s="1240">
        <f>IF(F$1102=0,0,MAX(SUM(F907,P907)/F$1102,SUM(F907)/F$1102))</f>
        <v>0</v>
      </c>
      <c r="L1149" s="44"/>
      <c r="M1149" s="44"/>
      <c r="N1149" s="1244" t="str">
        <f>IF(OR(SUM((H1149&gt;C$1100),(J1149&gt;C$1100),(I1149&gt;C$1100),(K1149&gt;C$1100))&gt;1,H1149&gt;C$1100*2,J1149&gt;C$1100*2,I1149&gt;C$1100*2,K1149&gt;C$1100*2),"yes","")</f>
        <v/>
      </c>
      <c r="O1149" s="829"/>
      <c r="P1149" s="829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7"/>
      <c r="C1150" s="1239">
        <f>IF(C$1102=0,0,MAX((SUM(C823,M823)+SUM(C909,M909,C911,M911)/C$1102),(SUM(C823)+SUM(C909,C911)/C$1102)))</f>
        <v>0</v>
      </c>
      <c r="D1150" s="1239">
        <f>IF(D$1102=0,0,MAX((SUM(D823,N823)+SUM(D909,N909,D911,N911)/D$1102),(SUM(D823)+SUM(D909,D911)/D$1102)))</f>
        <v>0</v>
      </c>
      <c r="E1150" s="1239">
        <f>IF(E$1102=0,0,MAX((SUM(E823,O823)+SUM(E909,O909,E911,O911)/E$1102),(SUM(E823)+SUM(E909,E911)/E$1102)))</f>
        <v>0</v>
      </c>
      <c r="F1150" s="1239">
        <f>IF(F$1102=0,0,MAX((SUM(F823,P823)+SUM(F909,P909,F911,P911)/F$1102),(SUM(F823)+SUM(F909,F911)/F$1102)))</f>
        <v>0</v>
      </c>
      <c r="G1150" s="829"/>
      <c r="H1150" s="1240"/>
      <c r="I1150" s="1240"/>
      <c r="J1150" s="1240"/>
      <c r="K1150" s="1240"/>
      <c r="L1150" s="44"/>
      <c r="M1150" s="1230" t="str">
        <f>IF(OR(SUM((C1150&gt;C$1100),(E1150&gt;C$1100),(D1150&gt;C$1100),(F1150&gt;C$1100))&gt;1,C1150&gt;C$1100*2,E1150&gt;C$1100*2,D1150&gt;C$1100*2,F1150&gt;C$1100*2),"yes","")</f>
        <v/>
      </c>
      <c r="N1150" s="1244"/>
      <c r="O1150" s="829"/>
      <c r="P1150" s="829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9" t="str">
        <f>A909</f>
        <v>Sheep's milk sales - season 1</v>
      </c>
      <c r="B1151" s="1207"/>
      <c r="C1151" s="1239"/>
      <c r="D1151" s="1239"/>
      <c r="E1151" s="1239"/>
      <c r="F1151" s="1239"/>
      <c r="G1151" s="829"/>
      <c r="H1151" s="1240">
        <f>IF(C$1102=0,0,MAX(SUM(C909,M909)/C$1102,SUM(C909)/C$1102))</f>
        <v>0</v>
      </c>
      <c r="I1151" s="1240">
        <f>IF(D$1102=0,0,MAX(SUM(D909,N909)/D$1102,SUM(D909)/D$1102))</f>
        <v>0</v>
      </c>
      <c r="J1151" s="1240">
        <f>IF(E$1102=0,0,MAX(SUM(E909,O909)/E$1102,SUM(E909)/E$1102))</f>
        <v>0</v>
      </c>
      <c r="K1151" s="1240">
        <f>IF(F$1102=0,0,MAX(SUM(F909,P909)/F$1102,SUM(F909)/F$1102))</f>
        <v>0</v>
      </c>
      <c r="L1151" s="44"/>
      <c r="M1151" s="44"/>
      <c r="N1151" s="1244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9" t="str">
        <f>A911</f>
        <v>Sheep's ghee/butter sales</v>
      </c>
      <c r="B1152" s="1207"/>
      <c r="C1152" s="1239"/>
      <c r="D1152" s="1239"/>
      <c r="E1152" s="1239"/>
      <c r="F1152" s="1239"/>
      <c r="G1152" s="829"/>
      <c r="H1152" s="1240">
        <f>IF(C$1102=0,0,MAX(SUM(C911,M911)/C$1102,SUM(C911)/C$1102))</f>
        <v>0</v>
      </c>
      <c r="I1152" s="1240">
        <f>IF(D$1102=0,0,MAX(SUM(D911,N911)/D$1102,SUM(D911)/D$1102))</f>
        <v>0</v>
      </c>
      <c r="J1152" s="1240">
        <f>IF(E$1102=0,0,MAX(SUM(E911,O911)/E$1102,SUM(E911)/E$1102))</f>
        <v>0</v>
      </c>
      <c r="K1152" s="1240">
        <f>IF(F$1102=0,0,MAX(SUM(F911,P911)/F$1102,SUM(F911)/F$1102))</f>
        <v>0</v>
      </c>
      <c r="L1152" s="44"/>
      <c r="M1152" s="1230"/>
      <c r="N1152" s="1244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7"/>
      <c r="C1153" s="1239">
        <f>IF(C$1102=0,0,MAX((SUM(C824,M824)+SUM(C910,M910)/C$1102),(SUM(C824)+SUM(C910)/C$1102)))</f>
        <v>0</v>
      </c>
      <c r="D1153" s="1239">
        <f>IF(D$1102=0,0,MAX((SUM(D824,N824)+SUM(D910,N910)/D$1102),(SUM(D824)+SUM(D910)/D$1102)))</f>
        <v>0</v>
      </c>
      <c r="E1153" s="1239">
        <f>IF(E$1102=0,0,MAX((SUM(E824,O824)+SUM(E910,O910)/E$1102),(SUM(E824)+SUM(E910)/E$1102)))</f>
        <v>0</v>
      </c>
      <c r="F1153" s="1239">
        <f>IF(F$1102=0,0,MAX((SUM(F824,P824)+SUM(F910,P910)/F$1102),(SUM(F824)+SUM(F910)/F$1102)))</f>
        <v>0</v>
      </c>
      <c r="G1153" s="829"/>
      <c r="H1153" s="1240"/>
      <c r="I1153" s="1240"/>
      <c r="J1153" s="1240"/>
      <c r="K1153" s="1240"/>
      <c r="L1153" s="44"/>
      <c r="M1153" s="1230" t="str">
        <f>IF(OR(SUM((C1153&gt;C$1100),(E1153&gt;C$1100),(D1153&gt;C$1100),(F1153&gt;C$1100))&gt;1,C1153&gt;C$1100*2,E1153&gt;C$1100*2,D1153&gt;C$1100*2,F1153&gt;C$1100*2),"yes","")</f>
        <v/>
      </c>
      <c r="N1153" s="1244"/>
      <c r="O1153" s="829"/>
      <c r="P1153" s="829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9" t="str">
        <f>A910</f>
        <v>Sheep's milk sales - season 2</v>
      </c>
      <c r="B1154" s="1207"/>
      <c r="C1154" s="1239"/>
      <c r="D1154" s="1239"/>
      <c r="E1154" s="1239"/>
      <c r="F1154" s="1239"/>
      <c r="G1154" s="829"/>
      <c r="H1154" s="1240">
        <f>IF(C$1102=0,0,MAX(SUM(C910,M910)/C$1102,SUM(C910)/C$1102))</f>
        <v>0</v>
      </c>
      <c r="I1154" s="1240">
        <f>IF(D$1102=0,0,MAX(SUM(D910,N910)/D$1102,SUM(D910)/D$1102))</f>
        <v>0</v>
      </c>
      <c r="J1154" s="1240">
        <f>IF(E$1102=0,0,MAX(SUM(E910,O910)/E$1102,SUM(E910)/E$1102))</f>
        <v>0</v>
      </c>
      <c r="K1154" s="1240">
        <f>IF(F$1102=0,0,MAX(SUM(F910,P910)/F$1102,SUM(F910)/F$1102))</f>
        <v>0</v>
      </c>
      <c r="L1154" s="44"/>
      <c r="M1154" s="44"/>
      <c r="N1154" s="1244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7"/>
      <c r="C1155" s="1239">
        <f>IF(C$1102=0,0,MAX((SUM(C825,M825)+SUM(C912,M912,C914,M914)/C$1102),(SUM(C825)+SUM(C912,C914)/C$1102)))</f>
        <v>0</v>
      </c>
      <c r="D1155" s="1239">
        <f>IF(D$1102=0,0,MAX((SUM(D825,N825)+SUM(D912,N912,D914,N914)/D$1102),(SUM(D825)+SUM(D912,D914)/D$1102)))</f>
        <v>0</v>
      </c>
      <c r="E1155" s="1239">
        <f>IF(E$1102=0,0,MAX((SUM(E825,O825)+SUM(E912,O912,E914,O914)/E$1102),(SUM(E825)+SUM(E912,E914)/E$1102)))</f>
        <v>0</v>
      </c>
      <c r="F1155" s="1239">
        <f>IF(F$1102=0,0,MAX((SUM(F825,P825)+SUM(F912,P912,F914,P914)/F$1102),(SUM(F825)+SUM(F912,F914)/F$1102)))</f>
        <v>0</v>
      </c>
      <c r="G1155" s="829"/>
      <c r="H1155" s="1240"/>
      <c r="I1155" s="1240"/>
      <c r="J1155" s="1240"/>
      <c r="K1155" s="1240"/>
      <c r="L1155" s="44"/>
      <c r="M1155" s="1230" t="str">
        <f>IF(OR(SUM((C1155&gt;C$1100),(E1155&gt;C$1100),(D1155&gt;C$1100),(F1155&gt;C$1100))&gt;1,C1155&gt;C$1100*2,E1155&gt;C$1100*2,D1155&gt;C$1100*2,F1155&gt;C$1100*2),"yes","")</f>
        <v/>
      </c>
      <c r="N1155" s="1244"/>
      <c r="O1155" s="829"/>
      <c r="P1155" s="829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9" t="str">
        <f>A912</f>
        <v>Goats' milk sales - season 1</v>
      </c>
      <c r="B1156" s="1207"/>
      <c r="C1156" s="1239"/>
      <c r="D1156" s="1239"/>
      <c r="E1156" s="1239"/>
      <c r="F1156" s="1239"/>
      <c r="G1156" s="829"/>
      <c r="H1156" s="1240">
        <f>IF(C$1102=0,0,MAX(SUM(C912,M912)/C$1102,SUM(C912)/C$1102))</f>
        <v>0</v>
      </c>
      <c r="I1156" s="1240">
        <f>IF(D$1102=0,0,MAX(SUM(D912,N912)/D$1102,SUM(D912)/D$1102))</f>
        <v>0</v>
      </c>
      <c r="J1156" s="1240">
        <f>IF(E$1102=0,0,MAX(SUM(E912,O912)/E$1102,SUM(E912)/E$1102))</f>
        <v>0</v>
      </c>
      <c r="K1156" s="1240">
        <f>IF(F$1102=0,0,MAX(SUM(F912,P912)/F$1102,SUM(F912)/F$1102))</f>
        <v>0</v>
      </c>
      <c r="L1156" s="44"/>
      <c r="M1156" s="44"/>
      <c r="N1156" s="1244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9" t="str">
        <f>A914</f>
        <v>Goats' ghee/butter sales</v>
      </c>
      <c r="B1157" s="1207"/>
      <c r="C1157" s="1239"/>
      <c r="D1157" s="1239"/>
      <c r="E1157" s="1239"/>
      <c r="F1157" s="1239"/>
      <c r="G1157" s="829"/>
      <c r="H1157" s="1240">
        <f>IF(C$1102=0,0,MAX(SUM(C914,M914)/C$1102,SUM(C914)/C$1102))</f>
        <v>0</v>
      </c>
      <c r="I1157" s="1240">
        <f>IF(D$1102=0,0,MAX(SUM(D914,N914)/D$1102,SUM(D914)/D$1102))</f>
        <v>0</v>
      </c>
      <c r="J1157" s="1240">
        <f>IF(E$1102=0,0,MAX(SUM(E914,O914)/E$1102,SUM(E914)/E$1102))</f>
        <v>0</v>
      </c>
      <c r="K1157" s="1240">
        <f>IF(F$1102=0,0,MAX(SUM(F914,P914)/F$1102,SUM(F914)/F$1102))</f>
        <v>0</v>
      </c>
      <c r="L1157" s="44"/>
      <c r="M1157" s="1230"/>
      <c r="N1157" s="1244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7"/>
      <c r="C1158" s="1239">
        <f>IF(C$1102=0,0,MAX((SUM(C826,M826)+SUM(C913,M913)/C$1102),(SUM(C826)+SUM(C913)/C$1102)))</f>
        <v>0</v>
      </c>
      <c r="D1158" s="1239">
        <f>IF(D$1102=0,0,MAX((SUM(D826,N826)+SUM(D913,N913)/D$1102),(SUM(D826)+SUM(D913)/D$1102)))</f>
        <v>0</v>
      </c>
      <c r="E1158" s="1239">
        <f>IF(E$1102=0,0,MAX((SUM(E826,O826)+SUM(E913,O913)/E$1102),(SUM(E826)+SUM(E913)/E$1102)))</f>
        <v>0</v>
      </c>
      <c r="F1158" s="1239">
        <f>IF(F$1102=0,0,MAX((SUM(F826,P826)+SUM(F913,P913)/F$1102),(SUM(F826)+SUM(F913)/F$1102)))</f>
        <v>0</v>
      </c>
      <c r="G1158" s="829"/>
      <c r="H1158" s="1240"/>
      <c r="I1158" s="1240"/>
      <c r="J1158" s="1240"/>
      <c r="K1158" s="1240"/>
      <c r="L1158" s="44"/>
      <c r="M1158" s="1230" t="str">
        <f>IF(OR(SUM((C1158&gt;C$1100),(E1158&gt;C$1100),(D1158&gt;C$1100),(F1158&gt;C$1100))&gt;1,C1158&gt;C$1100*2,E1158&gt;C$1100*2,D1158&gt;C$1100*2,F1158&gt;C$1100*2),"yes","")</f>
        <v/>
      </c>
      <c r="N1158" s="1244"/>
      <c r="O1158" s="829"/>
      <c r="P1158" s="829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9" t="str">
        <f>A913</f>
        <v>Goats' milk sales - season 2</v>
      </c>
      <c r="B1159" s="1207"/>
      <c r="C1159" s="1239"/>
      <c r="D1159" s="1239"/>
      <c r="E1159" s="1239"/>
      <c r="F1159" s="1239"/>
      <c r="G1159" s="829"/>
      <c r="H1159" s="1240">
        <f>IF(C$1102=0,0,MAX(SUM(C913,M913)/C$1102,SUM(C913)/C$1102))</f>
        <v>0</v>
      </c>
      <c r="I1159" s="1240">
        <f>IF(D$1102=0,0,MAX(SUM(D913,N913)/D$1102,SUM(D913)/D$1102))</f>
        <v>0</v>
      </c>
      <c r="J1159" s="1240">
        <f>IF(E$1102=0,0,MAX(SUM(E913,O913)/E$1102,SUM(E913)/E$1102))</f>
        <v>0</v>
      </c>
      <c r="K1159" s="1240">
        <f>IF(F$1102=0,0,MAX(SUM(F913,P913)/F$1102,SUM(F913)/F$1102))</f>
        <v>0</v>
      </c>
      <c r="L1159" s="44"/>
      <c r="M1159" s="44"/>
      <c r="N1159" s="1244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41" t="str">
        <f>A827</f>
        <v>Own meat</v>
      </c>
      <c r="B1160" s="829"/>
      <c r="C1160" s="1239">
        <f>MAX(SUM(C827,M827),SUM(C827))</f>
        <v>0</v>
      </c>
      <c r="D1160" s="1239">
        <f>MAX(SUM(D827,N827),SUM(D827))</f>
        <v>5.2547655287381321E-3</v>
      </c>
      <c r="E1160" s="1239">
        <f>MAX(SUM(E827,O827),SUM(E827))</f>
        <v>0</v>
      </c>
      <c r="F1160" s="1239">
        <f>MAX(SUM(F827,P827),SUM(F827))</f>
        <v>0</v>
      </c>
      <c r="G1160" s="829"/>
      <c r="H1160" s="46"/>
      <c r="I1160" s="46"/>
      <c r="J1160" s="46"/>
      <c r="K1160" s="46"/>
      <c r="L1160" s="44"/>
      <c r="M1160" s="1230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7"/>
      <c r="O1160" s="829"/>
      <c r="P1160" s="829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41" t="str">
        <f>A853</f>
        <v>Labour: Land clearing, construction, herding, slaughtering</v>
      </c>
      <c r="B1161" s="829"/>
      <c r="C1161" s="1239">
        <f t="shared" ref="C1161:F1163" si="92">MAX(SUM(C853,M853),SUM(C853))</f>
        <v>0</v>
      </c>
      <c r="D1161" s="1239">
        <f t="shared" si="92"/>
        <v>0</v>
      </c>
      <c r="E1161" s="1239">
        <f t="shared" si="92"/>
        <v>0</v>
      </c>
      <c r="F1161" s="1239">
        <f t="shared" si="92"/>
        <v>0</v>
      </c>
      <c r="G1161" s="829"/>
      <c r="H1161" s="46"/>
      <c r="I1161" s="46"/>
      <c r="J1161" s="46"/>
      <c r="K1161" s="46"/>
      <c r="L1161" s="44"/>
      <c r="M1161" s="1230" t="str">
        <f t="shared" si="91"/>
        <v/>
      </c>
      <c r="N1161" s="1247"/>
      <c r="O1161" s="829"/>
      <c r="P1161" s="829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41" t="str">
        <f>A854</f>
        <v>Labour: Weeding</v>
      </c>
      <c r="B1162" s="829"/>
      <c r="C1162" s="1239">
        <f t="shared" si="92"/>
        <v>0</v>
      </c>
      <c r="D1162" s="1239">
        <f t="shared" si="92"/>
        <v>0</v>
      </c>
      <c r="E1162" s="1239">
        <f t="shared" si="92"/>
        <v>0</v>
      </c>
      <c r="F1162" s="1239">
        <f t="shared" si="92"/>
        <v>0</v>
      </c>
      <c r="G1162" s="829"/>
      <c r="H1162" s="46"/>
      <c r="I1162" s="46"/>
      <c r="J1162" s="46"/>
      <c r="K1162" s="46"/>
      <c r="L1162" s="44"/>
      <c r="M1162" s="1230" t="str">
        <f t="shared" si="91"/>
        <v/>
      </c>
      <c r="N1162" s="1247"/>
      <c r="O1162" s="829"/>
      <c r="P1162" s="829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41" t="str">
        <f>A855</f>
        <v>Labour: Harvesting</v>
      </c>
      <c r="B1163" s="829"/>
      <c r="C1163" s="1239">
        <f t="shared" si="92"/>
        <v>0</v>
      </c>
      <c r="D1163" s="1239">
        <f t="shared" si="92"/>
        <v>0</v>
      </c>
      <c r="E1163" s="1239">
        <f t="shared" si="92"/>
        <v>0</v>
      </c>
      <c r="F1163" s="1239">
        <f t="shared" si="92"/>
        <v>0</v>
      </c>
      <c r="G1163" s="829"/>
      <c r="H1163" s="46"/>
      <c r="I1163" s="46"/>
      <c r="J1163" s="46"/>
      <c r="K1163" s="46"/>
      <c r="L1163" s="44"/>
      <c r="M1163" s="1230" t="str">
        <f t="shared" si="91"/>
        <v/>
      </c>
      <c r="N1163" s="1247"/>
      <c r="O1163" s="829"/>
      <c r="P1163" s="829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41" t="str">
        <f>A895</f>
        <v>Gifts/remittances: cereal</v>
      </c>
      <c r="B1164" s="829"/>
      <c r="C1164" s="1239">
        <f t="shared" ref="C1164:F1166" si="93">MAX(SUM(C895,M895),SUM(C895))</f>
        <v>0</v>
      </c>
      <c r="D1164" s="1239">
        <f t="shared" si="93"/>
        <v>0</v>
      </c>
      <c r="E1164" s="1239">
        <f t="shared" si="93"/>
        <v>0</v>
      </c>
      <c r="F1164" s="1239">
        <f t="shared" si="93"/>
        <v>0</v>
      </c>
      <c r="G1164" s="829"/>
      <c r="H1164" s="46"/>
      <c r="I1164" s="46"/>
      <c r="J1164" s="46"/>
      <c r="K1164" s="46"/>
      <c r="L1164" s="44"/>
      <c r="M1164" s="1230" t="str">
        <f t="shared" si="91"/>
        <v/>
      </c>
      <c r="N1164" s="1247"/>
      <c r="O1164" s="829"/>
      <c r="P1164" s="829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41" t="str">
        <f>A896</f>
        <v>Gifts/remittances: sugar</v>
      </c>
      <c r="B1165" s="829"/>
      <c r="C1165" s="1239">
        <f t="shared" si="93"/>
        <v>0</v>
      </c>
      <c r="D1165" s="1239">
        <f t="shared" si="93"/>
        <v>0</v>
      </c>
      <c r="E1165" s="1239">
        <f t="shared" si="93"/>
        <v>0</v>
      </c>
      <c r="F1165" s="1239">
        <f t="shared" si="93"/>
        <v>0</v>
      </c>
      <c r="G1165" s="829"/>
      <c r="H1165" s="46"/>
      <c r="I1165" s="46"/>
      <c r="J1165" s="46"/>
      <c r="K1165" s="46"/>
      <c r="L1165" s="44"/>
      <c r="M1165" s="1230" t="str">
        <f t="shared" si="91"/>
        <v/>
      </c>
      <c r="N1165" s="1247"/>
      <c r="O1165" s="829"/>
      <c r="P1165" s="829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41" t="str">
        <f>A897</f>
        <v>Gifts/remittances: Other</v>
      </c>
      <c r="B1166" s="829"/>
      <c r="C1166" s="1239">
        <f t="shared" si="93"/>
        <v>0</v>
      </c>
      <c r="D1166" s="1239">
        <f t="shared" si="93"/>
        <v>0</v>
      </c>
      <c r="E1166" s="1239">
        <f t="shared" si="93"/>
        <v>0</v>
      </c>
      <c r="F1166" s="1239">
        <f t="shared" si="93"/>
        <v>0</v>
      </c>
      <c r="G1166" s="829"/>
      <c r="H1166" s="46"/>
      <c r="I1166" s="46"/>
      <c r="J1166" s="46"/>
      <c r="K1166" s="46"/>
      <c r="L1166" s="44"/>
      <c r="M1166" s="1230" t="str">
        <f t="shared" si="91"/>
        <v/>
      </c>
      <c r="N1166" s="1247"/>
      <c r="O1166" s="829"/>
      <c r="P1166" s="829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295</v>
      </c>
      <c r="B1167" s="829"/>
      <c r="C1167" s="1239"/>
      <c r="D1167" s="1239"/>
      <c r="E1167" s="1239"/>
      <c r="F1167" s="1239"/>
      <c r="G1167" s="829"/>
      <c r="H1167" s="828"/>
      <c r="I1167" s="46"/>
      <c r="J1167" s="46"/>
      <c r="K1167" s="828"/>
      <c r="L1167" s="829"/>
      <c r="M1167" s="1249" t="s">
        <v>514</v>
      </c>
      <c r="N1167" s="1246" t="s">
        <v>335</v>
      </c>
      <c r="O1167" s="829"/>
      <c r="P1167" s="829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9">
        <f t="shared" ref="C1168:F1170" si="94">IF(C$1102=0,0,MAX(SUM(C915,M915)/C$1102,SUM(C915)/C$1102))</f>
        <v>0</v>
      </c>
      <c r="D1168" s="1239">
        <f t="shared" si="94"/>
        <v>0</v>
      </c>
      <c r="E1168" s="1239">
        <f t="shared" si="94"/>
        <v>0</v>
      </c>
      <c r="F1168" s="1239">
        <f t="shared" si="94"/>
        <v>0</v>
      </c>
      <c r="G1168" s="829"/>
      <c r="H1168" s="46"/>
      <c r="I1168" s="46"/>
      <c r="J1168" s="46"/>
      <c r="K1168" s="828"/>
      <c r="L1168" s="829"/>
      <c r="M1168" s="1230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30" t="str">
        <f t="shared" ref="N1168:N1192" si="96">M1168</f>
        <v/>
      </c>
      <c r="O1168" s="829"/>
      <c r="P1168" s="829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no sold</v>
      </c>
      <c r="B1169" s="829"/>
      <c r="C1169" s="1239">
        <f t="shared" si="94"/>
        <v>0</v>
      </c>
      <c r="D1169" s="1239">
        <f t="shared" si="94"/>
        <v>0</v>
      </c>
      <c r="E1169" s="1239">
        <f t="shared" si="94"/>
        <v>0</v>
      </c>
      <c r="F1169" s="1239">
        <f t="shared" si="94"/>
        <v>0</v>
      </c>
      <c r="G1169" s="829"/>
      <c r="H1169" s="46"/>
      <c r="I1169" s="46"/>
      <c r="J1169" s="46"/>
      <c r="K1169" s="828"/>
      <c r="L1169" s="829"/>
      <c r="M1169" s="1230" t="str">
        <f t="shared" si="95"/>
        <v/>
      </c>
      <c r="N1169" s="1230" t="str">
        <f t="shared" si="96"/>
        <v/>
      </c>
      <c r="O1169" s="829"/>
      <c r="P1169" s="829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Impala sales: quantity</v>
      </c>
      <c r="B1170" s="829"/>
      <c r="C1170" s="1239">
        <f t="shared" si="94"/>
        <v>0</v>
      </c>
      <c r="D1170" s="1239">
        <f t="shared" si="94"/>
        <v>0</v>
      </c>
      <c r="E1170" s="1239">
        <f t="shared" si="94"/>
        <v>0</v>
      </c>
      <c r="F1170" s="1239">
        <f t="shared" si="94"/>
        <v>0</v>
      </c>
      <c r="G1170" s="829"/>
      <c r="H1170" s="46"/>
      <c r="I1170" s="46"/>
      <c r="J1170" s="46"/>
      <c r="K1170" s="828"/>
      <c r="L1170" s="829"/>
      <c r="M1170" s="1230" t="str">
        <f t="shared" si="95"/>
        <v/>
      </c>
      <c r="N1170" s="1230" t="str">
        <f t="shared" si="96"/>
        <v/>
      </c>
      <c r="O1170" s="829"/>
      <c r="P1170" s="829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29"/>
      <c r="C1171" s="1239">
        <f t="shared" ref="C1171:C1180" si="98">IF(C$1102=0,0,MAX(SUM(C919,M919)/C$1102,SUM(C919)/C$1102))</f>
        <v>0</v>
      </c>
      <c r="D1171" s="1239">
        <f t="shared" ref="D1171:D1180" si="99">IF(D$1102=0,0,MAX(SUM(D919,N919)/D$1102,SUM(D919)/D$1102))</f>
        <v>0</v>
      </c>
      <c r="E1171" s="1239">
        <f t="shared" ref="E1171:E1180" si="100">IF(E$1102=0,0,MAX(SUM(E919,O919)/E$1102,SUM(E919)/E$1102))</f>
        <v>0</v>
      </c>
      <c r="F1171" s="1239">
        <f t="shared" ref="F1171:F1180" si="101">IF(F$1102=0,0,MAX(SUM(F919,P919)/F$1102,SUM(F919)/F$1102))</f>
        <v>0</v>
      </c>
      <c r="G1171" s="829"/>
      <c r="H1171" s="46"/>
      <c r="I1171" s="46"/>
      <c r="J1171" s="46"/>
      <c r="K1171" s="828"/>
      <c r="L1171" s="829"/>
      <c r="M1171" s="1230" t="str">
        <f t="shared" si="95"/>
        <v/>
      </c>
      <c r="N1171" s="1230" t="str">
        <f t="shared" si="96"/>
        <v/>
      </c>
      <c r="O1171" s="829"/>
      <c r="P1171" s="829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97"/>
        <v>Duck sales - local: no. sold</v>
      </c>
      <c r="B1172" s="829"/>
      <c r="C1172" s="1239">
        <f t="shared" si="98"/>
        <v>0</v>
      </c>
      <c r="D1172" s="1239">
        <f t="shared" si="99"/>
        <v>0</v>
      </c>
      <c r="E1172" s="1239">
        <f t="shared" si="100"/>
        <v>0</v>
      </c>
      <c r="F1172" s="1239">
        <f t="shared" si="101"/>
        <v>0</v>
      </c>
      <c r="G1172" s="829"/>
      <c r="H1172" s="46"/>
      <c r="I1172" s="46"/>
      <c r="J1172" s="46"/>
      <c r="K1172" s="828"/>
      <c r="L1172" s="829"/>
      <c r="M1172" s="1230" t="str">
        <f t="shared" si="95"/>
        <v/>
      </c>
      <c r="N1172" s="1230" t="str">
        <f t="shared" si="96"/>
        <v/>
      </c>
      <c r="O1172" s="829"/>
      <c r="P1172" s="829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97"/>
        <v>Fattened Ox sales: no. sold</v>
      </c>
      <c r="B1173" s="829"/>
      <c r="C1173" s="1239">
        <f t="shared" si="98"/>
        <v>0</v>
      </c>
      <c r="D1173" s="1239">
        <f t="shared" si="99"/>
        <v>0</v>
      </c>
      <c r="E1173" s="1239">
        <f t="shared" si="100"/>
        <v>0</v>
      </c>
      <c r="F1173" s="1239">
        <f t="shared" si="101"/>
        <v>0</v>
      </c>
      <c r="G1173" s="829"/>
      <c r="H1173" s="46"/>
      <c r="I1173" s="46"/>
      <c r="J1173" s="46"/>
      <c r="K1173" s="828"/>
      <c r="L1173" s="829"/>
      <c r="M1173" s="1230" t="str">
        <f t="shared" si="95"/>
        <v/>
      </c>
      <c r="N1173" s="1230" t="str">
        <f t="shared" si="96"/>
        <v/>
      </c>
      <c r="O1173" s="829"/>
      <c r="P1173" s="829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29"/>
      <c r="C1174" s="1239">
        <f t="shared" si="98"/>
        <v>0</v>
      </c>
      <c r="D1174" s="1239">
        <f t="shared" si="99"/>
        <v>0</v>
      </c>
      <c r="E1174" s="1239">
        <f t="shared" si="100"/>
        <v>0</v>
      </c>
      <c r="F1174" s="1239">
        <f t="shared" si="101"/>
        <v>0</v>
      </c>
      <c r="G1174" s="829"/>
      <c r="H1174" s="46"/>
      <c r="I1174" s="46"/>
      <c r="J1174" s="46"/>
      <c r="K1174" s="828"/>
      <c r="L1174" s="829"/>
      <c r="M1174" s="1230" t="str">
        <f t="shared" si="95"/>
        <v/>
      </c>
      <c r="N1174" s="1230" t="str">
        <f t="shared" si="96"/>
        <v/>
      </c>
      <c r="O1174" s="829"/>
      <c r="P1174" s="829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29"/>
      <c r="C1175" s="1239">
        <f t="shared" si="98"/>
        <v>0</v>
      </c>
      <c r="D1175" s="1239">
        <f t="shared" si="99"/>
        <v>0</v>
      </c>
      <c r="E1175" s="1239">
        <f t="shared" si="100"/>
        <v>0</v>
      </c>
      <c r="F1175" s="1239">
        <f t="shared" si="101"/>
        <v>0</v>
      </c>
      <c r="G1175" s="829"/>
      <c r="H1175" s="46"/>
      <c r="I1175" s="46"/>
      <c r="J1175" s="46"/>
      <c r="K1175" s="828"/>
      <c r="L1175" s="829"/>
      <c r="M1175" s="1230" t="str">
        <f t="shared" si="95"/>
        <v/>
      </c>
      <c r="N1175" s="1230" t="str">
        <f t="shared" si="96"/>
        <v/>
      </c>
      <c r="O1175" s="829"/>
      <c r="P1175" s="829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97"/>
        <v>Goat sales - export: no. sold</v>
      </c>
      <c r="B1176" s="829"/>
      <c r="C1176" s="1239">
        <f t="shared" si="98"/>
        <v>0</v>
      </c>
      <c r="D1176" s="1239">
        <f t="shared" si="99"/>
        <v>0</v>
      </c>
      <c r="E1176" s="1239">
        <f t="shared" si="100"/>
        <v>0</v>
      </c>
      <c r="F1176" s="1239">
        <f t="shared" si="101"/>
        <v>0</v>
      </c>
      <c r="G1176" s="829"/>
      <c r="H1176" s="46"/>
      <c r="I1176" s="46"/>
      <c r="J1176" s="46"/>
      <c r="K1176" s="828"/>
      <c r="L1176" s="829"/>
      <c r="M1176" s="1230" t="str">
        <f t="shared" si="95"/>
        <v/>
      </c>
      <c r="N1176" s="1230" t="str">
        <f t="shared" si="96"/>
        <v/>
      </c>
      <c r="O1176" s="829"/>
      <c r="P1176" s="829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97"/>
        <v>Goat sales - local: no. sold</v>
      </c>
      <c r="B1177" s="829"/>
      <c r="C1177" s="1239">
        <f t="shared" si="98"/>
        <v>0</v>
      </c>
      <c r="D1177" s="1239">
        <f t="shared" si="99"/>
        <v>0</v>
      </c>
      <c r="E1177" s="1239">
        <f t="shared" si="100"/>
        <v>0</v>
      </c>
      <c r="F1177" s="1239">
        <f t="shared" si="101"/>
        <v>0</v>
      </c>
      <c r="G1177" s="829"/>
      <c r="H1177" s="46"/>
      <c r="I1177" s="46"/>
      <c r="J1177" s="46"/>
      <c r="K1177" s="828"/>
      <c r="L1177" s="829"/>
      <c r="M1177" s="1230" t="str">
        <f t="shared" si="95"/>
        <v/>
      </c>
      <c r="N1177" s="1230" t="str">
        <f t="shared" si="96"/>
        <v/>
      </c>
      <c r="O1177" s="829"/>
      <c r="P1177" s="829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29"/>
      <c r="C1178" s="1239">
        <f t="shared" si="98"/>
        <v>0</v>
      </c>
      <c r="D1178" s="1239">
        <f t="shared" si="99"/>
        <v>0</v>
      </c>
      <c r="E1178" s="1239">
        <f t="shared" si="100"/>
        <v>0</v>
      </c>
      <c r="F1178" s="1239">
        <f t="shared" si="101"/>
        <v>0</v>
      </c>
      <c r="G1178" s="829"/>
      <c r="H1178" s="46"/>
      <c r="I1178" s="46"/>
      <c r="J1178" s="46"/>
      <c r="K1178" s="828"/>
      <c r="L1178" s="829"/>
      <c r="M1178" s="1230" t="str">
        <f t="shared" si="95"/>
        <v/>
      </c>
      <c r="N1178" s="1230" t="str">
        <f t="shared" si="96"/>
        <v/>
      </c>
      <c r="O1178" s="829"/>
      <c r="P1178" s="829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97"/>
        <v>Sheep sales - local: no. sold</v>
      </c>
      <c r="B1179" s="829"/>
      <c r="C1179" s="1239">
        <f t="shared" si="98"/>
        <v>0</v>
      </c>
      <c r="D1179" s="1239">
        <f t="shared" si="99"/>
        <v>0</v>
      </c>
      <c r="E1179" s="1239">
        <f t="shared" si="100"/>
        <v>0</v>
      </c>
      <c r="F1179" s="1239">
        <f t="shared" si="101"/>
        <v>0</v>
      </c>
      <c r="G1179" s="829"/>
      <c r="H1179" s="46"/>
      <c r="I1179" s="46"/>
      <c r="J1179" s="46"/>
      <c r="K1179" s="828"/>
      <c r="L1179" s="829"/>
      <c r="M1179" s="1230" t="str">
        <f t="shared" si="95"/>
        <v/>
      </c>
      <c r="N1179" s="1230" t="str">
        <f t="shared" si="96"/>
        <v/>
      </c>
      <c r="O1179" s="829"/>
      <c r="P1179" s="829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97"/>
        <v>Chicken sales: no. sold</v>
      </c>
      <c r="B1180" s="829"/>
      <c r="C1180" s="1239">
        <f t="shared" si="98"/>
        <v>0</v>
      </c>
      <c r="D1180" s="1239">
        <f t="shared" si="99"/>
        <v>0</v>
      </c>
      <c r="E1180" s="1239">
        <f t="shared" si="100"/>
        <v>0</v>
      </c>
      <c r="F1180" s="1239">
        <f t="shared" si="101"/>
        <v>0</v>
      </c>
      <c r="G1180" s="829"/>
      <c r="H1180" s="46"/>
      <c r="I1180" s="46"/>
      <c r="J1180" s="46"/>
      <c r="K1180" s="828"/>
      <c r="L1180" s="829"/>
      <c r="M1180" s="1230" t="str">
        <f t="shared" si="95"/>
        <v/>
      </c>
      <c r="N1180" s="1230" t="str">
        <f t="shared" si="96"/>
        <v/>
      </c>
      <c r="O1180" s="829"/>
      <c r="P1180" s="829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9">
        <f t="shared" ref="C1181:F1183" si="102">IF(C$1102=0,0,MAX(SUM(C964,M964)/C$1102,SUM(C964)/C$1102))</f>
        <v>0</v>
      </c>
      <c r="D1181" s="1239">
        <f t="shared" si="102"/>
        <v>0</v>
      </c>
      <c r="E1181" s="1239">
        <f t="shared" si="102"/>
        <v>0</v>
      </c>
      <c r="F1181" s="1239">
        <f t="shared" si="102"/>
        <v>0</v>
      </c>
      <c r="G1181" s="829"/>
      <c r="H1181" s="46"/>
      <c r="I1181" s="46"/>
      <c r="J1181" s="46"/>
      <c r="K1181" s="828"/>
      <c r="L1181" s="829"/>
      <c r="M1181" s="1230" t="str">
        <f t="shared" si="95"/>
        <v/>
      </c>
      <c r="N1181" s="1230" t="str">
        <f t="shared" si="96"/>
        <v/>
      </c>
      <c r="O1181" s="829"/>
      <c r="P1181" s="829"/>
      <c r="Q1181" s="1251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9">
        <f t="shared" si="102"/>
        <v>0</v>
      </c>
      <c r="D1182" s="1239">
        <f t="shared" si="102"/>
        <v>0</v>
      </c>
      <c r="E1182" s="1239">
        <f t="shared" si="102"/>
        <v>0</v>
      </c>
      <c r="F1182" s="1239">
        <f t="shared" si="102"/>
        <v>0</v>
      </c>
      <c r="G1182" s="829"/>
      <c r="H1182" s="46"/>
      <c r="I1182" s="46"/>
      <c r="J1182" s="46"/>
      <c r="K1182" s="828"/>
      <c r="L1182" s="829"/>
      <c r="M1182" s="1230" t="str">
        <f t="shared" si="95"/>
        <v/>
      </c>
      <c r="N1182" s="1230" t="str">
        <f t="shared" si="96"/>
        <v/>
      </c>
      <c r="O1182" s="829"/>
      <c r="P1182" s="829"/>
      <c r="Q1182" s="1251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9">
        <f t="shared" si="102"/>
        <v>0</v>
      </c>
      <c r="D1183" s="1239">
        <f t="shared" si="102"/>
        <v>0</v>
      </c>
      <c r="E1183" s="1239">
        <f t="shared" si="102"/>
        <v>0</v>
      </c>
      <c r="F1183" s="1239">
        <f t="shared" si="102"/>
        <v>0</v>
      </c>
      <c r="G1183" s="829"/>
      <c r="H1183" s="46"/>
      <c r="I1183" s="46"/>
      <c r="J1183" s="46"/>
      <c r="K1183" s="828"/>
      <c r="L1183" s="829"/>
      <c r="M1183" s="1230" t="str">
        <f t="shared" si="95"/>
        <v/>
      </c>
      <c r="N1183" s="1230" t="str">
        <f t="shared" si="96"/>
        <v/>
      </c>
      <c r="O1183" s="829"/>
      <c r="P1183" s="829"/>
      <c r="Q1183" s="1251"/>
      <c r="R1183" s="433"/>
      <c r="S1183" s="46"/>
      <c r="T1183" s="46"/>
      <c r="U1183" s="1048">
        <v>1184</v>
      </c>
      <c r="V1183" s="46"/>
    </row>
    <row r="1184" spans="1:22" ht="15.75" customHeight="1">
      <c r="A1184" s="1248" t="str">
        <f>A856</f>
        <v>Labour migration: no. people per HH</v>
      </c>
      <c r="B1184" s="829"/>
      <c r="C1184" s="1239">
        <f>IF(C$1102=0,0,MAX((SUM(C856,M856)+SUM(C968,M968)/C$1102),(SUM(C856)+SUM(C968)/C$1102)))</f>
        <v>0</v>
      </c>
      <c r="D1184" s="1239">
        <f>IF(D$1102=0,0,MAX((SUM(D856,N856)+SUM(D968,N968)/D$1102),(SUM(D856)+SUM(D968)/D$1102)))</f>
        <v>0</v>
      </c>
      <c r="E1184" s="1239">
        <f>IF(E$1102=0,0,MAX((SUM(E856,O856)+SUM(E968,O968)/E$1102),(SUM(E856)+SUM(E968)/E$1102)))</f>
        <v>0</v>
      </c>
      <c r="F1184" s="1239">
        <f>IF(F$1102=0,0,MAX((SUM(F856,P856)+SUM(F968,P968)/F$1102),(SUM(F856)+SUM(F968)/F$1102)))</f>
        <v>0</v>
      </c>
      <c r="G1184" s="829"/>
      <c r="H1184" s="1240">
        <f>IF(C$1102=0,0,MAX(SUM(C968,M968)/C$1102,SUM(C968)/C$1102))</f>
        <v>0</v>
      </c>
      <c r="I1184" s="1240">
        <f>IF(D$1102=0,0,MAX(SUM(D968,N968)/D$1102,SUM(D968)/D$1102))</f>
        <v>0</v>
      </c>
      <c r="J1184" s="1240">
        <f>IF(E$1102=0,0,MAX(SUM(E968,O968)/E$1102,SUM(E968)/E$1102))</f>
        <v>0</v>
      </c>
      <c r="K1184" s="1240">
        <f>IF(F$1102=0,0,MAX(SUM(F968,P968)/F$1102,SUM(F968)/F$1102))</f>
        <v>0</v>
      </c>
      <c r="L1184" s="44"/>
      <c r="M1184" s="1230" t="str">
        <f t="shared" si="95"/>
        <v/>
      </c>
      <c r="N1184" s="1230" t="str">
        <f t="shared" si="96"/>
        <v/>
      </c>
      <c r="O1184" s="829"/>
      <c r="P1184" s="829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9">
        <f>IF(C$1102=0,0,MAX(SUM(C969,M969)/C$1102,SUM(C969)/C$1102))</f>
        <v>0</v>
      </c>
      <c r="D1185" s="1239">
        <f>IF(D$1102=0,0,MAX(SUM(D969,N969)/D$1102,SUM(D969)/D$1102))</f>
        <v>0</v>
      </c>
      <c r="E1185" s="1239">
        <f>IF(E$1102=0,0,MAX(SUM(E969,O969)/E$1102,SUM(E969)/E$1102))</f>
        <v>0</v>
      </c>
      <c r="F1185" s="1239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0" t="str">
        <f t="shared" si="95"/>
        <v/>
      </c>
      <c r="N1185" s="1230" t="str">
        <f t="shared" si="96"/>
        <v/>
      </c>
      <c r="O1185" s="829"/>
      <c r="P1185" s="829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9">
        <f t="shared" ref="C1186:F1187" si="103">IF(C$1102=0,0,MAX(SUM(C971,M971)/C$1102,SUM(C971)/C$1102))</f>
        <v>0</v>
      </c>
      <c r="D1186" s="1239">
        <f t="shared" si="103"/>
        <v>0</v>
      </c>
      <c r="E1186" s="1239">
        <f t="shared" si="103"/>
        <v>0</v>
      </c>
      <c r="F1186" s="1239">
        <f t="shared" si="103"/>
        <v>0</v>
      </c>
      <c r="G1186" s="829"/>
      <c r="H1186" s="46"/>
      <c r="I1186" s="46"/>
      <c r="J1186" s="46"/>
      <c r="K1186" s="828"/>
      <c r="L1186" s="829"/>
      <c r="M1186" s="1230" t="str">
        <f t="shared" si="95"/>
        <v/>
      </c>
      <c r="N1186" s="1230" t="str">
        <f t="shared" si="96"/>
        <v/>
      </c>
      <c r="O1186" s="829"/>
      <c r="P1186" s="829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9">
        <f t="shared" si="103"/>
        <v>0</v>
      </c>
      <c r="D1187" s="1239">
        <f t="shared" si="103"/>
        <v>0</v>
      </c>
      <c r="E1187" s="1239">
        <f t="shared" si="103"/>
        <v>0</v>
      </c>
      <c r="F1187" s="1239">
        <f t="shared" si="103"/>
        <v>0</v>
      </c>
      <c r="G1187" s="829"/>
      <c r="H1187" s="46"/>
      <c r="I1187" s="46"/>
      <c r="J1187" s="46"/>
      <c r="K1187" s="828"/>
      <c r="L1187" s="829"/>
      <c r="M1187" s="1230" t="str">
        <f t="shared" si="95"/>
        <v/>
      </c>
      <c r="N1187" s="1230" t="str">
        <f t="shared" si="96"/>
        <v/>
      </c>
      <c r="O1187" s="829"/>
      <c r="P1187" s="829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9">
        <f>IF(C$1102=0,0,MAX(SUM(C974,M974)/C$1102,SUM(C974)/C$1102))</f>
        <v>0</v>
      </c>
      <c r="D1188" s="1239">
        <f>IF(D$1102=0,0,MAX(SUM(D974,N974)/D$1102,SUM(D974)/D$1102))</f>
        <v>0</v>
      </c>
      <c r="E1188" s="1239">
        <f>IF(E$1102=0,0,MAX(SUM(E974,O974)/E$1102,SUM(E974)/E$1102))</f>
        <v>0</v>
      </c>
      <c r="F1188" s="1239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0" t="str">
        <f t="shared" si="95"/>
        <v/>
      </c>
      <c r="N1188" s="1230" t="str">
        <f t="shared" si="96"/>
        <v/>
      </c>
      <c r="O1188" s="829"/>
      <c r="P1188" s="829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9">
        <f>IF(C$1102=0,0,MAX(SUM(C976,M976)/C$1102,SUM(C976)/C$1102))</f>
        <v>0</v>
      </c>
      <c r="D1189" s="1239">
        <f>IF(D$1102=0,0,MAX(SUM(D976,N976)/D$1102,SUM(D976)/D$1102))</f>
        <v>0</v>
      </c>
      <c r="E1189" s="1239">
        <f>IF(E$1102=0,0,MAX(SUM(E976,O976)/E$1102,SUM(E976)/E$1102))</f>
        <v>0</v>
      </c>
      <c r="F1189" s="1239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0" t="str">
        <f t="shared" si="95"/>
        <v/>
      </c>
      <c r="N1189" s="1230" t="str">
        <f t="shared" si="96"/>
        <v/>
      </c>
      <c r="O1189" s="829"/>
      <c r="P1189" s="829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9">
        <f>IF(C$1102=0,0,MAX(SUM(C978,M978)/C$1102,SUM(C978)/C$1102))</f>
        <v>0</v>
      </c>
      <c r="D1190" s="1239">
        <f>IF(D$1102=0,0,MAX(SUM(D978,N978)/D$1102,SUM(D978)/D$1102))</f>
        <v>0</v>
      </c>
      <c r="E1190" s="1239">
        <f>IF(E$1102=0,0,MAX(SUM(E978,O978)/E$1102,SUM(E978)/E$1102))</f>
        <v>0</v>
      </c>
      <c r="F1190" s="1239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0" t="str">
        <f t="shared" si="95"/>
        <v/>
      </c>
      <c r="N1190" s="1230" t="str">
        <f t="shared" si="96"/>
        <v/>
      </c>
      <c r="O1190" s="829"/>
      <c r="P1190" s="829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9">
        <f>IF(C$1102=0,0,MAX(SUM(C980,M980)/C$1102,SUM(C980)/C$1102))</f>
        <v>0</v>
      </c>
      <c r="D1191" s="1239">
        <f>IF(D$1102=0,0,MAX(SUM(D980,N980)/D$1102,SUM(D980)/D$1102))</f>
        <v>0</v>
      </c>
      <c r="E1191" s="1239">
        <f>IF(E$1102=0,0,MAX(SUM(E980,O980)/E$1102,SUM(E980)/E$1102))</f>
        <v>0</v>
      </c>
      <c r="F1191" s="1239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30" t="str">
        <f t="shared" si="95"/>
        <v/>
      </c>
      <c r="N1191" s="1230" t="str">
        <f t="shared" si="96"/>
        <v/>
      </c>
      <c r="O1191" s="829"/>
      <c r="P1191" s="829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9">
        <f>IF(C$1102=0,0,MAX(SUM(C982,M982)/C$1102,SUM(C982)/C$1102))</f>
        <v>0</v>
      </c>
      <c r="D1192" s="1239">
        <f>IF(D$1102=0,0,MAX(SUM(D982,N982)/D$1102,SUM(D982)/D$1102))</f>
        <v>0</v>
      </c>
      <c r="E1192" s="1239">
        <f>IF(E$1102=0,0,MAX(SUM(E982,O982)/E$1102,SUM(E982)/E$1102))</f>
        <v>0</v>
      </c>
      <c r="F1192" s="1239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30" t="str">
        <f t="shared" si="95"/>
        <v/>
      </c>
      <c r="N1192" s="1230" t="str">
        <f t="shared" si="96"/>
        <v/>
      </c>
      <c r="O1192" s="829"/>
      <c r="P1192" s="829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2" customWidth="1"/>
    <col min="8" max="10" width="6.5" style="1253" customWidth="1"/>
    <col min="11" max="16384" width="11.5" style="15"/>
  </cols>
  <sheetData>
    <row r="1" spans="1:13" ht="12.75" customHeight="1">
      <c r="A1" s="1254"/>
      <c r="B1" s="1255"/>
      <c r="C1" s="846"/>
      <c r="D1" s="846"/>
      <c r="E1" s="846"/>
      <c r="F1" s="846"/>
      <c r="G1" s="1256"/>
      <c r="H1" s="1256"/>
      <c r="I1" s="433"/>
      <c r="J1" s="433"/>
      <c r="K1" s="433"/>
      <c r="L1" s="433"/>
      <c r="M1" s="433"/>
    </row>
    <row r="2" spans="1:13" ht="14" customHeight="1" thickBot="1">
      <c r="A2" s="1257" t="s">
        <v>515</v>
      </c>
      <c r="B2" s="1258"/>
      <c r="C2" s="1259"/>
      <c r="D2" s="1259"/>
      <c r="E2" s="1259"/>
      <c r="F2" s="1259"/>
      <c r="G2" s="1256"/>
      <c r="H2" s="1256"/>
      <c r="I2" s="433"/>
      <c r="J2" s="433"/>
      <c r="K2" s="433"/>
      <c r="L2" s="433"/>
      <c r="M2" s="433"/>
    </row>
    <row r="3" spans="1:13" ht="14" customHeight="1" thickBot="1">
      <c r="A3" s="1260"/>
      <c r="B3" s="1027"/>
      <c r="C3" s="1027" t="s">
        <v>460</v>
      </c>
      <c r="D3" s="1028"/>
      <c r="E3" s="1028"/>
      <c r="F3" s="1028"/>
      <c r="G3" s="1256"/>
      <c r="H3" s="1256"/>
      <c r="I3" s="433"/>
      <c r="J3" s="433"/>
      <c r="K3" s="433"/>
      <c r="L3" s="433"/>
      <c r="M3" s="433"/>
    </row>
    <row r="4" spans="1:13" ht="12.75" customHeight="1">
      <c r="A4" s="1261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6"/>
      <c r="H4" s="1256"/>
      <c r="I4" s="433"/>
      <c r="J4" s="433"/>
      <c r="K4" s="433"/>
      <c r="L4" s="433"/>
      <c r="M4" s="433"/>
    </row>
    <row r="5" spans="1:13" ht="12.75" customHeight="1">
      <c r="A5" s="1262" t="s">
        <v>516</v>
      </c>
      <c r="B5" s="1263"/>
      <c r="C5" s="1144"/>
      <c r="D5" s="1144"/>
      <c r="E5" s="1144"/>
      <c r="F5" s="1144"/>
      <c r="G5" s="1256"/>
      <c r="H5" s="1256"/>
      <c r="I5" s="433"/>
      <c r="J5" s="433"/>
      <c r="K5" s="433"/>
      <c r="L5" s="433"/>
      <c r="M5" s="433"/>
    </row>
    <row r="6" spans="1:13" ht="12.75" customHeight="1">
      <c r="A6" s="1264" t="s">
        <v>517</v>
      </c>
      <c r="B6" s="1258"/>
      <c r="C6" s="1259"/>
      <c r="D6" s="1259"/>
      <c r="E6" s="1259"/>
      <c r="F6" s="1259"/>
      <c r="G6" s="1256"/>
      <c r="H6" s="1256"/>
      <c r="I6" s="433"/>
      <c r="J6" s="433"/>
      <c r="K6" s="433"/>
      <c r="L6" s="433"/>
      <c r="M6" s="433"/>
    </row>
    <row r="7" spans="1:13" ht="12.75" customHeight="1">
      <c r="A7" s="1265" t="s">
        <v>518</v>
      </c>
      <c r="B7" s="1266"/>
      <c r="C7" s="1235"/>
      <c r="D7" s="1235"/>
      <c r="E7" s="1235"/>
      <c r="F7" s="1235"/>
      <c r="G7" s="1256"/>
      <c r="H7" s="1256"/>
      <c r="I7" s="433"/>
      <c r="J7" s="433"/>
      <c r="K7" s="433"/>
      <c r="L7" s="433"/>
      <c r="M7" s="433"/>
    </row>
    <row r="8" spans="1:13" ht="12.75" customHeight="1">
      <c r="A8" s="1262" t="s">
        <v>519</v>
      </c>
      <c r="B8" s="1263"/>
      <c r="C8" s="1267">
        <f>[1]ExpFactors!$C$8</f>
        <v>1.5</v>
      </c>
      <c r="D8" s="1267">
        <f>[1]ExpFactors!$D$8</f>
        <v>1.5</v>
      </c>
      <c r="E8" s="1267">
        <f>[1]ExpFactors!$E$8</f>
        <v>1.5</v>
      </c>
      <c r="F8" s="1267">
        <f>[1]ExpFactors!$F$8</f>
        <v>1.5</v>
      </c>
      <c r="G8" s="1256"/>
      <c r="H8" s="1256"/>
      <c r="I8" s="433"/>
      <c r="J8" s="433"/>
      <c r="K8" s="433"/>
      <c r="L8" s="433"/>
      <c r="M8" s="433"/>
    </row>
    <row r="9" spans="1:13" ht="12.75" customHeight="1">
      <c r="A9" s="1264" t="s">
        <v>520</v>
      </c>
      <c r="B9" s="1258"/>
      <c r="C9" s="1259"/>
      <c r="D9" s="1259"/>
      <c r="E9" s="1259"/>
      <c r="F9" s="1259"/>
      <c r="G9" s="1256"/>
      <c r="H9" s="1256"/>
      <c r="I9" s="433"/>
      <c r="J9" s="433"/>
      <c r="K9" s="433"/>
      <c r="L9" s="433"/>
      <c r="M9" s="433"/>
    </row>
    <row r="10" spans="1:13" ht="12.75" customHeight="1">
      <c r="A10" s="1265" t="s">
        <v>521</v>
      </c>
      <c r="B10" s="1266"/>
      <c r="C10" s="1235"/>
      <c r="D10" s="1235"/>
      <c r="E10" s="1235"/>
      <c r="F10" s="1235"/>
      <c r="G10" s="1256"/>
      <c r="H10" s="1256"/>
      <c r="I10" s="433"/>
      <c r="J10" s="433"/>
      <c r="K10" s="433"/>
      <c r="L10" s="433"/>
      <c r="M10" s="433"/>
    </row>
    <row r="11" spans="1:13" ht="12.75" customHeight="1">
      <c r="A11" s="1262" t="s">
        <v>522</v>
      </c>
      <c r="B11" s="1263"/>
      <c r="C11" s="1267">
        <f>[1]ExpFactors!$C$11</f>
        <v>0.1</v>
      </c>
      <c r="D11" s="1267">
        <f>[1]ExpFactors!$D$11</f>
        <v>0.1</v>
      </c>
      <c r="E11" s="1267">
        <f>[1]ExpFactors!$E$11</f>
        <v>0.2</v>
      </c>
      <c r="F11" s="1267">
        <f>[1]ExpFactors!$F$11</f>
        <v>0.2</v>
      </c>
      <c r="G11" s="1256"/>
      <c r="H11" s="1256"/>
      <c r="I11" s="433"/>
      <c r="J11" s="433"/>
      <c r="K11" s="433"/>
      <c r="L11" s="433"/>
      <c r="M11" s="433"/>
    </row>
    <row r="12" spans="1:13" ht="12.75" customHeight="1">
      <c r="A12" s="1262" t="s">
        <v>519</v>
      </c>
      <c r="B12" s="1263"/>
      <c r="C12" s="1267">
        <f>[1]ExpFactors!$C$12</f>
        <v>2</v>
      </c>
      <c r="D12" s="1267">
        <f>[1]ExpFactors!$D$12</f>
        <v>2</v>
      </c>
      <c r="E12" s="1267">
        <f>[1]ExpFactors!$E$12</f>
        <v>2</v>
      </c>
      <c r="F12" s="1267">
        <f>[1]ExpFactors!$F$12</f>
        <v>2</v>
      </c>
      <c r="G12" s="1256"/>
      <c r="H12" s="1256"/>
      <c r="I12" s="433"/>
      <c r="J12" s="433"/>
      <c r="K12" s="433"/>
      <c r="L12" s="433"/>
      <c r="M12" s="433"/>
    </row>
    <row r="13" spans="1:13" ht="12.75" customHeight="1">
      <c r="A13" s="1265" t="s">
        <v>523</v>
      </c>
      <c r="B13" s="1266"/>
      <c r="C13" s="1235"/>
      <c r="D13" s="1235"/>
      <c r="E13" s="1235"/>
      <c r="F13" s="1235"/>
      <c r="G13" s="1256"/>
      <c r="H13" s="1256"/>
      <c r="I13" s="433"/>
      <c r="J13" s="433"/>
      <c r="K13" s="433"/>
      <c r="L13" s="433"/>
      <c r="M13" s="433"/>
    </row>
    <row r="14" spans="1:13" ht="12.75" customHeight="1">
      <c r="A14" s="1262" t="s">
        <v>522</v>
      </c>
      <c r="B14" s="1263"/>
      <c r="C14" s="1267">
        <f>[1]ExpFactors!$C$14</f>
        <v>0</v>
      </c>
      <c r="D14" s="1267">
        <f>[1]ExpFactors!$D$14</f>
        <v>0.33</v>
      </c>
      <c r="E14" s="1267">
        <f>[1]ExpFactors!$E$14</f>
        <v>0.15</v>
      </c>
      <c r="F14" s="1267">
        <f>[1]ExpFactors!$F$14</f>
        <v>0.17</v>
      </c>
      <c r="G14" s="1256"/>
      <c r="H14" s="1256"/>
      <c r="I14" s="433"/>
      <c r="J14" s="433"/>
      <c r="K14" s="433"/>
      <c r="L14" s="433"/>
      <c r="M14" s="433"/>
    </row>
    <row r="15" spans="1:13" ht="12.75" customHeight="1">
      <c r="A15" s="1262" t="s">
        <v>519</v>
      </c>
      <c r="B15" s="1263"/>
      <c r="C15" s="1267">
        <f>[1]ExpFactors!$C$15</f>
        <v>1</v>
      </c>
      <c r="D15" s="1267">
        <f>[1]ExpFactors!$D$15</f>
        <v>1</v>
      </c>
      <c r="E15" s="1267">
        <f>[1]ExpFactors!$E$15</f>
        <v>1.5</v>
      </c>
      <c r="F15" s="1267">
        <f>[1]ExpFactors!$F$15</f>
        <v>1.5</v>
      </c>
      <c r="G15" s="1256"/>
      <c r="H15" s="1256"/>
      <c r="I15" s="433"/>
      <c r="J15" s="433"/>
      <c r="K15" s="433"/>
      <c r="L15" s="433"/>
      <c r="M15" s="433"/>
    </row>
    <row r="16" spans="1:13" ht="12.75" customHeight="1">
      <c r="A16" s="1265" t="s">
        <v>524</v>
      </c>
      <c r="B16" s="1266"/>
      <c r="C16" s="1235"/>
      <c r="D16" s="1235"/>
      <c r="E16" s="1235"/>
      <c r="F16" s="1235"/>
      <c r="G16" s="1256"/>
      <c r="H16" s="1256"/>
      <c r="I16" s="433"/>
      <c r="J16" s="433"/>
      <c r="K16" s="433"/>
      <c r="L16" s="433"/>
      <c r="M16" s="433"/>
    </row>
    <row r="17" spans="1:13" ht="12.75" customHeight="1">
      <c r="A17" s="1262" t="s">
        <v>522</v>
      </c>
      <c r="B17" s="1263"/>
      <c r="C17" s="1267">
        <f>[1]ExpFactors!$C$17</f>
        <v>0.5</v>
      </c>
      <c r="D17" s="1267">
        <f>[1]ExpFactors!$D$17</f>
        <v>0.33</v>
      </c>
      <c r="E17" s="1267">
        <f>[1]ExpFactors!$E$17</f>
        <v>0.375</v>
      </c>
      <c r="F17" s="1267">
        <f>[1]ExpFactors!$E$17</f>
        <v>0.375</v>
      </c>
      <c r="G17" s="1256"/>
      <c r="H17" s="1256"/>
      <c r="I17" s="433"/>
      <c r="J17" s="433"/>
      <c r="K17" s="433"/>
      <c r="L17" s="433"/>
      <c r="M17" s="433"/>
    </row>
    <row r="18" spans="1:13" ht="12.75" customHeight="1">
      <c r="A18" s="1262" t="s">
        <v>519</v>
      </c>
      <c r="B18" s="1263"/>
      <c r="C18" s="1267">
        <f>[1]ExpFactors!$C$18</f>
        <v>1</v>
      </c>
      <c r="D18" s="1267">
        <f>[1]ExpFactors!$D$18</f>
        <v>1</v>
      </c>
      <c r="E18" s="1267">
        <f>[1]ExpFactors!$E$18</f>
        <v>1.5</v>
      </c>
      <c r="F18" s="1267">
        <f>[1]ExpFactors!$F$18</f>
        <v>1.25</v>
      </c>
      <c r="G18" s="1256"/>
      <c r="H18" s="1256"/>
      <c r="I18" s="433"/>
      <c r="J18" s="433"/>
      <c r="K18" s="433"/>
      <c r="L18" s="433"/>
      <c r="M18" s="433"/>
    </row>
    <row r="19" spans="1:13" ht="12.75" customHeight="1">
      <c r="A19" s="1264" t="s">
        <v>20</v>
      </c>
      <c r="B19" s="1258"/>
      <c r="C19" s="1259"/>
      <c r="D19" s="1259"/>
      <c r="E19" s="1259"/>
      <c r="F19" s="1259"/>
      <c r="G19" s="1256"/>
      <c r="H19" s="1256"/>
      <c r="I19" s="433"/>
      <c r="J19" s="433"/>
      <c r="K19" s="433"/>
      <c r="L19" s="433"/>
      <c r="M19" s="433"/>
    </row>
    <row r="20" spans="1:13" ht="12.75" customHeight="1">
      <c r="A20" s="1265" t="s">
        <v>525</v>
      </c>
      <c r="B20" s="1268"/>
      <c r="C20" s="1233"/>
      <c r="D20" s="1233"/>
      <c r="E20" s="1233"/>
      <c r="F20" s="1233"/>
      <c r="G20" s="1256"/>
      <c r="H20" s="1256"/>
      <c r="I20" s="433"/>
      <c r="J20" s="433"/>
      <c r="K20" s="433"/>
      <c r="L20" s="433"/>
      <c r="M20" s="433"/>
    </row>
    <row r="21" spans="1:13" ht="12.75" customHeight="1">
      <c r="A21" s="1262" t="s">
        <v>526</v>
      </c>
      <c r="B21" s="1263"/>
      <c r="C21" s="1267">
        <f>[1]ExpFactors!$C$21</f>
        <v>1.25</v>
      </c>
      <c r="D21" s="1267">
        <f>[1]ExpFactors!$D$21</f>
        <v>1.25</v>
      </c>
      <c r="E21" s="1267">
        <f>[1]ExpFactors!$E$21</f>
        <v>1.25</v>
      </c>
      <c r="F21" s="1267">
        <f>[1]ExpFactors!$F$21</f>
        <v>1.25</v>
      </c>
      <c r="G21" s="1256"/>
      <c r="H21" s="1256"/>
      <c r="I21" s="433"/>
      <c r="J21" s="433"/>
      <c r="K21" s="433"/>
      <c r="L21" s="433"/>
      <c r="M21" s="433"/>
    </row>
    <row r="22" spans="1:13" ht="12.75" customHeight="1">
      <c r="A22" s="1265" t="s">
        <v>527</v>
      </c>
      <c r="B22" s="1268"/>
      <c r="C22" s="1233"/>
      <c r="D22" s="1233"/>
      <c r="E22" s="1233"/>
      <c r="F22" s="1233"/>
      <c r="G22" s="1256"/>
      <c r="H22" s="1256"/>
      <c r="I22" s="433"/>
      <c r="J22" s="433"/>
      <c r="K22" s="433"/>
      <c r="L22" s="433"/>
      <c r="M22" s="433"/>
    </row>
    <row r="23" spans="1:13" ht="12.75" customHeight="1">
      <c r="A23" s="1262" t="s">
        <v>528</v>
      </c>
      <c r="B23" s="1263"/>
      <c r="C23" s="1267">
        <f>[1]ExpFactors!C23</f>
        <v>0</v>
      </c>
      <c r="D23" s="1267">
        <f>[1]ExpFactors!D23</f>
        <v>0</v>
      </c>
      <c r="E23" s="1267">
        <f>[1]ExpFactors!E23</f>
        <v>0</v>
      </c>
      <c r="F23" s="1267">
        <f>[1]ExpFactors!F23</f>
        <v>0</v>
      </c>
      <c r="G23" s="1256"/>
      <c r="H23" s="1256"/>
      <c r="I23" s="433"/>
      <c r="J23" s="433"/>
      <c r="K23" s="433"/>
      <c r="L23" s="433"/>
      <c r="M23" s="433"/>
    </row>
    <row r="24" spans="1:13" ht="12.75" customHeight="1">
      <c r="A24" s="1262" t="s">
        <v>529</v>
      </c>
      <c r="B24" s="1263"/>
      <c r="C24" s="1267">
        <f>[1]ExpFactors!C24</f>
        <v>1</v>
      </c>
      <c r="D24" s="1267">
        <f>[1]ExpFactors!D24</f>
        <v>1</v>
      </c>
      <c r="E24" s="1267">
        <f>[1]ExpFactors!E24</f>
        <v>1</v>
      </c>
      <c r="F24" s="1267">
        <f>[1]ExpFactors!F24</f>
        <v>1</v>
      </c>
      <c r="G24" s="1256"/>
      <c r="H24" s="1256"/>
      <c r="I24" s="433"/>
      <c r="J24" s="433"/>
      <c r="K24" s="433"/>
      <c r="L24" s="433"/>
      <c r="M24" s="433"/>
    </row>
    <row r="25" spans="1:13" ht="12.75" customHeight="1">
      <c r="A25" s="1262" t="s">
        <v>530</v>
      </c>
      <c r="B25" s="1263"/>
      <c r="C25" s="1267">
        <f>[1]ExpFactors!C25</f>
        <v>0.5</v>
      </c>
      <c r="D25" s="1267">
        <f>[1]ExpFactors!D25</f>
        <v>0.5</v>
      </c>
      <c r="E25" s="1267">
        <f>[1]ExpFactors!E25</f>
        <v>0.5</v>
      </c>
      <c r="F25" s="1267">
        <f>[1]ExpFactors!F25</f>
        <v>0.5</v>
      </c>
      <c r="G25" s="1256"/>
      <c r="H25" s="1256"/>
      <c r="I25" s="433"/>
      <c r="J25" s="433"/>
      <c r="K25" s="433"/>
      <c r="L25" s="433"/>
      <c r="M25" s="433"/>
    </row>
    <row r="26" spans="1:13" ht="12.75" customHeight="1">
      <c r="A26" s="1264" t="s">
        <v>531</v>
      </c>
      <c r="B26" s="1269"/>
      <c r="C26" s="1270"/>
      <c r="D26" s="1270"/>
      <c r="E26" s="1270"/>
      <c r="F26" s="1270"/>
      <c r="G26" s="1256"/>
      <c r="H26" s="1256"/>
      <c r="I26" s="433"/>
      <c r="J26" s="433"/>
      <c r="K26" s="433"/>
      <c r="L26" s="433"/>
      <c r="M26" s="433"/>
    </row>
    <row r="27" spans="1:13" ht="12.75" customHeight="1">
      <c r="A27" s="1265" t="s">
        <v>532</v>
      </c>
      <c r="B27" s="1268"/>
      <c r="C27" s="1233"/>
      <c r="D27" s="1233"/>
      <c r="E27" s="1233"/>
      <c r="F27" s="1233"/>
      <c r="G27" s="1256"/>
      <c r="H27" s="1256"/>
      <c r="I27" s="433"/>
      <c r="J27" s="433"/>
      <c r="K27" s="433"/>
      <c r="L27" s="433"/>
      <c r="M27" s="433"/>
    </row>
    <row r="28" spans="1:13" ht="12.75" customHeight="1">
      <c r="A28" s="1262" t="s">
        <v>533</v>
      </c>
      <c r="B28" s="1263"/>
      <c r="C28" s="1267">
        <f>[1]ExpFactors!C28</f>
        <v>1.2</v>
      </c>
      <c r="D28" s="1267">
        <f>[1]ExpFactors!D28</f>
        <v>1.2</v>
      </c>
      <c r="E28" s="1267">
        <f>[1]ExpFactors!E28</f>
        <v>1.2</v>
      </c>
      <c r="F28" s="1267">
        <f>[1]ExpFactors!F28</f>
        <v>1.2</v>
      </c>
      <c r="G28" s="1256"/>
      <c r="H28" s="1256"/>
      <c r="I28" s="433"/>
      <c r="J28" s="433"/>
      <c r="K28" s="433"/>
      <c r="L28" s="433"/>
      <c r="M28" s="433"/>
    </row>
    <row r="29" spans="1:13" ht="12.75" customHeight="1">
      <c r="A29" s="1265" t="s">
        <v>534</v>
      </c>
      <c r="B29" s="1266"/>
      <c r="C29" s="1235"/>
      <c r="D29" s="1235"/>
      <c r="E29" s="1235"/>
      <c r="F29" s="1235"/>
      <c r="G29" s="1256"/>
      <c r="H29" s="1256"/>
      <c r="I29" s="433"/>
      <c r="J29" s="433"/>
      <c r="K29" s="433"/>
      <c r="L29" s="433"/>
      <c r="M29" s="433"/>
    </row>
    <row r="30" spans="1:13" ht="12.75" customHeight="1">
      <c r="A30" s="1262" t="s">
        <v>533</v>
      </c>
      <c r="B30" s="1263"/>
      <c r="C30" s="1267">
        <f>[1]ExpFactors!C30</f>
        <v>1.2</v>
      </c>
      <c r="D30" s="1267">
        <f>[1]ExpFactors!D30</f>
        <v>1.2</v>
      </c>
      <c r="E30" s="1267">
        <f>[1]ExpFactors!E30</f>
        <v>1.2</v>
      </c>
      <c r="F30" s="1267">
        <f>[1]ExpFactors!F30</f>
        <v>1.2</v>
      </c>
      <c r="G30" s="1256"/>
      <c r="H30" s="1256"/>
      <c r="I30" s="433"/>
      <c r="J30" s="433"/>
      <c r="K30" s="433"/>
      <c r="L30" s="433"/>
      <c r="M30" s="433"/>
    </row>
    <row r="31" spans="1:13" ht="12.75" customHeight="1">
      <c r="A31" s="1265" t="s">
        <v>535</v>
      </c>
      <c r="B31" s="1266"/>
      <c r="C31" s="1235"/>
      <c r="D31" s="1235"/>
      <c r="E31" s="1235"/>
      <c r="F31" s="1235"/>
      <c r="G31" s="1256"/>
      <c r="H31" s="1256"/>
      <c r="I31" s="433"/>
      <c r="J31" s="433"/>
      <c r="K31" s="433"/>
      <c r="L31" s="433"/>
      <c r="M31" s="433"/>
    </row>
    <row r="32" spans="1:13" ht="12.75" customHeight="1">
      <c r="A32" s="1262" t="s">
        <v>533</v>
      </c>
      <c r="B32" s="1263"/>
      <c r="C32" s="1267">
        <f>[1]ExpFactors!C32</f>
        <v>2</v>
      </c>
      <c r="D32" s="1267">
        <f>[1]ExpFactors!D32</f>
        <v>2</v>
      </c>
      <c r="E32" s="1267">
        <f>[1]ExpFactors!E32</f>
        <v>2</v>
      </c>
      <c r="F32" s="1267">
        <f>[1]ExpFactors!F32</f>
        <v>2</v>
      </c>
      <c r="G32" s="1256"/>
      <c r="H32" s="1256"/>
      <c r="I32" s="433"/>
      <c r="J32" s="433"/>
      <c r="K32" s="433"/>
      <c r="L32" s="433"/>
      <c r="M32" s="433"/>
    </row>
    <row r="33" spans="1:13" ht="12.75" customHeight="1">
      <c r="A33" s="1265" t="s">
        <v>536</v>
      </c>
      <c r="B33" s="1268"/>
      <c r="C33" s="1233"/>
      <c r="D33" s="1233"/>
      <c r="E33" s="1233"/>
      <c r="F33" s="1233"/>
      <c r="G33" s="1256"/>
      <c r="H33" s="1256"/>
      <c r="I33" s="433"/>
      <c r="J33" s="433"/>
      <c r="K33" s="433"/>
      <c r="L33" s="433"/>
      <c r="M33" s="433"/>
    </row>
    <row r="34" spans="1:13" ht="12.75" customHeight="1">
      <c r="A34" s="1262" t="s">
        <v>533</v>
      </c>
      <c r="B34" s="1263"/>
      <c r="C34" s="1267">
        <f>[1]ExpFactors!C34</f>
        <v>1</v>
      </c>
      <c r="D34" s="1267">
        <f>[1]ExpFactors!D34</f>
        <v>1</v>
      </c>
      <c r="E34" s="1267">
        <f>[1]ExpFactors!E34</f>
        <v>1</v>
      </c>
      <c r="F34" s="1267">
        <f>[1]ExpFactors!F34</f>
        <v>1</v>
      </c>
      <c r="G34" s="1256"/>
      <c r="H34" s="1256"/>
      <c r="I34" s="433"/>
      <c r="J34" s="433"/>
      <c r="K34" s="433"/>
      <c r="L34" s="433"/>
      <c r="M34" s="433"/>
    </row>
    <row r="35" spans="1:13" ht="12.75" customHeight="1">
      <c r="A35" s="1265" t="s">
        <v>537</v>
      </c>
      <c r="B35" s="1268"/>
      <c r="C35" s="1233"/>
      <c r="D35" s="1233"/>
      <c r="E35" s="1233"/>
      <c r="F35" s="1233"/>
      <c r="G35" s="1256"/>
      <c r="H35" s="1256"/>
      <c r="I35" s="433"/>
      <c r="J35" s="433"/>
      <c r="K35" s="433"/>
      <c r="L35" s="433"/>
      <c r="M35" s="433"/>
    </row>
    <row r="36" spans="1:13" ht="12.75" customHeight="1">
      <c r="A36" s="1271" t="s">
        <v>533</v>
      </c>
      <c r="B36" s="1263"/>
      <c r="C36" s="1267">
        <f>[1]ExpFactors!C36</f>
        <v>1.2</v>
      </c>
      <c r="D36" s="1267">
        <f>[1]ExpFactors!D36</f>
        <v>1.2</v>
      </c>
      <c r="E36" s="1267">
        <f>[1]ExpFactors!E36</f>
        <v>1.2</v>
      </c>
      <c r="F36" s="1267">
        <f>[1]ExpFactors!F36</f>
        <v>1.2</v>
      </c>
      <c r="G36" s="1256"/>
      <c r="H36" s="1256"/>
      <c r="I36" s="433"/>
      <c r="J36" s="433"/>
      <c r="K36" s="433"/>
      <c r="L36" s="433"/>
      <c r="M36" s="433"/>
    </row>
    <row r="37" spans="1:13" ht="12.75" customHeight="1">
      <c r="A37" s="1265" t="s">
        <v>538</v>
      </c>
      <c r="B37" s="1266"/>
      <c r="C37" s="1235"/>
      <c r="D37" s="1235"/>
      <c r="E37" s="1235"/>
      <c r="F37" s="1235"/>
      <c r="G37" s="1256"/>
      <c r="H37" s="1256"/>
      <c r="I37" s="433"/>
      <c r="J37" s="433"/>
      <c r="K37" s="433"/>
      <c r="L37" s="433"/>
      <c r="M37" s="433"/>
    </row>
    <row r="38" spans="1:13" ht="12.75" customHeight="1">
      <c r="A38" s="1262" t="s">
        <v>533</v>
      </c>
      <c r="B38" s="1263"/>
      <c r="C38" s="1267">
        <f>[1]ExpFactors!C38</f>
        <v>1</v>
      </c>
      <c r="D38" s="1267">
        <f>[1]ExpFactors!D38</f>
        <v>1</v>
      </c>
      <c r="E38" s="1267">
        <f>[1]ExpFactors!E38</f>
        <v>1</v>
      </c>
      <c r="F38" s="1267">
        <f>[1]ExpFactors!F38</f>
        <v>1</v>
      </c>
      <c r="G38" s="1256"/>
      <c r="H38" s="1256"/>
      <c r="I38" s="433"/>
      <c r="J38" s="433"/>
      <c r="K38" s="433"/>
      <c r="L38" s="433"/>
      <c r="M38" s="433"/>
    </row>
    <row r="39" spans="1:13" ht="12.75" customHeight="1">
      <c r="A39" s="1272" t="s">
        <v>17</v>
      </c>
      <c r="B39" s="1273"/>
      <c r="C39" s="1274"/>
      <c r="D39" s="1274"/>
      <c r="E39" s="1274"/>
      <c r="F39" s="1274"/>
      <c r="G39" s="1256"/>
      <c r="H39" s="1256"/>
      <c r="I39" s="433"/>
      <c r="J39" s="433"/>
      <c r="K39" s="433"/>
      <c r="L39" s="433"/>
      <c r="M39" s="433"/>
    </row>
    <row r="40" spans="1:13" ht="12.75" customHeight="1">
      <c r="A40" s="1275" t="s">
        <v>539</v>
      </c>
      <c r="B40" s="1276"/>
      <c r="C40" s="1277"/>
      <c r="D40" s="1277"/>
      <c r="E40" s="1277"/>
      <c r="F40" s="1277"/>
      <c r="G40" s="1256"/>
      <c r="H40" s="1256"/>
      <c r="I40" s="433"/>
      <c r="J40" s="433"/>
      <c r="K40" s="433"/>
      <c r="L40" s="433"/>
      <c r="M40" s="433"/>
    </row>
    <row r="41" spans="1:13" ht="12.75" customHeight="1">
      <c r="A41" s="1262" t="s">
        <v>540</v>
      </c>
      <c r="B41" s="1278"/>
      <c r="C41" s="1279"/>
      <c r="D41" s="1267" t="str">
        <f>[1]ExpFactors!D41</f>
        <v>yes</v>
      </c>
      <c r="E41" s="1279"/>
      <c r="F41" s="1279"/>
      <c r="G41" s="1256"/>
      <c r="H41" s="1256"/>
      <c r="I41" s="433"/>
      <c r="J41" s="433"/>
      <c r="K41" s="433"/>
      <c r="L41" s="433"/>
      <c r="M41" s="433"/>
    </row>
    <row r="42" spans="1:13" ht="12.75" customHeight="1">
      <c r="A42" s="1275" t="s">
        <v>541</v>
      </c>
      <c r="B42" s="1276"/>
      <c r="C42" s="1556" t="s">
        <v>542</v>
      </c>
      <c r="D42" s="1556"/>
      <c r="E42" s="1556"/>
      <c r="F42" s="1556"/>
      <c r="G42" s="1400" t="s">
        <v>543</v>
      </c>
      <c r="H42" s="1401" t="str">
        <f>[1]ExpFactors!$H$42</f>
        <v>Additional Price (per kg)</v>
      </c>
      <c r="I42" s="846" t="s">
        <v>544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80">
        <f>[1]ExpFactors!C43</f>
        <v>0</v>
      </c>
      <c r="D43" s="1280">
        <f>[1]ExpFactors!D43</f>
        <v>0</v>
      </c>
      <c r="E43" s="1280">
        <f>[1]ExpFactors!E43</f>
        <v>0</v>
      </c>
      <c r="F43" s="1280">
        <f>[1]ExpFactors!F43</f>
        <v>0</v>
      </c>
      <c r="G43" s="1402">
        <f>[1]ExpFactors!G43</f>
        <v>0</v>
      </c>
      <c r="H43" s="1402">
        <f>[1]ExpFactors!$H43</f>
        <v>1</v>
      </c>
      <c r="I43" s="846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80">
        <f>[1]ExpFactors!C44</f>
        <v>0</v>
      </c>
      <c r="D44" s="1280">
        <f>[1]ExpFactors!D44</f>
        <v>0</v>
      </c>
      <c r="E44" s="1280">
        <f>[1]ExpFactors!E44</f>
        <v>0</v>
      </c>
      <c r="F44" s="1280">
        <f>[1]ExpFactors!F44</f>
        <v>0</v>
      </c>
      <c r="G44" s="1402">
        <f>[1]ExpFactors!G44</f>
        <v>0</v>
      </c>
      <c r="H44" s="1402">
        <f>[1]ExpFactors!$H44</f>
        <v>1</v>
      </c>
      <c r="I44" s="846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80">
        <f>[1]ExpFactors!C45</f>
        <v>0</v>
      </c>
      <c r="D45" s="1280">
        <f>[1]ExpFactors!D45</f>
        <v>0</v>
      </c>
      <c r="E45" s="1280">
        <f>[1]ExpFactors!E45</f>
        <v>0</v>
      </c>
      <c r="F45" s="1280">
        <f>[1]ExpFactors!F45</f>
        <v>0</v>
      </c>
      <c r="G45" s="1402">
        <f>[1]ExpFactors!G45</f>
        <v>0</v>
      </c>
      <c r="H45" s="1402">
        <f>[1]ExpFactors!$H45</f>
        <v>1</v>
      </c>
      <c r="I45" s="846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80">
        <f>[1]ExpFactors!C46</f>
        <v>0</v>
      </c>
      <c r="D46" s="1280">
        <f>[1]ExpFactors!D46</f>
        <v>0</v>
      </c>
      <c r="E46" s="1280">
        <f>[1]ExpFactors!E46</f>
        <v>0</v>
      </c>
      <c r="F46" s="1280">
        <f>[1]ExpFactors!F46</f>
        <v>0</v>
      </c>
      <c r="G46" s="1402">
        <f>[1]ExpFactors!G46</f>
        <v>0</v>
      </c>
      <c r="H46" s="1402">
        <f>[1]ExpFactors!$H46</f>
        <v>1</v>
      </c>
      <c r="I46" s="846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80">
        <f>[1]ExpFactors!C47</f>
        <v>0</v>
      </c>
      <c r="D47" s="1280">
        <f>[1]ExpFactors!D47</f>
        <v>0</v>
      </c>
      <c r="E47" s="1280">
        <f>[1]ExpFactors!E47</f>
        <v>0</v>
      </c>
      <c r="F47" s="1280">
        <f>[1]ExpFactors!F47</f>
        <v>0</v>
      </c>
      <c r="G47" s="1402">
        <f>[1]ExpFactors!G47</f>
        <v>0</v>
      </c>
      <c r="H47" s="1402">
        <f>[1]ExpFactors!$H47</f>
        <v>1</v>
      </c>
      <c r="I47" s="846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80">
        <f>[1]ExpFactors!C48</f>
        <v>0</v>
      </c>
      <c r="D48" s="1280">
        <f>[1]ExpFactors!D48</f>
        <v>0</v>
      </c>
      <c r="E48" s="1280">
        <f>[1]ExpFactors!E48</f>
        <v>0</v>
      </c>
      <c r="F48" s="1280">
        <f>[1]ExpFactors!F48</f>
        <v>0</v>
      </c>
      <c r="G48" s="1402">
        <f>[1]ExpFactors!G48</f>
        <v>0</v>
      </c>
      <c r="H48" s="1402">
        <f>[1]ExpFactors!$H48</f>
        <v>1</v>
      </c>
      <c r="I48" s="846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80">
        <f>[1]ExpFactors!C49</f>
        <v>0</v>
      </c>
      <c r="D49" s="1280">
        <f>[1]ExpFactors!D49</f>
        <v>0</v>
      </c>
      <c r="E49" s="1280">
        <f>[1]ExpFactors!E49</f>
        <v>0</v>
      </c>
      <c r="F49" s="1280">
        <f>[1]ExpFactors!F49</f>
        <v>0</v>
      </c>
      <c r="G49" s="1402">
        <f>[1]ExpFactors!G49</f>
        <v>0</v>
      </c>
      <c r="H49" s="1402">
        <f>[1]ExpFactors!$H49</f>
        <v>1</v>
      </c>
      <c r="I49" s="846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80">
        <f>[1]ExpFactors!C50</f>
        <v>0</v>
      </c>
      <c r="D50" s="1280">
        <f>[1]ExpFactors!D50</f>
        <v>0</v>
      </c>
      <c r="E50" s="1280">
        <f>[1]ExpFactors!E50</f>
        <v>0</v>
      </c>
      <c r="F50" s="1280">
        <f>[1]ExpFactors!F50</f>
        <v>0</v>
      </c>
      <c r="G50" s="1402">
        <f>[1]ExpFactors!G50</f>
        <v>0</v>
      </c>
      <c r="H50" s="1402">
        <f>[1]ExpFactors!$H50</f>
        <v>1</v>
      </c>
      <c r="I50" s="846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80">
        <f>[1]ExpFactors!C51</f>
        <v>0</v>
      </c>
      <c r="D51" s="1280">
        <f>[1]ExpFactors!D51</f>
        <v>0</v>
      </c>
      <c r="E51" s="1280">
        <f>[1]ExpFactors!E51</f>
        <v>0</v>
      </c>
      <c r="F51" s="1280">
        <f>[1]ExpFactors!F51</f>
        <v>0</v>
      </c>
      <c r="G51" s="1402">
        <f>[1]ExpFactors!G51</f>
        <v>0</v>
      </c>
      <c r="H51" s="1402">
        <f>[1]ExpFactors!$H51</f>
        <v>1</v>
      </c>
      <c r="I51" s="846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80">
        <f>[1]ExpFactors!C52</f>
        <v>0</v>
      </c>
      <c r="D52" s="1280">
        <f>[1]ExpFactors!D52</f>
        <v>0</v>
      </c>
      <c r="E52" s="1280">
        <f>[1]ExpFactors!E52</f>
        <v>0</v>
      </c>
      <c r="F52" s="1280">
        <f>[1]ExpFactors!F52</f>
        <v>0</v>
      </c>
      <c r="G52" s="1402">
        <f>[1]ExpFactors!G52</f>
        <v>0</v>
      </c>
      <c r="H52" s="1402">
        <f>[1]ExpFactors!$H52</f>
        <v>1</v>
      </c>
      <c r="I52" s="846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80">
        <f>[1]ExpFactors!C53</f>
        <v>0</v>
      </c>
      <c r="D53" s="1280">
        <f>[1]ExpFactors!D53</f>
        <v>0</v>
      </c>
      <c r="E53" s="1280">
        <f>[1]ExpFactors!E53</f>
        <v>0</v>
      </c>
      <c r="F53" s="1280">
        <f>[1]ExpFactors!F53</f>
        <v>0</v>
      </c>
      <c r="G53" s="1402">
        <f>[1]ExpFactors!G53</f>
        <v>0</v>
      </c>
      <c r="H53" s="1402">
        <f>[1]ExpFactors!$H53</f>
        <v>1</v>
      </c>
      <c r="I53" s="846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80">
        <f>[1]ExpFactors!C54</f>
        <v>0</v>
      </c>
      <c r="D54" s="1280">
        <f>[1]ExpFactors!D54</f>
        <v>0</v>
      </c>
      <c r="E54" s="1280">
        <f>[1]ExpFactors!E54</f>
        <v>0</v>
      </c>
      <c r="F54" s="1280">
        <f>[1]ExpFactors!F54</f>
        <v>0</v>
      </c>
      <c r="G54" s="1402">
        <f>[1]ExpFactors!G54</f>
        <v>0</v>
      </c>
      <c r="H54" s="1402">
        <f>[1]ExpFactors!$H54</f>
        <v>1</v>
      </c>
      <c r="I54" s="846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80">
        <f>[1]ExpFactors!C55</f>
        <v>0</v>
      </c>
      <c r="D55" s="1280">
        <f>[1]ExpFactors!D55</f>
        <v>0</v>
      </c>
      <c r="E55" s="1280">
        <f>[1]ExpFactors!E55</f>
        <v>0</v>
      </c>
      <c r="F55" s="1280">
        <f>[1]ExpFactors!F55</f>
        <v>0</v>
      </c>
      <c r="G55" s="1402">
        <f>[1]ExpFactors!G55</f>
        <v>0</v>
      </c>
      <c r="H55" s="1402">
        <f>[1]ExpFactors!$H55</f>
        <v>1</v>
      </c>
      <c r="I55" s="846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80">
        <f>[1]ExpFactors!C56</f>
        <v>0</v>
      </c>
      <c r="D56" s="1280">
        <f>[1]ExpFactors!D56</f>
        <v>0</v>
      </c>
      <c r="E56" s="1280">
        <f>[1]ExpFactors!E56</f>
        <v>0</v>
      </c>
      <c r="F56" s="1280">
        <f>[1]ExpFactors!F56</f>
        <v>0</v>
      </c>
      <c r="G56" s="1402">
        <f>[1]ExpFactors!G56</f>
        <v>0</v>
      </c>
      <c r="H56" s="1402">
        <f>[1]ExpFactors!$H56</f>
        <v>1</v>
      </c>
      <c r="I56" s="846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80">
        <f>[1]ExpFactors!C57</f>
        <v>0</v>
      </c>
      <c r="D57" s="1280">
        <f>[1]ExpFactors!D57</f>
        <v>0</v>
      </c>
      <c r="E57" s="1280">
        <f>[1]ExpFactors!E57</f>
        <v>0</v>
      </c>
      <c r="F57" s="1280">
        <f>[1]ExpFactors!F57</f>
        <v>0</v>
      </c>
      <c r="G57" s="1402">
        <f>[1]ExpFactors!G57</f>
        <v>0</v>
      </c>
      <c r="H57" s="1402">
        <f>[1]ExpFactors!$H57</f>
        <v>1</v>
      </c>
      <c r="I57" s="846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80">
        <f>[1]ExpFactors!C58</f>
        <v>0</v>
      </c>
      <c r="D58" s="1280">
        <f>[1]ExpFactors!D58</f>
        <v>0</v>
      </c>
      <c r="E58" s="1280">
        <f>[1]ExpFactors!E58</f>
        <v>0</v>
      </c>
      <c r="F58" s="1280">
        <f>[1]ExpFactors!F58</f>
        <v>0</v>
      </c>
      <c r="G58" s="1402">
        <f>[1]ExpFactors!G58</f>
        <v>0</v>
      </c>
      <c r="H58" s="1402">
        <f>[1]ExpFactors!$H58</f>
        <v>1</v>
      </c>
      <c r="I58" s="846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80">
        <f>[1]ExpFactors!C59</f>
        <v>0</v>
      </c>
      <c r="D59" s="1280">
        <f>[1]ExpFactors!D59</f>
        <v>0</v>
      </c>
      <c r="E59" s="1280">
        <f>[1]ExpFactors!E59</f>
        <v>0</v>
      </c>
      <c r="F59" s="1280">
        <f>[1]ExpFactors!F59</f>
        <v>0</v>
      </c>
      <c r="G59" s="1402">
        <f>[1]ExpFactors!G59</f>
        <v>0</v>
      </c>
      <c r="H59" s="1402">
        <f>[1]ExpFactors!$H59</f>
        <v>1</v>
      </c>
      <c r="I59" s="846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80">
        <f>[1]ExpFactors!C60</f>
        <v>0</v>
      </c>
      <c r="D60" s="1280">
        <f>[1]ExpFactors!D60</f>
        <v>0</v>
      </c>
      <c r="E60" s="1280">
        <f>[1]ExpFactors!E60</f>
        <v>0</v>
      </c>
      <c r="F60" s="1280">
        <f>[1]ExpFactors!F60</f>
        <v>0</v>
      </c>
      <c r="G60" s="1402">
        <f>[1]ExpFactors!G60</f>
        <v>0</v>
      </c>
      <c r="H60" s="1402">
        <f>[1]ExpFactors!$H60</f>
        <v>1</v>
      </c>
      <c r="I60" s="846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80">
        <f>[1]ExpFactors!C61</f>
        <v>0</v>
      </c>
      <c r="D61" s="1280">
        <f>[1]ExpFactors!D61</f>
        <v>0</v>
      </c>
      <c r="E61" s="1280">
        <f>[1]ExpFactors!E61</f>
        <v>0</v>
      </c>
      <c r="F61" s="1280">
        <f>[1]ExpFactors!F61</f>
        <v>0</v>
      </c>
      <c r="G61" s="1402">
        <f>[1]ExpFactors!G61</f>
        <v>0</v>
      </c>
      <c r="H61" s="1402">
        <f>[1]ExpFactors!$H61</f>
        <v>1</v>
      </c>
      <c r="I61" s="846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80">
        <f>[1]ExpFactors!C62</f>
        <v>0</v>
      </c>
      <c r="D62" s="1280">
        <f>[1]ExpFactors!D62</f>
        <v>0</v>
      </c>
      <c r="E62" s="1280">
        <f>[1]ExpFactors!E62</f>
        <v>0</v>
      </c>
      <c r="F62" s="1280">
        <f>[1]ExpFactors!F62</f>
        <v>0</v>
      </c>
      <c r="G62" s="1402">
        <f>[1]ExpFactors!G62</f>
        <v>0</v>
      </c>
      <c r="H62" s="1402">
        <f>[1]ExpFactors!$H62</f>
        <v>1</v>
      </c>
      <c r="I62" s="846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80">
        <f>[1]ExpFactors!C63</f>
        <v>0</v>
      </c>
      <c r="D63" s="1280">
        <f>[1]ExpFactors!D63</f>
        <v>0</v>
      </c>
      <c r="E63" s="1280">
        <f>[1]ExpFactors!E63</f>
        <v>0</v>
      </c>
      <c r="F63" s="1280">
        <f>[1]ExpFactors!F63</f>
        <v>0</v>
      </c>
      <c r="G63" s="1402">
        <f>[1]ExpFactors!G63</f>
        <v>0</v>
      </c>
      <c r="H63" s="1402">
        <f>[1]ExpFactors!$H63</f>
        <v>1</v>
      </c>
      <c r="I63" s="846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80">
        <f>[1]ExpFactors!C64</f>
        <v>0</v>
      </c>
      <c r="D64" s="1280">
        <f>[1]ExpFactors!D64</f>
        <v>0</v>
      </c>
      <c r="E64" s="1280">
        <f>[1]ExpFactors!E64</f>
        <v>0</v>
      </c>
      <c r="F64" s="1280">
        <f>[1]ExpFactors!F64</f>
        <v>0</v>
      </c>
      <c r="G64" s="1402">
        <f>[1]ExpFactors!G64</f>
        <v>0</v>
      </c>
      <c r="H64" s="1402">
        <f>[1]ExpFactors!$H64</f>
        <v>1</v>
      </c>
      <c r="I64" s="846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80">
        <f>[1]ExpFactors!C65</f>
        <v>0</v>
      </c>
      <c r="D65" s="1280">
        <f>[1]ExpFactors!D65</f>
        <v>0</v>
      </c>
      <c r="E65" s="1280">
        <f>[1]ExpFactors!E65</f>
        <v>0</v>
      </c>
      <c r="F65" s="1280">
        <f>[1]ExpFactors!F65</f>
        <v>0</v>
      </c>
      <c r="G65" s="1402">
        <f>[1]ExpFactors!G65</f>
        <v>0</v>
      </c>
      <c r="H65" s="1402">
        <f>[1]ExpFactors!$H65</f>
        <v>1</v>
      </c>
      <c r="I65" s="846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80">
        <f>[1]ExpFactors!C66</f>
        <v>0</v>
      </c>
      <c r="D66" s="1280">
        <f>[1]ExpFactors!D66</f>
        <v>0</v>
      </c>
      <c r="E66" s="1280">
        <f>[1]ExpFactors!E66</f>
        <v>0</v>
      </c>
      <c r="F66" s="1280">
        <f>[1]ExpFactors!F66</f>
        <v>0</v>
      </c>
      <c r="G66" s="1402">
        <f>[1]ExpFactors!G66</f>
        <v>0</v>
      </c>
      <c r="H66" s="1402">
        <f>[1]ExpFactors!$H66</f>
        <v>1</v>
      </c>
      <c r="I66" s="846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80">
        <f>[1]ExpFactors!C67</f>
        <v>0</v>
      </c>
      <c r="D67" s="1280">
        <f>[1]ExpFactors!D67</f>
        <v>0</v>
      </c>
      <c r="E67" s="1280">
        <f>[1]ExpFactors!E67</f>
        <v>0</v>
      </c>
      <c r="F67" s="1280">
        <f>[1]ExpFactors!F67</f>
        <v>0</v>
      </c>
      <c r="G67" s="1402">
        <f>[1]ExpFactors!G67</f>
        <v>0</v>
      </c>
      <c r="H67" s="1402">
        <f>[1]ExpFactors!$H67</f>
        <v>1</v>
      </c>
      <c r="I67" s="846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80">
        <f>[1]ExpFactors!C68</f>
        <v>0</v>
      </c>
      <c r="D68" s="1280">
        <f>[1]ExpFactors!D68</f>
        <v>0</v>
      </c>
      <c r="E68" s="1280">
        <f>[1]ExpFactors!E68</f>
        <v>0</v>
      </c>
      <c r="F68" s="1280">
        <f>[1]ExpFactors!F68</f>
        <v>0</v>
      </c>
      <c r="G68" s="1402">
        <f>[1]ExpFactors!G68</f>
        <v>0</v>
      </c>
      <c r="H68" s="1402">
        <f>[1]ExpFactors!$H68</f>
        <v>1</v>
      </c>
      <c r="I68" s="846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80">
        <f>[1]ExpFactors!C69</f>
        <v>0</v>
      </c>
      <c r="D69" s="1280">
        <f>[1]ExpFactors!D69</f>
        <v>0</v>
      </c>
      <c r="E69" s="1280">
        <f>[1]ExpFactors!E69</f>
        <v>0</v>
      </c>
      <c r="F69" s="1280">
        <f>[1]ExpFactors!F69</f>
        <v>0</v>
      </c>
      <c r="G69" s="1402">
        <f>[1]ExpFactors!G69</f>
        <v>0</v>
      </c>
      <c r="H69" s="1402">
        <f>[1]ExpFactors!$H69</f>
        <v>1</v>
      </c>
      <c r="I69" s="846" t="str">
        <f>[1]ExpFactors!$I69</f>
        <v>other</v>
      </c>
      <c r="J69" s="433"/>
      <c r="K69" s="433"/>
      <c r="L69" s="433"/>
      <c r="M69" s="433"/>
    </row>
    <row r="70" spans="1:13" ht="12.75" customHeight="1">
      <c r="A70" s="1282" t="s">
        <v>356</v>
      </c>
      <c r="B70" s="1283"/>
      <c r="C70" s="1556" t="s">
        <v>542</v>
      </c>
      <c r="D70" s="1556"/>
      <c r="E70" s="1556"/>
      <c r="F70" s="1556"/>
      <c r="G70" s="1400" t="s">
        <v>543</v>
      </c>
      <c r="H70" s="1401" t="str">
        <f>[1]ExpFactors!$H$70</f>
        <v>Additional Price (per kg)</v>
      </c>
      <c r="I70" s="846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80">
        <f>[1]ExpFactors!C71</f>
        <v>1</v>
      </c>
      <c r="D71" s="1280">
        <f>[1]ExpFactors!D71</f>
        <v>1</v>
      </c>
      <c r="E71" s="1280">
        <f>[1]ExpFactors!E71</f>
        <v>1</v>
      </c>
      <c r="F71" s="1280">
        <f>[1]ExpFactors!F71</f>
        <v>1</v>
      </c>
      <c r="G71" s="1281">
        <f>[1]ExpFactors!G71</f>
        <v>0</v>
      </c>
      <c r="H71" s="1402">
        <f>[1]ExpFactors!$H71</f>
        <v>0</v>
      </c>
      <c r="I71" s="846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80">
        <f>[1]ExpFactors!C72</f>
        <v>0.75</v>
      </c>
      <c r="D72" s="1280">
        <f>[1]ExpFactors!D72</f>
        <v>0.75</v>
      </c>
      <c r="E72" s="1280">
        <f>[1]ExpFactors!E72</f>
        <v>0.75</v>
      </c>
      <c r="F72" s="1280">
        <f>[1]ExpFactors!F72</f>
        <v>0.75</v>
      </c>
      <c r="G72" s="1281">
        <f>[1]ExpFactors!G72</f>
        <v>0</v>
      </c>
      <c r="H72" s="1402">
        <f>[1]ExpFactors!$H72</f>
        <v>0</v>
      </c>
      <c r="I72" s="846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80">
        <f>[1]ExpFactors!C73</f>
        <v>0.61904761904761907</v>
      </c>
      <c r="D73" s="1280">
        <f>[1]ExpFactors!D73</f>
        <v>0.61904761904761907</v>
      </c>
      <c r="E73" s="1280">
        <f>[1]ExpFactors!E73</f>
        <v>0.61904761904761907</v>
      </c>
      <c r="F73" s="1280">
        <f>[1]ExpFactors!F73</f>
        <v>0.61904761904761907</v>
      </c>
      <c r="G73" s="1281">
        <f>[1]ExpFactors!G73</f>
        <v>0</v>
      </c>
      <c r="H73" s="1402">
        <f>[1]ExpFactors!$H73</f>
        <v>0</v>
      </c>
      <c r="I73" s="846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80">
        <f>[1]ExpFactors!C74</f>
        <v>0.5</v>
      </c>
      <c r="D74" s="1280">
        <f>[1]ExpFactors!D74</f>
        <v>0.5</v>
      </c>
      <c r="E74" s="1280">
        <f>[1]ExpFactors!E74</f>
        <v>0.5</v>
      </c>
      <c r="F74" s="1280">
        <f>[1]ExpFactors!F74</f>
        <v>0.5</v>
      </c>
      <c r="G74" s="1281">
        <f>[1]ExpFactors!G74</f>
        <v>0</v>
      </c>
      <c r="H74" s="1402">
        <f>[1]ExpFactors!$H74</f>
        <v>0</v>
      </c>
      <c r="I74" s="846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80">
        <f>[1]ExpFactors!C75</f>
        <v>1</v>
      </c>
      <c r="D75" s="1280">
        <f>[1]ExpFactors!D75</f>
        <v>1</v>
      </c>
      <c r="E75" s="1280">
        <f>[1]ExpFactors!E75</f>
        <v>1</v>
      </c>
      <c r="F75" s="1280">
        <f>[1]ExpFactors!F75</f>
        <v>1</v>
      </c>
      <c r="G75" s="1281">
        <f>[1]ExpFactors!G75</f>
        <v>0</v>
      </c>
      <c r="H75" s="1402">
        <f>[1]ExpFactors!$H75</f>
        <v>0</v>
      </c>
      <c r="I75" s="846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80">
        <f>[1]ExpFactors!C76</f>
        <v>1</v>
      </c>
      <c r="D76" s="1280">
        <f>[1]ExpFactors!D76</f>
        <v>1</v>
      </c>
      <c r="E76" s="1280">
        <f>[1]ExpFactors!E76</f>
        <v>1</v>
      </c>
      <c r="F76" s="1280">
        <f>[1]ExpFactors!F76</f>
        <v>1</v>
      </c>
      <c r="G76" s="1281">
        <f>[1]ExpFactors!G76</f>
        <v>0</v>
      </c>
      <c r="H76" s="1402">
        <f>[1]ExpFactors!$H76</f>
        <v>0</v>
      </c>
      <c r="I76" s="846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80">
        <f>[1]ExpFactors!C77</f>
        <v>1</v>
      </c>
      <c r="D77" s="1280">
        <f>[1]ExpFactors!D77</f>
        <v>1</v>
      </c>
      <c r="E77" s="1280">
        <f>[1]ExpFactors!E77</f>
        <v>1</v>
      </c>
      <c r="F77" s="1280">
        <f>[1]ExpFactors!F77</f>
        <v>1</v>
      </c>
      <c r="G77" s="1281">
        <f>[1]ExpFactors!G77</f>
        <v>0</v>
      </c>
      <c r="H77" s="1402">
        <f>[1]ExpFactors!$H77</f>
        <v>0</v>
      </c>
      <c r="I77" s="846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80">
        <f>[1]ExpFactors!C78</f>
        <v>1</v>
      </c>
      <c r="D78" s="1280">
        <f>[1]ExpFactors!D78</f>
        <v>0.4</v>
      </c>
      <c r="E78" s="1280">
        <f>[1]ExpFactors!E78</f>
        <v>0.1</v>
      </c>
      <c r="F78" s="1280">
        <f>[1]ExpFactors!F78</f>
        <v>6.6666666666666666E-2</v>
      </c>
      <c r="G78" s="1281">
        <f>[1]ExpFactors!G78</f>
        <v>0</v>
      </c>
      <c r="H78" s="1402">
        <f>[1]ExpFactors!$H78</f>
        <v>0</v>
      </c>
      <c r="I78" s="846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80">
        <f>[1]ExpFactors!C79</f>
        <v>1</v>
      </c>
      <c r="D79" s="1280">
        <f>[1]ExpFactors!D79</f>
        <v>1</v>
      </c>
      <c r="E79" s="1280">
        <f>[1]ExpFactors!E79</f>
        <v>0.75</v>
      </c>
      <c r="F79" s="1280">
        <f>[1]ExpFactors!F79</f>
        <v>0.25714285714285712</v>
      </c>
      <c r="G79" s="1281">
        <f>[1]ExpFactors!G79</f>
        <v>0</v>
      </c>
      <c r="H79" s="1402">
        <f>[1]ExpFactors!$H79</f>
        <v>0</v>
      </c>
      <c r="I79" s="846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80">
        <f>[1]ExpFactors!C80</f>
        <v>1</v>
      </c>
      <c r="D80" s="1280">
        <f>[1]ExpFactors!D80</f>
        <v>1</v>
      </c>
      <c r="E80" s="1280">
        <f>[1]ExpFactors!E80</f>
        <v>1</v>
      </c>
      <c r="F80" s="1280">
        <f>[1]ExpFactors!F80</f>
        <v>1</v>
      </c>
      <c r="G80" s="1281">
        <f>[1]ExpFactors!G80</f>
        <v>0</v>
      </c>
      <c r="H80" s="1402">
        <f>[1]ExpFactors!$H80</f>
        <v>0</v>
      </c>
      <c r="I80" s="846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80">
        <f>[1]ExpFactors!C81</f>
        <v>1</v>
      </c>
      <c r="D81" s="1280">
        <f>[1]ExpFactors!D81</f>
        <v>1</v>
      </c>
      <c r="E81" s="1280">
        <f>[1]ExpFactors!E81</f>
        <v>1</v>
      </c>
      <c r="F81" s="1280">
        <f>[1]ExpFactors!F81</f>
        <v>1</v>
      </c>
      <c r="G81" s="1281">
        <f>[1]ExpFactors!G81</f>
        <v>0</v>
      </c>
      <c r="H81" s="1402">
        <f>[1]ExpFactors!$H81</f>
        <v>0</v>
      </c>
      <c r="I81" s="846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9"/>
      <c r="D82" s="1280">
        <f>[1]ExpFactors!D82</f>
        <v>1</v>
      </c>
      <c r="E82" s="1279"/>
      <c r="F82" s="1279"/>
      <c r="G82" s="1281">
        <f>[1]ExpFactors!G82</f>
        <v>0</v>
      </c>
      <c r="H82" s="1402">
        <f>[1]ExpFactors!$H82</f>
        <v>0</v>
      </c>
      <c r="I82" s="846" t="str">
        <f>[1]ExpFactors!$I82</f>
        <v>mns</v>
      </c>
      <c r="J82" s="433"/>
      <c r="K82" s="433"/>
      <c r="L82" s="433"/>
      <c r="M82" s="433"/>
    </row>
    <row r="83" spans="1:13" ht="12.75" customHeight="1">
      <c r="A83" s="1282" t="s">
        <v>699</v>
      </c>
      <c r="B83" s="1283"/>
      <c r="C83" s="1556" t="s">
        <v>542</v>
      </c>
      <c r="D83" s="1556"/>
      <c r="E83" s="1556"/>
      <c r="F83" s="1556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9"/>
      <c r="D84" s="1280">
        <f>[1]ExpFactors!D84</f>
        <v>1</v>
      </c>
      <c r="E84" s="1279"/>
      <c r="F84" s="1279"/>
      <c r="G84" s="1281">
        <f>[1]ExpFactors!G84</f>
        <v>0</v>
      </c>
      <c r="H84" s="1402">
        <f>[1]ExpFactors!$H84</f>
        <v>1</v>
      </c>
      <c r="I84" s="846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9"/>
      <c r="D85" s="1280">
        <f>[1]ExpFactors!D85</f>
        <v>1</v>
      </c>
      <c r="E85" s="1279"/>
      <c r="F85" s="1279"/>
      <c r="G85" s="1281">
        <f>[1]ExpFactors!G85</f>
        <v>0</v>
      </c>
      <c r="H85" s="1402">
        <f>[1]ExpFactors!$H85</f>
        <v>1</v>
      </c>
      <c r="I85" s="846" t="str">
        <f>[1]ExpFactors!$I85</f>
        <v>des</v>
      </c>
      <c r="J85" s="433"/>
      <c r="K85" s="433"/>
      <c r="L85" s="433"/>
      <c r="M85" s="433"/>
    </row>
    <row r="86" spans="1:13" ht="12.75" customHeight="1">
      <c r="A86" s="1282" t="s">
        <v>700</v>
      </c>
      <c r="B86" s="1283"/>
      <c r="C86" s="1556" t="s">
        <v>542</v>
      </c>
      <c r="D86" s="1556"/>
      <c r="E86" s="1556"/>
      <c r="F86" s="1556"/>
      <c r="G86" s="1400" t="str">
        <f>[1]ExpFactors!$G$83</f>
        <v>Addition</v>
      </c>
      <c r="H86" s="1401" t="str">
        <f>[1]ExpFactors!$H$83</f>
        <v>Additional Price (per kg)</v>
      </c>
      <c r="I86" s="846"/>
      <c r="J86" s="433"/>
      <c r="K86" s="433"/>
      <c r="L86" s="433"/>
      <c r="M86" s="433"/>
    </row>
    <row r="87" spans="1:13" ht="12.75" customHeight="1">
      <c r="A87" s="1262" t="s">
        <v>546</v>
      </c>
      <c r="B87" s="1402" t="str">
        <f>[1]ExpFactors!B87</f>
        <v>WG specific</v>
      </c>
      <c r="C87" s="1280">
        <f>[1]ExpFactors!C87</f>
        <v>1</v>
      </c>
      <c r="D87" s="1280">
        <f>[1]ExpFactors!D87</f>
        <v>1</v>
      </c>
      <c r="E87" s="1280">
        <f>[1]ExpFactors!E87</f>
        <v>1</v>
      </c>
      <c r="F87" s="1280">
        <f>[1]ExpFactors!F87</f>
        <v>1</v>
      </c>
      <c r="G87" s="1281">
        <f>[1]ExpFactors!G87</f>
        <v>0</v>
      </c>
      <c r="H87" s="1402">
        <f>[1]ExpFactors!$H87</f>
        <v>0</v>
      </c>
      <c r="I87" s="846" t="str">
        <f>[1]ExpFactors!$I87</f>
        <v>des</v>
      </c>
      <c r="J87" s="433"/>
      <c r="K87" s="433"/>
      <c r="L87" s="433"/>
      <c r="M87" s="433"/>
    </row>
    <row r="88" spans="1:13" ht="12.75" customHeight="1">
      <c r="A88" s="1262" t="s">
        <v>545</v>
      </c>
      <c r="B88" s="1402" t="str">
        <f>[1]ExpFactors!B88</f>
        <v>poor</v>
      </c>
      <c r="C88" s="1279"/>
      <c r="D88" s="1280">
        <f>[1]ExpFactors!D88</f>
        <v>0</v>
      </c>
      <c r="E88" s="1279"/>
      <c r="F88" s="1279"/>
      <c r="G88" s="1281">
        <f>[1]ExpFactors!G88</f>
        <v>0</v>
      </c>
      <c r="H88" s="1402">
        <f>[1]ExpFactors!$H88</f>
        <v>0</v>
      </c>
      <c r="I88" s="846" t="str">
        <f>[1]ExpFactors!$I88</f>
        <v>other</v>
      </c>
      <c r="J88" s="433"/>
      <c r="K88" s="433"/>
      <c r="L88" s="433"/>
      <c r="M88" s="433"/>
    </row>
    <row r="89" spans="1:13" ht="12" customHeight="1">
      <c r="A89" s="1282" t="s">
        <v>55</v>
      </c>
      <c r="B89" s="1283"/>
      <c r="C89" s="1556" t="s">
        <v>542</v>
      </c>
      <c r="D89" s="1556"/>
      <c r="E89" s="1556"/>
      <c r="F89" s="1556"/>
      <c r="G89" s="1400" t="s">
        <v>543</v>
      </c>
      <c r="H89" s="1401" t="str">
        <f>[1]ExpFactors!$H$89</f>
        <v>Additional Price (per kg)</v>
      </c>
      <c r="I89" s="846"/>
      <c r="J89" s="433"/>
      <c r="K89" s="433"/>
      <c r="L89" s="433"/>
      <c r="M89" s="433"/>
    </row>
    <row r="90" spans="1:13" ht="12" customHeight="1">
      <c r="A90" s="1262" t="s">
        <v>547</v>
      </c>
      <c r="B90" s="1402" t="str">
        <f>[1]ExpFactors!B90</f>
        <v>poor</v>
      </c>
      <c r="C90" s="1279"/>
      <c r="D90" s="1280">
        <f>[1]ExpFactors!D90</f>
        <v>0.38500000000000001</v>
      </c>
      <c r="E90" s="1279"/>
      <c r="F90" s="1279"/>
      <c r="G90" s="1281">
        <f>[1]ExpFactors!G90</f>
        <v>0</v>
      </c>
      <c r="H90" s="1402">
        <f>[1]ExpFactors!$H90</f>
        <v>0</v>
      </c>
      <c r="I90" s="846" t="str">
        <f>[1]ExpFactors!$I90</f>
        <v>mns</v>
      </c>
      <c r="J90" s="433"/>
      <c r="K90" s="433"/>
      <c r="L90" s="433"/>
      <c r="M90" s="433"/>
    </row>
    <row r="91" spans="1:13" ht="12" customHeight="1">
      <c r="A91" s="1271" t="s">
        <v>548</v>
      </c>
      <c r="B91" s="1402" t="str">
        <f>[1]ExpFactors!B91</f>
        <v>WG specific</v>
      </c>
      <c r="C91" s="1280">
        <f>[1]ExpFactors!C91</f>
        <v>1</v>
      </c>
      <c r="D91" s="1280">
        <f>[1]ExpFactors!D91</f>
        <v>1</v>
      </c>
      <c r="E91" s="1280">
        <f>[1]ExpFactors!E91</f>
        <v>1</v>
      </c>
      <c r="F91" s="1280">
        <f>[1]ExpFactors!F91</f>
        <v>1</v>
      </c>
      <c r="G91" s="1281">
        <f>[1]ExpFactors!G91</f>
        <v>0</v>
      </c>
      <c r="H91" s="1402">
        <f>[1]ExpFactors!$H91</f>
        <v>0</v>
      </c>
      <c r="I91" s="846" t="str">
        <f>[1]ExpFactors!$I91</f>
        <v>des</v>
      </c>
      <c r="J91" s="433"/>
      <c r="K91" s="433"/>
      <c r="L91" s="433"/>
      <c r="M91" s="433"/>
    </row>
    <row r="92" spans="1:13" ht="12" customHeight="1">
      <c r="A92" s="1282" t="s">
        <v>549</v>
      </c>
      <c r="B92" s="1283"/>
      <c r="C92" s="1556" t="s">
        <v>542</v>
      </c>
      <c r="D92" s="1556"/>
      <c r="E92" s="1556"/>
      <c r="F92" s="1556"/>
      <c r="G92" s="1400" t="s">
        <v>543</v>
      </c>
      <c r="H92" s="1401" t="str">
        <f>[1]ExpFactors!$H$92</f>
        <v>Additional Price (per kg)</v>
      </c>
      <c r="I92" s="846"/>
      <c r="J92" s="433"/>
      <c r="K92" s="433"/>
      <c r="L92" s="433"/>
      <c r="M92" s="433"/>
    </row>
    <row r="93" spans="1:13" ht="12" customHeight="1">
      <c r="A93" s="1284" t="s">
        <v>550</v>
      </c>
      <c r="B93" s="1402" t="str">
        <f>[1]ExpFactors!B93</f>
        <v>poor</v>
      </c>
      <c r="C93" s="1280">
        <f>[1]ExpFactors!C93</f>
        <v>1</v>
      </c>
      <c r="D93" s="1280">
        <f>[1]ExpFactors!D93</f>
        <v>0.83333333333333337</v>
      </c>
      <c r="E93" s="1280">
        <f>[1]ExpFactors!E93</f>
        <v>0.33333333333333331</v>
      </c>
      <c r="F93" s="1280">
        <f>[1]ExpFactors!F93</f>
        <v>0.26666666666666666</v>
      </c>
      <c r="G93" s="1281">
        <f>[1]ExpFactors!G93</f>
        <v>0</v>
      </c>
      <c r="H93" s="1402">
        <f>[1]ExpFactors!$H93</f>
        <v>0</v>
      </c>
      <c r="I93" s="846" t="str">
        <f>[1]ExpFactors!$I93</f>
        <v>des</v>
      </c>
      <c r="J93" s="433"/>
      <c r="K93" s="433"/>
      <c r="L93" s="433"/>
      <c r="M93" s="433"/>
    </row>
    <row r="94" spans="1:13" ht="12" customHeight="1">
      <c r="A94" s="1284" t="s">
        <v>551</v>
      </c>
      <c r="B94" s="1402" t="str">
        <f>[1]ExpFactors!B94</f>
        <v>poor</v>
      </c>
      <c r="C94" s="1279"/>
      <c r="D94" s="1280">
        <f>[1]ExpFactors!D94</f>
        <v>1</v>
      </c>
      <c r="E94" s="1279"/>
      <c r="F94" s="1279"/>
      <c r="G94" s="1281">
        <f>[1]ExpFactors!G94</f>
        <v>0</v>
      </c>
      <c r="H94" s="1402">
        <f>[1]ExpFactors!$H94</f>
        <v>0</v>
      </c>
      <c r="I94" s="846" t="str">
        <f>[1]ExpFactors!$I94</f>
        <v>des</v>
      </c>
      <c r="J94" s="433"/>
      <c r="K94" s="433"/>
      <c r="L94" s="433"/>
      <c r="M94" s="433"/>
    </row>
    <row r="95" spans="1:13" ht="12" customHeight="1">
      <c r="A95" s="1282" t="s">
        <v>552</v>
      </c>
      <c r="B95" s="1283"/>
      <c r="C95" s="1556" t="s">
        <v>542</v>
      </c>
      <c r="D95" s="1556"/>
      <c r="E95" s="1556"/>
      <c r="F95" s="1556"/>
      <c r="G95" s="1400" t="s">
        <v>543</v>
      </c>
      <c r="H95" s="1401" t="str">
        <f>[1]ExpFactors!$H$95</f>
        <v>Additional Price (per kg)</v>
      </c>
      <c r="I95" s="846"/>
      <c r="J95" s="433"/>
      <c r="K95" s="433"/>
      <c r="L95" s="433"/>
      <c r="M95" s="433"/>
    </row>
    <row r="96" spans="1:13" ht="12" customHeight="1">
      <c r="A96" s="1284" t="s">
        <v>553</v>
      </c>
      <c r="B96" s="1402" t="str">
        <f>[1]ExpFactors!B96</f>
        <v>WG specific</v>
      </c>
      <c r="C96" s="1280">
        <f>[1]ExpFactors!C96</f>
        <v>1</v>
      </c>
      <c r="D96" s="1280">
        <f>[1]ExpFactors!D96</f>
        <v>1</v>
      </c>
      <c r="E96" s="1280">
        <f>[1]ExpFactors!E96</f>
        <v>1</v>
      </c>
      <c r="F96" s="1280">
        <f>[1]ExpFactors!F96</f>
        <v>1</v>
      </c>
      <c r="G96" s="1281">
        <f>[1]ExpFactors!G96</f>
        <v>0</v>
      </c>
      <c r="H96" s="1402">
        <f>[1]ExpFactors!$H96</f>
        <v>0</v>
      </c>
      <c r="I96" s="846" t="str">
        <f>[1]ExpFactors!$I96</f>
        <v>des</v>
      </c>
      <c r="J96" s="433"/>
      <c r="K96" s="433"/>
      <c r="L96" s="433"/>
      <c r="M96" s="433"/>
    </row>
    <row r="97" spans="1:13" ht="12" customHeight="1">
      <c r="A97" s="1262" t="s">
        <v>554</v>
      </c>
      <c r="B97" s="1402" t="str">
        <f>[1]ExpFactors!B97</f>
        <v>WG specific</v>
      </c>
      <c r="C97" s="1280">
        <f>[1]ExpFactors!C97</f>
        <v>0</v>
      </c>
      <c r="D97" s="1280">
        <f>[1]ExpFactors!D97</f>
        <v>0</v>
      </c>
      <c r="E97" s="1280">
        <f>[1]ExpFactors!E97</f>
        <v>0</v>
      </c>
      <c r="F97" s="1280">
        <f>[1]ExpFactors!F97</f>
        <v>0</v>
      </c>
      <c r="G97" s="1281">
        <f>[1]ExpFactors!G97</f>
        <v>0</v>
      </c>
      <c r="H97" s="1402">
        <f>[1]ExpFactors!$H97</f>
        <v>0</v>
      </c>
      <c r="I97" s="846" t="str">
        <f>[1]ExpFactors!$I97</f>
        <v>des</v>
      </c>
      <c r="J97" s="433"/>
      <c r="K97" s="433"/>
      <c r="L97" s="433"/>
      <c r="M97" s="433"/>
    </row>
    <row r="98" spans="1:13" ht="12" customHeight="1">
      <c r="A98" s="1284" t="s">
        <v>555</v>
      </c>
      <c r="B98" s="1402" t="str">
        <f>[1]ExpFactors!B98</f>
        <v>WG specific</v>
      </c>
      <c r="C98" s="1280">
        <f>[1]ExpFactors!C98</f>
        <v>1</v>
      </c>
      <c r="D98" s="1280">
        <f>[1]ExpFactors!D98</f>
        <v>1</v>
      </c>
      <c r="E98" s="1280">
        <f>[1]ExpFactors!E98</f>
        <v>1</v>
      </c>
      <c r="F98" s="1280">
        <f>[1]ExpFactors!F98</f>
        <v>1</v>
      </c>
      <c r="G98" s="1281">
        <f>[1]ExpFactors!G98</f>
        <v>0</v>
      </c>
      <c r="H98" s="1402">
        <f>[1]ExpFactors!$H98</f>
        <v>0</v>
      </c>
      <c r="I98" s="846" t="str">
        <f>[1]ExpFactors!$I98</f>
        <v>des</v>
      </c>
      <c r="J98" s="433"/>
      <c r="K98" s="433"/>
      <c r="L98" s="433"/>
      <c r="M98" s="433"/>
    </row>
    <row r="99" spans="1:13" ht="12" customHeight="1">
      <c r="A99" s="1284" t="s">
        <v>556</v>
      </c>
      <c r="B99" s="1402" t="str">
        <f>[1]ExpFactors!B99</f>
        <v>WG specific</v>
      </c>
      <c r="C99" s="1280">
        <f>[1]ExpFactors!C99</f>
        <v>1</v>
      </c>
      <c r="D99" s="1280">
        <f>[1]ExpFactors!D99</f>
        <v>1</v>
      </c>
      <c r="E99" s="1280">
        <f>[1]ExpFactors!E99</f>
        <v>1</v>
      </c>
      <c r="F99" s="1280">
        <f>[1]ExpFactors!F99</f>
        <v>1</v>
      </c>
      <c r="G99" s="1281">
        <f>[1]ExpFactors!G99</f>
        <v>0</v>
      </c>
      <c r="H99" s="1402">
        <f>[1]ExpFactors!$H99</f>
        <v>0</v>
      </c>
      <c r="I99" s="846" t="str">
        <f>[1]ExpFactors!$I99</f>
        <v>des</v>
      </c>
      <c r="J99" s="433"/>
      <c r="K99" s="433"/>
    </row>
    <row r="100" spans="1:13" ht="12" customHeight="1">
      <c r="A100" s="1284" t="s">
        <v>557</v>
      </c>
      <c r="B100" s="1402" t="str">
        <f>[1]ExpFactors!B100</f>
        <v>WG specific</v>
      </c>
      <c r="C100" s="1280">
        <f>[1]ExpFactors!C100</f>
        <v>1</v>
      </c>
      <c r="D100" s="1280">
        <f>[1]ExpFactors!D100</f>
        <v>1</v>
      </c>
      <c r="E100" s="1280">
        <f>[1]ExpFactors!E100</f>
        <v>1</v>
      </c>
      <c r="F100" s="1280">
        <f>[1]ExpFactors!F100</f>
        <v>1</v>
      </c>
      <c r="G100" s="1281">
        <f>[1]ExpFactors!G100</f>
        <v>0</v>
      </c>
      <c r="H100" s="1402">
        <f>[1]ExpFactors!$H100</f>
        <v>0</v>
      </c>
      <c r="I100" s="846" t="str">
        <f>[1]ExpFactors!$I100</f>
        <v>des</v>
      </c>
      <c r="J100" s="433"/>
      <c r="K100" s="433"/>
    </row>
    <row r="101" spans="1:13" ht="12" customHeight="1">
      <c r="A101" s="1284" t="s">
        <v>558</v>
      </c>
      <c r="B101" s="1402" t="str">
        <f>[1]ExpFactors!B101</f>
        <v>WG specific</v>
      </c>
      <c r="C101" s="1280">
        <f>[1]ExpFactors!C101</f>
        <v>1</v>
      </c>
      <c r="D101" s="1280">
        <f>[1]ExpFactors!D101</f>
        <v>1</v>
      </c>
      <c r="E101" s="1280">
        <f>[1]ExpFactors!E101</f>
        <v>1</v>
      </c>
      <c r="F101" s="1280">
        <f>[1]ExpFactors!F101</f>
        <v>1</v>
      </c>
      <c r="G101" s="1281">
        <f>[1]ExpFactors!G101</f>
        <v>0</v>
      </c>
      <c r="H101" s="1402">
        <f>[1]ExpFactors!$H101</f>
        <v>0</v>
      </c>
      <c r="I101" s="846" t="str">
        <f>[1]ExpFactors!$I101</f>
        <v>des</v>
      </c>
      <c r="J101" s="433"/>
      <c r="K101" s="433"/>
    </row>
    <row r="102" spans="1:13" ht="12" customHeight="1">
      <c r="A102" s="1284" t="s">
        <v>559</v>
      </c>
      <c r="B102" s="1402" t="str">
        <f>[1]ExpFactors!B102</f>
        <v>WG specific</v>
      </c>
      <c r="C102" s="1280">
        <f>[1]ExpFactors!C102</f>
        <v>1</v>
      </c>
      <c r="D102" s="1280">
        <f>[1]ExpFactors!D102</f>
        <v>1</v>
      </c>
      <c r="E102" s="1280">
        <f>[1]ExpFactors!E102</f>
        <v>1</v>
      </c>
      <c r="F102" s="1280">
        <f>[1]ExpFactors!F102</f>
        <v>1</v>
      </c>
      <c r="G102" s="1281">
        <f>[1]ExpFactors!G102</f>
        <v>0</v>
      </c>
      <c r="H102" s="1402">
        <f>[1]ExpFactors!$H102</f>
        <v>0</v>
      </c>
      <c r="I102" s="846" t="str">
        <f>[1]ExpFactors!$I102</f>
        <v>des</v>
      </c>
      <c r="J102" s="433"/>
      <c r="K102" s="433"/>
    </row>
    <row r="103" spans="1:13" ht="12" customHeight="1">
      <c r="A103" s="1284" t="s">
        <v>560</v>
      </c>
      <c r="B103" s="1402" t="str">
        <f>[1]ExpFactors!B103</f>
        <v>WG specific</v>
      </c>
      <c r="C103" s="1280">
        <f>[1]ExpFactors!C103</f>
        <v>0</v>
      </c>
      <c r="D103" s="1280">
        <f>[1]ExpFactors!D103</f>
        <v>0</v>
      </c>
      <c r="E103" s="1280">
        <f>[1]ExpFactors!E103</f>
        <v>0</v>
      </c>
      <c r="F103" s="1280">
        <f>[1]ExpFactors!F103</f>
        <v>0</v>
      </c>
      <c r="G103" s="1281">
        <f>[1]ExpFactors!G103</f>
        <v>0</v>
      </c>
      <c r="H103" s="1402">
        <f>[1]ExpFactors!$H103</f>
        <v>0</v>
      </c>
      <c r="I103" s="846" t="str">
        <f>[1]ExpFactors!$I103</f>
        <v>des</v>
      </c>
      <c r="J103" s="433"/>
      <c r="K103" s="433"/>
    </row>
    <row r="104" spans="1:13" ht="12" customHeight="1">
      <c r="A104" s="1262" t="s">
        <v>561</v>
      </c>
      <c r="B104" s="1402" t="str">
        <f>[1]ExpFactors!B104</f>
        <v>WG specific</v>
      </c>
      <c r="C104" s="1280">
        <f>[1]ExpFactors!C104</f>
        <v>1</v>
      </c>
      <c r="D104" s="1280">
        <f>[1]ExpFactors!D104</f>
        <v>1</v>
      </c>
      <c r="E104" s="1280">
        <f>[1]ExpFactors!E104</f>
        <v>1</v>
      </c>
      <c r="F104" s="1280">
        <f>[1]ExpFactors!F104</f>
        <v>1</v>
      </c>
      <c r="G104" s="1281">
        <f>[1]ExpFactors!G104</f>
        <v>0</v>
      </c>
      <c r="H104" s="1402">
        <f>[1]ExpFactors!$H104</f>
        <v>0</v>
      </c>
      <c r="I104" s="846" t="str">
        <f>[1]ExpFactors!$I104</f>
        <v>des</v>
      </c>
      <c r="J104" s="433"/>
      <c r="K104" s="433"/>
    </row>
    <row r="105" spans="1:13" ht="12" customHeight="1">
      <c r="A105" s="1262" t="s">
        <v>562</v>
      </c>
      <c r="B105" s="1402" t="str">
        <f>[1]ExpFactors!B105</f>
        <v>WG specific</v>
      </c>
      <c r="C105" s="1280">
        <f>[1]ExpFactors!C105</f>
        <v>1</v>
      </c>
      <c r="D105" s="1280">
        <f>[1]ExpFactors!D105</f>
        <v>1</v>
      </c>
      <c r="E105" s="1280">
        <f>[1]ExpFactors!E105</f>
        <v>1</v>
      </c>
      <c r="F105" s="1280">
        <f>[1]ExpFactors!F105</f>
        <v>1</v>
      </c>
      <c r="G105" s="1281">
        <f>[1]ExpFactors!G105</f>
        <v>0</v>
      </c>
      <c r="H105" s="1402">
        <f>[1]ExpFactors!$H105</f>
        <v>0</v>
      </c>
      <c r="I105" s="846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6"/>
      <c r="H106" s="1256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6"/>
      <c r="H107" s="1256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6"/>
      <c r="H108" s="1256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6"/>
      <c r="H109" s="1256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6"/>
      <c r="H110" s="1256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6"/>
      <c r="H111" s="1256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6"/>
      <c r="H112" s="1256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5" customWidth="1"/>
    <col min="3" max="3" width="82.33203125" customWidth="1"/>
  </cols>
  <sheetData>
    <row r="2" spans="2:3" ht="30" customHeight="1">
      <c r="B2" s="1286" t="s">
        <v>563</v>
      </c>
      <c r="C2" s="1287" t="s">
        <v>572</v>
      </c>
    </row>
    <row r="3" spans="2:3" ht="15" customHeight="1">
      <c r="B3" s="1286" t="s">
        <v>564</v>
      </c>
      <c r="C3" s="1287" t="s">
        <v>571</v>
      </c>
    </row>
    <row r="4" spans="2:3" ht="15" customHeight="1">
      <c r="B4" s="1286" t="s">
        <v>565</v>
      </c>
      <c r="C4" s="1287" t="s">
        <v>570</v>
      </c>
    </row>
    <row r="5" spans="2:3" ht="36" customHeight="1">
      <c r="B5" s="1286" t="s">
        <v>566</v>
      </c>
      <c r="C5" s="1287"/>
    </row>
    <row r="6" spans="2:3" ht="15" customHeight="1">
      <c r="B6" s="1286" t="s">
        <v>567</v>
      </c>
      <c r="C6" s="1287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9" customWidth="1"/>
    <col min="3" max="3" width="21" style="1449" customWidth="1"/>
    <col min="4" max="4" width="19" style="1449" customWidth="1"/>
    <col min="5" max="5" width="23.5" style="1449" customWidth="1"/>
    <col min="6" max="7" width="18.5" style="1449"/>
    <col min="8" max="8" width="19.5" style="1449" bestFit="1" customWidth="1"/>
    <col min="9" max="9" width="18.5" style="1449"/>
    <col min="10" max="10" width="25.33203125" bestFit="1" customWidth="1"/>
  </cols>
  <sheetData>
    <row r="1" spans="1:11" ht="15">
      <c r="A1" s="1447" t="s">
        <v>741</v>
      </c>
      <c r="B1" s="1448" t="s">
        <v>742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25" thickBot="1">
      <c r="A3" s="1451" t="s">
        <v>773</v>
      </c>
      <c r="B3" s="1452" t="s">
        <v>834</v>
      </c>
      <c r="C3" s="1452" t="s">
        <v>888</v>
      </c>
      <c r="D3" s="1452" t="s">
        <v>896</v>
      </c>
      <c r="E3" s="1452" t="s">
        <v>901</v>
      </c>
      <c r="F3" s="1452" t="s">
        <v>902</v>
      </c>
      <c r="G3" s="1452" t="s">
        <v>903</v>
      </c>
      <c r="H3" s="1452" t="s">
        <v>904</v>
      </c>
      <c r="I3" s="1452" t="s">
        <v>905</v>
      </c>
      <c r="J3" s="1452" t="s">
        <v>906</v>
      </c>
      <c r="K3" s="1452"/>
    </row>
    <row r="4" spans="1:11">
      <c r="A4" s="1453" t="s">
        <v>743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744</v>
      </c>
      <c r="B5" s="1455" t="s">
        <v>839</v>
      </c>
      <c r="C5" s="1455" t="s">
        <v>839</v>
      </c>
      <c r="D5" s="1455" t="s">
        <v>839</v>
      </c>
      <c r="E5" s="1455" t="s">
        <v>839</v>
      </c>
      <c r="F5" s="1455" t="s">
        <v>839</v>
      </c>
      <c r="G5" s="1455" t="s">
        <v>839</v>
      </c>
      <c r="H5" s="1455" t="s">
        <v>839</v>
      </c>
      <c r="I5" s="1455" t="s">
        <v>839</v>
      </c>
      <c r="J5" s="1455" t="s">
        <v>839</v>
      </c>
      <c r="K5" s="1455"/>
    </row>
    <row r="6" spans="1:11">
      <c r="A6" s="1454" t="s">
        <v>745</v>
      </c>
      <c r="B6" s="1455" t="s">
        <v>833</v>
      </c>
      <c r="C6" s="1455" t="s">
        <v>890</v>
      </c>
      <c r="D6" s="1455" t="s">
        <v>890</v>
      </c>
      <c r="E6" s="1455" t="s">
        <v>908</v>
      </c>
      <c r="F6" s="1455" t="s">
        <v>890</v>
      </c>
      <c r="G6" s="1455" t="s">
        <v>890</v>
      </c>
      <c r="H6" s="1455" t="s">
        <v>954</v>
      </c>
      <c r="I6" s="1455" t="s">
        <v>954</v>
      </c>
      <c r="J6" s="1455" t="s">
        <v>954</v>
      </c>
      <c r="K6" s="1455"/>
    </row>
    <row r="7" spans="1:11">
      <c r="A7" s="1454" t="s">
        <v>746</v>
      </c>
      <c r="B7" s="1455" t="s">
        <v>836</v>
      </c>
      <c r="C7" s="1455" t="s">
        <v>889</v>
      </c>
      <c r="D7" s="1455" t="s">
        <v>889</v>
      </c>
      <c r="E7" s="1455" t="s">
        <v>889</v>
      </c>
      <c r="F7" s="1455" t="s">
        <v>889</v>
      </c>
      <c r="G7" s="1455" t="s">
        <v>889</v>
      </c>
      <c r="H7" s="1455" t="s">
        <v>889</v>
      </c>
      <c r="I7" s="1455" t="s">
        <v>889</v>
      </c>
      <c r="J7" s="1455" t="s">
        <v>889</v>
      </c>
      <c r="K7" s="1456"/>
    </row>
    <row r="8" spans="1:11">
      <c r="A8" s="1454" t="s">
        <v>747</v>
      </c>
      <c r="B8" s="1455" t="s">
        <v>835</v>
      </c>
      <c r="C8" s="1455" t="s">
        <v>835</v>
      </c>
      <c r="D8" s="1455" t="s">
        <v>835</v>
      </c>
      <c r="E8" s="1455" t="s">
        <v>907</v>
      </c>
      <c r="F8" s="1455" t="s">
        <v>907</v>
      </c>
      <c r="G8" s="1455" t="s">
        <v>907</v>
      </c>
      <c r="H8" s="1455" t="s">
        <v>907</v>
      </c>
      <c r="I8" s="1455" t="s">
        <v>907</v>
      </c>
      <c r="J8" s="1455" t="s">
        <v>907</v>
      </c>
      <c r="K8" s="1455"/>
    </row>
    <row r="9" spans="1:11">
      <c r="A9" s="1454" t="s">
        <v>748</v>
      </c>
      <c r="B9" s="1455" t="s">
        <v>837</v>
      </c>
      <c r="C9" s="1455" t="s">
        <v>837</v>
      </c>
      <c r="D9" s="1455" t="s">
        <v>837</v>
      </c>
      <c r="E9" s="1455" t="s">
        <v>837</v>
      </c>
      <c r="F9" s="1455" t="s">
        <v>911</v>
      </c>
      <c r="G9" s="1455" t="s">
        <v>837</v>
      </c>
      <c r="H9" s="1455" t="s">
        <v>837</v>
      </c>
      <c r="I9" s="1455" t="s">
        <v>837</v>
      </c>
      <c r="J9" s="1455" t="s">
        <v>837</v>
      </c>
      <c r="K9" s="1456"/>
    </row>
    <row r="10" spans="1:11" ht="13" thickBot="1">
      <c r="A10" s="1457" t="s">
        <v>749</v>
      </c>
      <c r="B10" s="1458" t="s">
        <v>838</v>
      </c>
      <c r="C10" s="1458" t="s">
        <v>838</v>
      </c>
      <c r="D10" s="1458" t="s">
        <v>838</v>
      </c>
      <c r="E10" s="1458" t="s">
        <v>838</v>
      </c>
      <c r="F10" s="1458" t="s">
        <v>838</v>
      </c>
      <c r="G10" s="1458" t="s">
        <v>838</v>
      </c>
      <c r="H10" s="1458" t="s">
        <v>838</v>
      </c>
      <c r="I10" s="1458" t="s">
        <v>838</v>
      </c>
      <c r="J10" s="1458" t="s">
        <v>838</v>
      </c>
      <c r="K10" s="1458"/>
    </row>
    <row r="11" spans="1:11">
      <c r="A11" s="1453" t="s">
        <v>750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744</v>
      </c>
      <c r="B12" s="1455" t="s">
        <v>839</v>
      </c>
      <c r="C12" s="1455" t="s">
        <v>839</v>
      </c>
      <c r="D12" s="1455" t="s">
        <v>839</v>
      </c>
      <c r="E12" s="1455" t="s">
        <v>839</v>
      </c>
      <c r="F12" s="1455" t="s">
        <v>839</v>
      </c>
      <c r="G12" s="1455" t="s">
        <v>839</v>
      </c>
      <c r="H12" s="1455" t="s">
        <v>839</v>
      </c>
      <c r="I12" s="1455" t="s">
        <v>839</v>
      </c>
      <c r="J12" s="1455" t="s">
        <v>839</v>
      </c>
      <c r="K12" s="1455"/>
    </row>
    <row r="13" spans="1:11">
      <c r="A13" s="1454" t="s">
        <v>745</v>
      </c>
      <c r="B13" s="1455" t="s">
        <v>833</v>
      </c>
      <c r="C13" s="1455" t="s">
        <v>891</v>
      </c>
      <c r="D13" s="1455" t="s">
        <v>891</v>
      </c>
      <c r="E13" s="1455" t="s">
        <v>891</v>
      </c>
      <c r="F13" s="1455" t="s">
        <v>891</v>
      </c>
      <c r="G13" s="1455" t="s">
        <v>891</v>
      </c>
      <c r="H13" s="1455" t="s">
        <v>891</v>
      </c>
      <c r="I13" s="1455" t="s">
        <v>891</v>
      </c>
      <c r="J13" s="1455" t="s">
        <v>891</v>
      </c>
      <c r="K13" s="1455"/>
    </row>
    <row r="14" spans="1:11">
      <c r="A14" s="1454" t="s">
        <v>746</v>
      </c>
      <c r="B14" s="1455" t="s">
        <v>843</v>
      </c>
      <c r="C14" s="1455" t="s">
        <v>843</v>
      </c>
      <c r="D14" s="1455" t="s">
        <v>843</v>
      </c>
      <c r="E14" s="1455" t="s">
        <v>843</v>
      </c>
      <c r="F14" s="1455" t="s">
        <v>843</v>
      </c>
      <c r="G14" s="1455" t="s">
        <v>843</v>
      </c>
      <c r="H14" s="1455" t="s">
        <v>843</v>
      </c>
      <c r="I14" s="1455" t="s">
        <v>843</v>
      </c>
      <c r="J14" s="1455" t="s">
        <v>843</v>
      </c>
      <c r="K14" s="1456"/>
    </row>
    <row r="15" spans="1:11">
      <c r="A15" s="1454" t="s">
        <v>747</v>
      </c>
      <c r="B15" s="1455" t="s">
        <v>948</v>
      </c>
      <c r="C15" s="1455" t="s">
        <v>857</v>
      </c>
      <c r="D15" s="1455" t="s">
        <v>857</v>
      </c>
      <c r="E15" s="1455" t="s">
        <v>857</v>
      </c>
      <c r="F15" s="1455" t="s">
        <v>857</v>
      </c>
      <c r="G15" s="1455" t="s">
        <v>857</v>
      </c>
      <c r="H15" s="1455" t="s">
        <v>857</v>
      </c>
      <c r="I15" s="1455" t="s">
        <v>857</v>
      </c>
      <c r="J15" s="1455" t="s">
        <v>857</v>
      </c>
      <c r="K15" s="1455"/>
    </row>
    <row r="16" spans="1:11">
      <c r="A16" s="1454" t="s">
        <v>748</v>
      </c>
      <c r="B16" s="1455" t="s">
        <v>842</v>
      </c>
      <c r="C16" s="1455" t="s">
        <v>842</v>
      </c>
      <c r="D16" s="1455" t="s">
        <v>897</v>
      </c>
      <c r="E16" s="1455" t="s">
        <v>897</v>
      </c>
      <c r="F16" s="1455" t="s">
        <v>897</v>
      </c>
      <c r="G16" s="1455" t="s">
        <v>898</v>
      </c>
      <c r="H16" s="1455" t="s">
        <v>898</v>
      </c>
      <c r="I16" s="1455" t="s">
        <v>898</v>
      </c>
      <c r="J16" s="1455" t="s">
        <v>898</v>
      </c>
      <c r="K16" s="1456"/>
    </row>
    <row r="17" spans="1:11" ht="13" thickBot="1">
      <c r="A17" s="1457" t="s">
        <v>749</v>
      </c>
      <c r="B17" s="1458" t="s">
        <v>948</v>
      </c>
      <c r="C17" s="1458" t="s">
        <v>857</v>
      </c>
      <c r="D17" s="1458" t="s">
        <v>857</v>
      </c>
      <c r="E17" s="1458" t="s">
        <v>857</v>
      </c>
      <c r="F17" s="1458" t="s">
        <v>857</v>
      </c>
      <c r="G17" s="1458" t="s">
        <v>857</v>
      </c>
      <c r="H17" s="1458" t="s">
        <v>857</v>
      </c>
      <c r="I17" s="1458" t="s">
        <v>857</v>
      </c>
      <c r="J17" s="1458" t="s">
        <v>857</v>
      </c>
      <c r="K17" s="1458"/>
    </row>
    <row r="18" spans="1:11">
      <c r="A18" s="1453" t="s">
        <v>751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744</v>
      </c>
      <c r="B19" s="1455" t="s">
        <v>844</v>
      </c>
      <c r="C19" s="1455" t="s">
        <v>844</v>
      </c>
      <c r="D19" s="1455" t="s">
        <v>844</v>
      </c>
      <c r="E19" s="1455" t="s">
        <v>844</v>
      </c>
      <c r="F19" s="1455" t="s">
        <v>844</v>
      </c>
      <c r="G19" s="1455" t="s">
        <v>844</v>
      </c>
      <c r="H19" s="1455"/>
      <c r="I19" s="1455"/>
      <c r="J19" s="1455"/>
      <c r="K19" s="1455"/>
    </row>
    <row r="20" spans="1:11">
      <c r="A20" s="1454" t="s">
        <v>745</v>
      </c>
      <c r="B20" s="1455" t="s">
        <v>833</v>
      </c>
      <c r="C20" s="1455" t="s">
        <v>833</v>
      </c>
      <c r="D20" s="1455" t="s">
        <v>833</v>
      </c>
      <c r="E20" s="1455" t="s">
        <v>833</v>
      </c>
      <c r="F20" s="1455" t="s">
        <v>833</v>
      </c>
      <c r="G20" s="1455" t="s">
        <v>833</v>
      </c>
      <c r="H20" s="1455"/>
      <c r="I20" s="1455"/>
      <c r="J20" s="1455"/>
      <c r="K20" s="1455"/>
    </row>
    <row r="21" spans="1:11">
      <c r="A21" s="1454" t="s">
        <v>746</v>
      </c>
      <c r="B21" s="1455" t="s">
        <v>843</v>
      </c>
      <c r="C21" s="1455" t="s">
        <v>843</v>
      </c>
      <c r="D21" s="1455" t="s">
        <v>843</v>
      </c>
      <c r="E21" s="1455" t="s">
        <v>843</v>
      </c>
      <c r="F21" s="1455" t="s">
        <v>843</v>
      </c>
      <c r="G21" s="1455" t="s">
        <v>843</v>
      </c>
      <c r="H21" s="1455"/>
      <c r="I21" s="1455"/>
      <c r="J21" s="1455"/>
      <c r="K21" s="1456"/>
    </row>
    <row r="22" spans="1:11">
      <c r="A22" s="1454" t="s">
        <v>747</v>
      </c>
      <c r="B22" s="1455" t="s">
        <v>949</v>
      </c>
      <c r="C22" s="1455" t="s">
        <v>949</v>
      </c>
      <c r="D22" s="1455" t="s">
        <v>949</v>
      </c>
      <c r="E22" s="1455" t="s">
        <v>949</v>
      </c>
      <c r="F22" s="1455" t="s">
        <v>949</v>
      </c>
      <c r="G22" s="1455" t="s">
        <v>949</v>
      </c>
      <c r="H22" s="1455"/>
      <c r="I22" s="1455"/>
      <c r="J22" s="1455"/>
      <c r="K22" s="1455"/>
    </row>
    <row r="23" spans="1:11">
      <c r="A23" s="1454" t="s">
        <v>748</v>
      </c>
      <c r="B23" s="1455" t="s">
        <v>845</v>
      </c>
      <c r="C23" s="1455" t="s">
        <v>845</v>
      </c>
      <c r="D23" s="1455" t="s">
        <v>845</v>
      </c>
      <c r="E23" s="1455" t="s">
        <v>845</v>
      </c>
      <c r="F23" s="1455" t="s">
        <v>845</v>
      </c>
      <c r="G23" s="1455" t="s">
        <v>845</v>
      </c>
      <c r="H23" s="1455"/>
      <c r="I23" s="1455"/>
      <c r="J23" s="1455"/>
      <c r="K23" s="1456"/>
    </row>
    <row r="24" spans="1:11" ht="13" thickBot="1">
      <c r="A24" s="1457" t="s">
        <v>749</v>
      </c>
      <c r="B24" s="1458" t="s">
        <v>838</v>
      </c>
      <c r="C24" s="1458" t="s">
        <v>838</v>
      </c>
      <c r="D24" s="1458" t="s">
        <v>838</v>
      </c>
      <c r="E24" s="1458" t="s">
        <v>838</v>
      </c>
      <c r="F24" s="1458" t="s">
        <v>838</v>
      </c>
      <c r="G24" s="1458" t="s">
        <v>838</v>
      </c>
      <c r="H24" s="1458"/>
      <c r="I24" s="1458"/>
      <c r="J24" s="1458"/>
      <c r="K24" s="1458"/>
    </row>
    <row r="25" spans="1:11">
      <c r="A25" s="1453" t="s">
        <v>846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744</v>
      </c>
      <c r="B26" s="1455" t="s">
        <v>847</v>
      </c>
      <c r="C26" s="1455" t="s">
        <v>847</v>
      </c>
      <c r="D26" s="1455" t="s">
        <v>847</v>
      </c>
      <c r="E26" s="1455" t="s">
        <v>847</v>
      </c>
      <c r="F26" s="1455" t="s">
        <v>847</v>
      </c>
      <c r="G26" s="1455" t="s">
        <v>847</v>
      </c>
      <c r="H26" s="1455" t="s">
        <v>860</v>
      </c>
      <c r="I26" s="1455" t="s">
        <v>860</v>
      </c>
      <c r="J26" s="1455" t="s">
        <v>860</v>
      </c>
      <c r="K26" s="1455"/>
    </row>
    <row r="27" spans="1:11">
      <c r="A27" s="1454" t="s">
        <v>745</v>
      </c>
      <c r="B27" s="1455" t="s">
        <v>833</v>
      </c>
      <c r="C27" s="1455" t="s">
        <v>833</v>
      </c>
      <c r="D27" s="1455" t="s">
        <v>833</v>
      </c>
      <c r="E27" s="1455" t="s">
        <v>909</v>
      </c>
      <c r="F27" s="1455" t="s">
        <v>909</v>
      </c>
      <c r="G27" s="1455" t="s">
        <v>909</v>
      </c>
      <c r="H27" s="1455" t="s">
        <v>909</v>
      </c>
      <c r="I27" s="1455" t="s">
        <v>909</v>
      </c>
      <c r="J27" s="1455" t="s">
        <v>909</v>
      </c>
      <c r="K27" s="1455"/>
    </row>
    <row r="28" spans="1:11">
      <c r="A28" s="1454" t="s">
        <v>746</v>
      </c>
      <c r="B28" s="1455" t="s">
        <v>848</v>
      </c>
      <c r="C28" s="1455" t="s">
        <v>848</v>
      </c>
      <c r="D28" s="1455" t="s">
        <v>848</v>
      </c>
      <c r="E28" s="1455" t="s">
        <v>848</v>
      </c>
      <c r="F28" s="1455" t="s">
        <v>912</v>
      </c>
      <c r="G28" s="1455" t="s">
        <v>848</v>
      </c>
      <c r="H28" s="1455" t="s">
        <v>887</v>
      </c>
      <c r="I28" s="1455" t="s">
        <v>887</v>
      </c>
      <c r="J28" s="1455" t="s">
        <v>848</v>
      </c>
      <c r="K28" s="1456"/>
    </row>
    <row r="29" spans="1:11">
      <c r="A29" s="1454" t="s">
        <v>747</v>
      </c>
      <c r="B29" s="1455" t="s">
        <v>950</v>
      </c>
      <c r="C29" s="1455" t="s">
        <v>950</v>
      </c>
      <c r="D29" s="1455" t="s">
        <v>950</v>
      </c>
      <c r="E29" s="1455" t="s">
        <v>950</v>
      </c>
      <c r="F29" s="1455" t="s">
        <v>950</v>
      </c>
      <c r="G29" s="1455" t="s">
        <v>950</v>
      </c>
      <c r="H29" s="1455" t="s">
        <v>950</v>
      </c>
      <c r="I29" s="1455" t="s">
        <v>950</v>
      </c>
      <c r="J29" s="1455" t="s">
        <v>950</v>
      </c>
      <c r="K29" s="1455"/>
    </row>
    <row r="30" spans="1:11" ht="13" thickBot="1">
      <c r="A30" s="1454" t="s">
        <v>748</v>
      </c>
      <c r="B30" s="1458" t="s">
        <v>849</v>
      </c>
      <c r="C30" s="1458" t="s">
        <v>849</v>
      </c>
      <c r="D30" s="1458" t="s">
        <v>849</v>
      </c>
      <c r="E30" s="1458" t="s">
        <v>910</v>
      </c>
      <c r="F30" s="1458" t="s">
        <v>910</v>
      </c>
      <c r="G30" s="1458" t="s">
        <v>910</v>
      </c>
      <c r="H30" s="1458" t="s">
        <v>955</v>
      </c>
      <c r="I30" s="1458" t="s">
        <v>955</v>
      </c>
      <c r="J30" s="1458" t="s">
        <v>955</v>
      </c>
      <c r="K30" s="1456"/>
    </row>
    <row r="31" spans="1:11" ht="13" thickBot="1">
      <c r="A31" s="1457" t="s">
        <v>749</v>
      </c>
      <c r="B31" s="1458" t="s">
        <v>951</v>
      </c>
      <c r="C31" s="1458" t="s">
        <v>951</v>
      </c>
      <c r="D31" s="1458" t="s">
        <v>951</v>
      </c>
      <c r="E31" s="1458" t="s">
        <v>951</v>
      </c>
      <c r="F31" s="1458" t="s">
        <v>951</v>
      </c>
      <c r="G31" s="1458" t="s">
        <v>951</v>
      </c>
      <c r="H31" s="1458" t="s">
        <v>951</v>
      </c>
      <c r="I31" s="1458" t="s">
        <v>951</v>
      </c>
      <c r="J31" s="1458" t="s">
        <v>951</v>
      </c>
      <c r="K31" s="1458"/>
    </row>
    <row r="32" spans="1:11">
      <c r="A32" s="1453" t="s">
        <v>752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744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745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746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747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748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749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753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744</v>
      </c>
      <c r="B40" s="1455"/>
      <c r="C40" s="1455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745</v>
      </c>
      <c r="B41" s="1455"/>
      <c r="C41" s="1455"/>
      <c r="D41" s="1455"/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746</v>
      </c>
      <c r="B42" s="1456"/>
      <c r="C42" s="1456"/>
      <c r="D42" s="1456"/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747</v>
      </c>
      <c r="B43" s="1456"/>
      <c r="C43" s="1455"/>
      <c r="D43" s="1455"/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748</v>
      </c>
      <c r="B44" s="1456"/>
      <c r="C44" s="1456"/>
      <c r="D44" s="1456"/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749</v>
      </c>
      <c r="B45" s="1459"/>
      <c r="C45" s="1458"/>
      <c r="D45" s="1458"/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754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744</v>
      </c>
      <c r="B47" s="1455" t="s">
        <v>850</v>
      </c>
      <c r="C47" s="1455" t="s">
        <v>850</v>
      </c>
      <c r="D47" s="1455" t="s">
        <v>850</v>
      </c>
      <c r="E47" s="1455" t="s">
        <v>850</v>
      </c>
      <c r="F47" s="1455" t="s">
        <v>850</v>
      </c>
      <c r="G47" s="1455" t="s">
        <v>850</v>
      </c>
      <c r="H47" s="1455" t="s">
        <v>850</v>
      </c>
      <c r="I47" s="1455" t="s">
        <v>850</v>
      </c>
      <c r="J47" s="1455" t="s">
        <v>850</v>
      </c>
      <c r="K47" s="1455"/>
    </row>
    <row r="48" spans="1:11">
      <c r="A48" s="1454" t="s">
        <v>745</v>
      </c>
      <c r="B48" s="1455" t="s">
        <v>833</v>
      </c>
      <c r="C48" s="1455" t="s">
        <v>833</v>
      </c>
      <c r="D48" s="1455" t="s">
        <v>833</v>
      </c>
      <c r="E48" s="1455" t="s">
        <v>833</v>
      </c>
      <c r="F48" s="1455" t="s">
        <v>833</v>
      </c>
      <c r="G48" s="1455" t="s">
        <v>833</v>
      </c>
      <c r="H48" s="1455" t="s">
        <v>833</v>
      </c>
      <c r="I48" s="1455" t="s">
        <v>833</v>
      </c>
      <c r="J48" s="1455" t="s">
        <v>833</v>
      </c>
      <c r="K48" s="1455"/>
    </row>
    <row r="49" spans="1:11">
      <c r="A49" s="1454" t="s">
        <v>746</v>
      </c>
      <c r="B49" s="1455" t="s">
        <v>851</v>
      </c>
      <c r="C49" s="1455" t="s">
        <v>851</v>
      </c>
      <c r="D49" s="1455" t="s">
        <v>851</v>
      </c>
      <c r="E49" s="1455" t="s">
        <v>851</v>
      </c>
      <c r="F49" s="1455" t="s">
        <v>851</v>
      </c>
      <c r="G49" s="1455" t="s">
        <v>851</v>
      </c>
      <c r="H49" s="1455" t="s">
        <v>956</v>
      </c>
      <c r="I49" s="1455" t="s">
        <v>956</v>
      </c>
      <c r="J49" s="1455" t="s">
        <v>956</v>
      </c>
      <c r="K49" s="1456"/>
    </row>
    <row r="50" spans="1:11">
      <c r="A50" s="1454" t="s">
        <v>747</v>
      </c>
      <c r="B50" s="1455" t="s">
        <v>953</v>
      </c>
      <c r="C50" s="1455" t="s">
        <v>953</v>
      </c>
      <c r="D50" s="1455" t="s">
        <v>953</v>
      </c>
      <c r="E50" s="1455" t="s">
        <v>953</v>
      </c>
      <c r="F50" s="1455" t="s">
        <v>953</v>
      </c>
      <c r="G50" s="1455" t="s">
        <v>953</v>
      </c>
      <c r="H50" s="1455" t="s">
        <v>953</v>
      </c>
      <c r="I50" s="1455" t="s">
        <v>953</v>
      </c>
      <c r="J50" s="1455" t="s">
        <v>953</v>
      </c>
      <c r="K50" s="1456"/>
    </row>
    <row r="51" spans="1:11">
      <c r="A51" s="1454" t="s">
        <v>748</v>
      </c>
      <c r="B51" s="1455" t="s">
        <v>843</v>
      </c>
      <c r="C51" s="1455" t="s">
        <v>843</v>
      </c>
      <c r="D51" s="1455" t="s">
        <v>843</v>
      </c>
      <c r="E51" s="1455" t="s">
        <v>843</v>
      </c>
      <c r="F51" s="1455" t="s">
        <v>843</v>
      </c>
      <c r="G51" s="1455" t="s">
        <v>843</v>
      </c>
      <c r="H51" s="1455" t="s">
        <v>843</v>
      </c>
      <c r="I51" s="1455" t="s">
        <v>843</v>
      </c>
      <c r="J51" s="1455" t="s">
        <v>843</v>
      </c>
      <c r="K51" s="1456"/>
    </row>
    <row r="52" spans="1:11" ht="13" thickBot="1">
      <c r="A52" s="1457" t="s">
        <v>749</v>
      </c>
      <c r="B52" s="1458" t="s">
        <v>952</v>
      </c>
      <c r="C52" s="1458" t="s">
        <v>952</v>
      </c>
      <c r="D52" s="1458" t="s">
        <v>952</v>
      </c>
      <c r="E52" s="1458" t="s">
        <v>952</v>
      </c>
      <c r="F52" s="1458" t="s">
        <v>952</v>
      </c>
      <c r="G52" s="1458" t="s">
        <v>952</v>
      </c>
      <c r="H52" s="1458" t="s">
        <v>952</v>
      </c>
      <c r="I52" s="1458" t="s">
        <v>952</v>
      </c>
      <c r="J52" s="1458" t="s">
        <v>952</v>
      </c>
      <c r="K52" s="1459"/>
    </row>
    <row r="53" spans="1:11">
      <c r="A53" s="1453" t="s">
        <v>755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744</v>
      </c>
      <c r="B54" s="1455" t="s">
        <v>828</v>
      </c>
      <c r="C54" s="1455" t="s">
        <v>828</v>
      </c>
      <c r="D54" s="1455" t="s">
        <v>828</v>
      </c>
      <c r="E54" s="1455" t="s">
        <v>828</v>
      </c>
      <c r="F54" s="1455" t="s">
        <v>828</v>
      </c>
      <c r="G54" s="1455" t="s">
        <v>828</v>
      </c>
      <c r="H54" s="1455" t="s">
        <v>828</v>
      </c>
      <c r="I54" s="1455" t="s">
        <v>828</v>
      </c>
      <c r="J54" s="1455" t="s">
        <v>828</v>
      </c>
      <c r="K54" s="1455"/>
    </row>
    <row r="55" spans="1:11">
      <c r="A55" s="1454" t="s">
        <v>745</v>
      </c>
      <c r="B55" s="1455" t="s">
        <v>833</v>
      </c>
      <c r="C55" s="1455" t="s">
        <v>833</v>
      </c>
      <c r="D55" s="1455" t="s">
        <v>899</v>
      </c>
      <c r="E55" s="1455" t="s">
        <v>899</v>
      </c>
      <c r="F55" s="1455" t="s">
        <v>899</v>
      </c>
      <c r="G55" s="1455" t="s">
        <v>899</v>
      </c>
      <c r="H55" s="1455" t="s">
        <v>833</v>
      </c>
      <c r="I55" s="1455" t="s">
        <v>899</v>
      </c>
      <c r="J55" s="1455" t="s">
        <v>899</v>
      </c>
      <c r="K55" s="1455"/>
    </row>
    <row r="56" spans="1:11">
      <c r="A56" s="1454" t="s">
        <v>746</v>
      </c>
      <c r="B56" s="1455" t="s">
        <v>855</v>
      </c>
      <c r="C56" s="1455" t="s">
        <v>855</v>
      </c>
      <c r="D56" s="1455" t="s">
        <v>855</v>
      </c>
      <c r="E56" s="1455" t="s">
        <v>855</v>
      </c>
      <c r="F56" s="1455" t="s">
        <v>855</v>
      </c>
      <c r="G56" s="1455" t="s">
        <v>855</v>
      </c>
      <c r="H56" s="1455" t="s">
        <v>855</v>
      </c>
      <c r="I56" s="1455" t="s">
        <v>855</v>
      </c>
      <c r="J56" s="1455" t="s">
        <v>855</v>
      </c>
      <c r="K56" s="1456"/>
    </row>
    <row r="57" spans="1:11">
      <c r="A57" s="1454" t="s">
        <v>747</v>
      </c>
      <c r="B57" s="1455" t="s">
        <v>857</v>
      </c>
      <c r="C57" s="1455" t="s">
        <v>857</v>
      </c>
      <c r="D57" s="1455" t="s">
        <v>857</v>
      </c>
      <c r="E57" s="1455" t="s">
        <v>857</v>
      </c>
      <c r="F57" s="1455" t="s">
        <v>857</v>
      </c>
      <c r="G57" s="1455" t="s">
        <v>857</v>
      </c>
      <c r="H57" s="1455" t="s">
        <v>857</v>
      </c>
      <c r="I57" s="1455" t="s">
        <v>857</v>
      </c>
      <c r="J57" s="1455" t="s">
        <v>857</v>
      </c>
      <c r="K57" s="1455"/>
    </row>
    <row r="58" spans="1:11">
      <c r="A58" s="1454" t="s">
        <v>748</v>
      </c>
      <c r="B58" s="1455" t="s">
        <v>856</v>
      </c>
      <c r="C58" s="1455" t="s">
        <v>959</v>
      </c>
      <c r="D58" s="1455" t="s">
        <v>957</v>
      </c>
      <c r="E58" s="1455" t="s">
        <v>957</v>
      </c>
      <c r="F58" s="1455" t="s">
        <v>957</v>
      </c>
      <c r="G58" s="1455" t="s">
        <v>957</v>
      </c>
      <c r="H58" s="1455" t="s">
        <v>957</v>
      </c>
      <c r="I58" s="1455" t="s">
        <v>957</v>
      </c>
      <c r="J58" s="1455" t="s">
        <v>958</v>
      </c>
      <c r="K58" s="1456"/>
    </row>
    <row r="59" spans="1:11" ht="13" thickBot="1">
      <c r="A59" s="1457" t="s">
        <v>749</v>
      </c>
      <c r="B59" s="1458" t="s">
        <v>857</v>
      </c>
      <c r="C59" s="1458" t="s">
        <v>857</v>
      </c>
      <c r="D59" s="1458" t="s">
        <v>857</v>
      </c>
      <c r="E59" s="1458" t="s">
        <v>857</v>
      </c>
      <c r="F59" s="1458" t="s">
        <v>857</v>
      </c>
      <c r="G59" s="1458" t="s">
        <v>857</v>
      </c>
      <c r="H59" s="1458" t="s">
        <v>857</v>
      </c>
      <c r="I59" s="1458" t="s">
        <v>857</v>
      </c>
      <c r="J59" s="1458" t="s">
        <v>857</v>
      </c>
      <c r="K59" s="1458"/>
    </row>
    <row r="60" spans="1:11">
      <c r="A60" s="1453" t="s">
        <v>756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744</v>
      </c>
      <c r="B61" s="1455" t="s">
        <v>960</v>
      </c>
      <c r="C61" s="1455" t="s">
        <v>960</v>
      </c>
      <c r="D61" s="1455" t="s">
        <v>960</v>
      </c>
      <c r="E61" s="1455" t="s">
        <v>960</v>
      </c>
      <c r="F61" s="1455" t="s">
        <v>960</v>
      </c>
      <c r="G61" s="1455" t="s">
        <v>960</v>
      </c>
      <c r="H61" s="1455" t="s">
        <v>960</v>
      </c>
      <c r="I61" s="1455" t="s">
        <v>960</v>
      </c>
      <c r="J61" s="1455" t="s">
        <v>960</v>
      </c>
      <c r="K61" s="1455"/>
    </row>
    <row r="62" spans="1:11">
      <c r="A62" s="1454" t="s">
        <v>745</v>
      </c>
      <c r="B62" s="1455" t="s">
        <v>852</v>
      </c>
      <c r="C62" s="1455" t="s">
        <v>852</v>
      </c>
      <c r="D62" s="1455" t="s">
        <v>852</v>
      </c>
      <c r="E62" s="1455" t="s">
        <v>852</v>
      </c>
      <c r="F62" s="1455" t="s">
        <v>852</v>
      </c>
      <c r="G62" s="1455" t="s">
        <v>852</v>
      </c>
      <c r="H62" s="1455" t="s">
        <v>852</v>
      </c>
      <c r="I62" s="1455" t="s">
        <v>852</v>
      </c>
      <c r="J62" s="1455" t="s">
        <v>962</v>
      </c>
      <c r="K62" s="1455"/>
    </row>
    <row r="63" spans="1:11">
      <c r="A63" s="1454" t="s">
        <v>746</v>
      </c>
      <c r="B63" s="1455" t="s">
        <v>853</v>
      </c>
      <c r="C63" s="1455" t="s">
        <v>853</v>
      </c>
      <c r="D63" s="1455" t="s">
        <v>853</v>
      </c>
      <c r="E63" s="1455" t="s">
        <v>853</v>
      </c>
      <c r="F63" s="1455" t="s">
        <v>853</v>
      </c>
      <c r="G63" s="1455" t="s">
        <v>853</v>
      </c>
      <c r="H63" s="1455" t="s">
        <v>961</v>
      </c>
      <c r="I63" s="1455" t="s">
        <v>961</v>
      </c>
      <c r="J63" s="1455" t="s">
        <v>961</v>
      </c>
      <c r="K63" s="1456"/>
    </row>
    <row r="64" spans="1:11">
      <c r="A64" s="1454" t="s">
        <v>747</v>
      </c>
      <c r="B64" s="1455" t="s">
        <v>857</v>
      </c>
      <c r="C64" s="1455" t="s">
        <v>857</v>
      </c>
      <c r="D64" s="1455" t="s">
        <v>857</v>
      </c>
      <c r="E64" s="1455" t="s">
        <v>857</v>
      </c>
      <c r="F64" s="1455" t="s">
        <v>857</v>
      </c>
      <c r="G64" s="1455" t="s">
        <v>857</v>
      </c>
      <c r="H64" s="1455" t="s">
        <v>857</v>
      </c>
      <c r="I64" s="1455" t="s">
        <v>857</v>
      </c>
      <c r="J64" s="1455" t="s">
        <v>857</v>
      </c>
      <c r="K64" s="1455"/>
    </row>
    <row r="65" spans="1:11">
      <c r="A65" s="1454" t="s">
        <v>748</v>
      </c>
      <c r="B65" s="1455" t="s">
        <v>854</v>
      </c>
      <c r="C65" s="1455" t="s">
        <v>854</v>
      </c>
      <c r="D65" s="1455" t="s">
        <v>900</v>
      </c>
      <c r="E65" s="1455" t="s">
        <v>900</v>
      </c>
      <c r="F65" s="1455" t="s">
        <v>900</v>
      </c>
      <c r="G65" s="1455" t="s">
        <v>900</v>
      </c>
      <c r="H65" s="1455" t="s">
        <v>900</v>
      </c>
      <c r="I65" s="1455" t="s">
        <v>854</v>
      </c>
      <c r="J65" s="1455" t="s">
        <v>854</v>
      </c>
      <c r="K65" s="1456"/>
    </row>
    <row r="66" spans="1:11" ht="13" thickBot="1">
      <c r="A66" s="1457" t="s">
        <v>749</v>
      </c>
      <c r="B66" s="1458" t="s">
        <v>857</v>
      </c>
      <c r="C66" s="1458" t="s">
        <v>857</v>
      </c>
      <c r="D66" s="1458" t="s">
        <v>857</v>
      </c>
      <c r="E66" s="1458" t="s">
        <v>857</v>
      </c>
      <c r="F66" s="1458" t="s">
        <v>857</v>
      </c>
      <c r="G66" s="1458" t="s">
        <v>857</v>
      </c>
      <c r="H66" s="1458" t="s">
        <v>857</v>
      </c>
      <c r="I66" s="1458" t="s">
        <v>857</v>
      </c>
      <c r="J66" s="1458" t="s">
        <v>857</v>
      </c>
      <c r="K66" s="1458"/>
    </row>
    <row r="67" spans="1:11">
      <c r="A67" s="1453" t="s">
        <v>757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744</v>
      </c>
      <c r="B68" s="1455">
        <v>2.5</v>
      </c>
      <c r="C68" s="1455"/>
      <c r="D68" s="1455"/>
      <c r="E68" s="1455">
        <v>2.5</v>
      </c>
      <c r="F68" s="1455"/>
      <c r="G68" s="1455"/>
      <c r="H68" s="1455"/>
      <c r="I68" s="1455"/>
      <c r="J68" s="1455"/>
      <c r="K68" s="1455"/>
    </row>
    <row r="69" spans="1:11">
      <c r="A69" s="1454" t="s">
        <v>745</v>
      </c>
      <c r="B69" s="1455" t="s">
        <v>852</v>
      </c>
      <c r="C69" s="1455"/>
      <c r="D69" s="1455"/>
      <c r="E69" s="1455" t="s">
        <v>852</v>
      </c>
      <c r="F69" s="1455"/>
      <c r="G69" s="1455"/>
      <c r="H69" s="1455"/>
      <c r="I69" s="1455"/>
      <c r="J69" s="1455"/>
      <c r="K69" s="1455"/>
    </row>
    <row r="70" spans="1:11">
      <c r="A70" s="1454" t="s">
        <v>746</v>
      </c>
      <c r="B70" s="1450" t="s">
        <v>859</v>
      </c>
      <c r="C70" s="1456"/>
      <c r="D70" s="1456"/>
      <c r="E70" s="1450" t="s">
        <v>859</v>
      </c>
      <c r="F70" s="1456"/>
      <c r="G70" s="1456"/>
      <c r="H70" s="1456"/>
      <c r="I70" s="1456"/>
      <c r="J70" s="1456"/>
      <c r="K70" s="1456"/>
    </row>
    <row r="71" spans="1:11">
      <c r="A71" s="1454" t="s">
        <v>747</v>
      </c>
      <c r="B71" s="1455" t="s">
        <v>857</v>
      </c>
      <c r="C71" s="1455"/>
      <c r="D71" s="1455"/>
      <c r="E71" s="1455" t="s">
        <v>857</v>
      </c>
      <c r="F71" s="1455"/>
      <c r="G71" s="1455"/>
      <c r="H71" s="1455"/>
      <c r="I71" s="1455"/>
      <c r="J71" s="1455"/>
      <c r="K71" s="1455"/>
    </row>
    <row r="72" spans="1:11">
      <c r="A72" s="1454" t="s">
        <v>748</v>
      </c>
      <c r="B72" s="1455" t="s">
        <v>858</v>
      </c>
      <c r="C72" s="1456"/>
      <c r="D72" s="1456"/>
      <c r="E72" s="1455" t="s">
        <v>858</v>
      </c>
      <c r="F72" s="1456"/>
      <c r="G72" s="1456"/>
      <c r="H72" s="1456"/>
      <c r="I72" s="1456"/>
      <c r="J72" s="1456"/>
      <c r="K72" s="1456"/>
    </row>
    <row r="73" spans="1:11" ht="13" thickBot="1">
      <c r="A73" s="1457" t="s">
        <v>749</v>
      </c>
      <c r="B73" s="1458" t="s">
        <v>857</v>
      </c>
      <c r="C73" s="1455"/>
      <c r="D73" s="1455"/>
      <c r="E73" s="1458" t="s">
        <v>857</v>
      </c>
      <c r="F73" s="1455"/>
      <c r="G73" s="1455"/>
      <c r="H73" s="1455"/>
      <c r="I73" s="1455"/>
      <c r="J73" s="1455"/>
      <c r="K73" s="1455"/>
    </row>
    <row r="74" spans="1:11">
      <c r="A74" s="1453" t="s">
        <v>758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744</v>
      </c>
      <c r="B75" s="1455" t="s">
        <v>828</v>
      </c>
      <c r="C75" s="1455" t="s">
        <v>828</v>
      </c>
      <c r="D75" s="1455" t="s">
        <v>828</v>
      </c>
      <c r="E75" s="1455" t="s">
        <v>828</v>
      </c>
      <c r="F75" s="1455" t="s">
        <v>828</v>
      </c>
      <c r="G75" s="1455" t="s">
        <v>828</v>
      </c>
      <c r="H75" s="1455" t="s">
        <v>828</v>
      </c>
      <c r="I75" s="1455" t="s">
        <v>828</v>
      </c>
      <c r="J75" s="1455" t="s">
        <v>828</v>
      </c>
      <c r="K75" s="1455"/>
    </row>
    <row r="76" spans="1:11">
      <c r="A76" s="1454" t="s">
        <v>745</v>
      </c>
      <c r="B76" s="1455" t="s">
        <v>861</v>
      </c>
      <c r="C76" s="1455" t="s">
        <v>861</v>
      </c>
      <c r="D76" s="1455" t="s">
        <v>861</v>
      </c>
      <c r="E76" s="1455" t="s">
        <v>861</v>
      </c>
      <c r="F76" s="1455" t="s">
        <v>861</v>
      </c>
      <c r="G76" s="1455" t="s">
        <v>861</v>
      </c>
      <c r="H76" s="1455" t="s">
        <v>833</v>
      </c>
      <c r="I76" s="1455" t="s">
        <v>833</v>
      </c>
      <c r="J76" s="1455" t="s">
        <v>833</v>
      </c>
      <c r="K76" s="1455"/>
    </row>
    <row r="77" spans="1:11">
      <c r="A77" s="1454" t="s">
        <v>746</v>
      </c>
      <c r="B77" s="1455" t="s">
        <v>862</v>
      </c>
      <c r="C77" s="1455" t="s">
        <v>862</v>
      </c>
      <c r="D77" s="1455" t="s">
        <v>862</v>
      </c>
      <c r="E77" s="1455" t="s">
        <v>862</v>
      </c>
      <c r="F77" s="1455" t="s">
        <v>862</v>
      </c>
      <c r="G77" s="1455" t="s">
        <v>862</v>
      </c>
      <c r="H77" s="1455" t="s">
        <v>862</v>
      </c>
      <c r="I77" s="1455" t="s">
        <v>862</v>
      </c>
      <c r="J77" s="1455" t="s">
        <v>862</v>
      </c>
      <c r="K77" s="1456"/>
    </row>
    <row r="78" spans="1:11">
      <c r="A78" s="1454" t="s">
        <v>747</v>
      </c>
      <c r="B78" s="1455" t="s">
        <v>857</v>
      </c>
      <c r="C78" s="1455" t="s">
        <v>857</v>
      </c>
      <c r="D78" s="1455" t="s">
        <v>857</v>
      </c>
      <c r="E78" s="1455" t="s">
        <v>857</v>
      </c>
      <c r="F78" s="1455" t="s">
        <v>857</v>
      </c>
      <c r="G78" s="1455" t="s">
        <v>857</v>
      </c>
      <c r="H78" s="1455" t="s">
        <v>857</v>
      </c>
      <c r="I78" s="1455" t="s">
        <v>857</v>
      </c>
      <c r="J78" s="1455" t="s">
        <v>857</v>
      </c>
      <c r="K78" s="1456"/>
    </row>
    <row r="79" spans="1:11">
      <c r="A79" s="1454" t="s">
        <v>748</v>
      </c>
      <c r="B79" s="1455" t="s">
        <v>863</v>
      </c>
      <c r="C79" s="1455" t="s">
        <v>863</v>
      </c>
      <c r="D79" s="1455" t="s">
        <v>863</v>
      </c>
      <c r="E79" s="1455" t="s">
        <v>863</v>
      </c>
      <c r="F79" s="1455" t="s">
        <v>863</v>
      </c>
      <c r="G79" s="1455" t="s">
        <v>863</v>
      </c>
      <c r="H79" s="1455" t="s">
        <v>892</v>
      </c>
      <c r="I79" s="1455" t="s">
        <v>892</v>
      </c>
      <c r="J79" s="1455" t="s">
        <v>892</v>
      </c>
      <c r="K79" s="1456"/>
    </row>
    <row r="80" spans="1:11" ht="13" thickBot="1">
      <c r="A80" s="1457" t="s">
        <v>749</v>
      </c>
      <c r="B80" s="1458" t="s">
        <v>857</v>
      </c>
      <c r="C80" s="1458" t="s">
        <v>857</v>
      </c>
      <c r="D80" s="1458" t="s">
        <v>857</v>
      </c>
      <c r="E80" s="1458" t="s">
        <v>857</v>
      </c>
      <c r="F80" s="1458" t="s">
        <v>857</v>
      </c>
      <c r="G80" s="1458" t="s">
        <v>857</v>
      </c>
      <c r="H80" s="1458" t="s">
        <v>857</v>
      </c>
      <c r="I80" s="1458" t="s">
        <v>857</v>
      </c>
      <c r="J80" s="1458" t="s">
        <v>857</v>
      </c>
      <c r="K80" s="1459"/>
    </row>
    <row r="81" spans="1:11">
      <c r="A81" s="1453" t="s">
        <v>759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744</v>
      </c>
      <c r="B82" s="1455" t="s">
        <v>860</v>
      </c>
      <c r="C82" s="1455" t="s">
        <v>860</v>
      </c>
      <c r="D82" s="1455" t="s">
        <v>860</v>
      </c>
      <c r="E82" s="1455" t="s">
        <v>860</v>
      </c>
      <c r="F82" s="1455" t="s">
        <v>860</v>
      </c>
      <c r="G82" s="1455" t="s">
        <v>270</v>
      </c>
      <c r="H82" s="1455" t="s">
        <v>860</v>
      </c>
      <c r="I82" s="1456"/>
      <c r="J82" s="1456"/>
      <c r="K82" s="1456"/>
    </row>
    <row r="83" spans="1:11">
      <c r="A83" s="1454" t="s">
        <v>745</v>
      </c>
      <c r="B83" s="1455" t="s">
        <v>864</v>
      </c>
      <c r="C83" s="1455" t="s">
        <v>833</v>
      </c>
      <c r="D83" s="1455" t="s">
        <v>833</v>
      </c>
      <c r="E83" s="1455" t="s">
        <v>833</v>
      </c>
      <c r="F83" s="1455" t="s">
        <v>833</v>
      </c>
      <c r="G83" s="1455"/>
      <c r="H83" s="1455" t="s">
        <v>833</v>
      </c>
      <c r="I83" s="1456"/>
      <c r="J83" s="1456"/>
      <c r="K83" s="1456"/>
    </row>
    <row r="84" spans="1:11">
      <c r="A84" s="1454" t="s">
        <v>746</v>
      </c>
      <c r="B84" s="1455" t="s">
        <v>865</v>
      </c>
      <c r="C84" s="1455" t="s">
        <v>892</v>
      </c>
      <c r="D84" s="1455" t="s">
        <v>892</v>
      </c>
      <c r="E84" s="1455" t="s">
        <v>892</v>
      </c>
      <c r="F84" s="1455" t="s">
        <v>892</v>
      </c>
      <c r="G84" s="1455"/>
      <c r="H84" s="1455" t="s">
        <v>892</v>
      </c>
      <c r="I84" s="1456"/>
      <c r="J84" s="1456"/>
      <c r="K84" s="1456"/>
    </row>
    <row r="85" spans="1:11">
      <c r="A85" s="1454" t="s">
        <v>747</v>
      </c>
      <c r="B85" s="1455" t="s">
        <v>866</v>
      </c>
      <c r="C85" s="1455" t="s">
        <v>894</v>
      </c>
      <c r="D85" s="1455" t="s">
        <v>894</v>
      </c>
      <c r="E85" s="1455" t="s">
        <v>894</v>
      </c>
      <c r="F85" s="1455" t="s">
        <v>894</v>
      </c>
      <c r="G85" s="1455"/>
      <c r="H85" s="1455" t="s">
        <v>894</v>
      </c>
      <c r="I85" s="1456"/>
      <c r="J85" s="1456"/>
      <c r="K85" s="1456"/>
    </row>
    <row r="86" spans="1:11">
      <c r="A86" s="1454" t="s">
        <v>748</v>
      </c>
      <c r="B86" s="1455" t="s">
        <v>867</v>
      </c>
      <c r="C86" s="1455" t="s">
        <v>893</v>
      </c>
      <c r="D86" s="1455" t="s">
        <v>893</v>
      </c>
      <c r="E86" s="1455" t="s">
        <v>893</v>
      </c>
      <c r="F86" s="1455" t="s">
        <v>893</v>
      </c>
      <c r="G86" s="1455"/>
      <c r="H86" s="1455" t="s">
        <v>893</v>
      </c>
      <c r="I86" s="1456"/>
      <c r="J86" s="1456"/>
      <c r="K86" s="1456"/>
    </row>
    <row r="87" spans="1:11" ht="13" thickBot="1">
      <c r="A87" s="1457" t="s">
        <v>749</v>
      </c>
      <c r="B87" s="1458" t="s">
        <v>868</v>
      </c>
      <c r="C87" s="1455" t="s">
        <v>894</v>
      </c>
      <c r="D87" s="1455" t="s">
        <v>894</v>
      </c>
      <c r="E87" s="1455" t="s">
        <v>894</v>
      </c>
      <c r="F87" s="1455" t="s">
        <v>894</v>
      </c>
      <c r="G87" s="1455"/>
      <c r="H87" s="1455" t="s">
        <v>894</v>
      </c>
      <c r="I87" s="1459"/>
      <c r="J87" s="1459"/>
      <c r="K87" s="1459"/>
    </row>
    <row r="88" spans="1:11">
      <c r="A88" s="1453" t="s">
        <v>317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744</v>
      </c>
      <c r="B89" s="1455" t="s">
        <v>828</v>
      </c>
      <c r="C89" s="1455" t="s">
        <v>828</v>
      </c>
      <c r="D89" s="1455" t="s">
        <v>828</v>
      </c>
      <c r="E89" s="1455" t="s">
        <v>828</v>
      </c>
      <c r="F89" s="1455" t="s">
        <v>828</v>
      </c>
      <c r="G89" s="1455" t="s">
        <v>828</v>
      </c>
      <c r="H89" s="1455" t="s">
        <v>828</v>
      </c>
      <c r="I89" s="1455" t="s">
        <v>828</v>
      </c>
      <c r="J89" s="1455" t="s">
        <v>828</v>
      </c>
      <c r="K89" s="1456"/>
    </row>
    <row r="90" spans="1:11">
      <c r="A90" s="1454" t="s">
        <v>745</v>
      </c>
      <c r="B90" s="1455" t="s">
        <v>869</v>
      </c>
      <c r="C90" s="1455" t="s">
        <v>869</v>
      </c>
      <c r="D90" s="1455" t="s">
        <v>869</v>
      </c>
      <c r="E90" s="1455" t="s">
        <v>869</v>
      </c>
      <c r="F90" s="1455" t="s">
        <v>869</v>
      </c>
      <c r="G90" s="1455" t="s">
        <v>869</v>
      </c>
      <c r="H90" s="1455" t="s">
        <v>963</v>
      </c>
      <c r="I90" s="1455" t="s">
        <v>963</v>
      </c>
      <c r="J90" s="1455" t="s">
        <v>963</v>
      </c>
      <c r="K90" s="1455"/>
    </row>
    <row r="91" spans="1:11">
      <c r="A91" s="1454" t="s">
        <v>746</v>
      </c>
      <c r="B91" s="1455" t="s">
        <v>870</v>
      </c>
      <c r="C91" s="1455" t="s">
        <v>870</v>
      </c>
      <c r="D91" s="1455" t="s">
        <v>870</v>
      </c>
      <c r="E91" s="1455" t="s">
        <v>870</v>
      </c>
      <c r="F91" s="1455" t="s">
        <v>870</v>
      </c>
      <c r="G91" s="1455" t="s">
        <v>870</v>
      </c>
      <c r="H91" s="1455" t="s">
        <v>871</v>
      </c>
      <c r="I91" s="1455" t="s">
        <v>871</v>
      </c>
      <c r="J91" s="1455" t="s">
        <v>871</v>
      </c>
      <c r="K91" s="1456"/>
    </row>
    <row r="92" spans="1:11">
      <c r="A92" s="1454" t="s">
        <v>747</v>
      </c>
      <c r="B92" s="1455" t="s">
        <v>857</v>
      </c>
      <c r="C92" s="1455" t="s">
        <v>857</v>
      </c>
      <c r="D92" s="1455" t="s">
        <v>857</v>
      </c>
      <c r="E92" s="1455" t="s">
        <v>857</v>
      </c>
      <c r="F92" s="1455" t="s">
        <v>857</v>
      </c>
      <c r="G92" s="1455" t="s">
        <v>857</v>
      </c>
      <c r="H92" s="1455" t="s">
        <v>857</v>
      </c>
      <c r="I92" s="1455" t="s">
        <v>857</v>
      </c>
      <c r="J92" s="1455" t="s">
        <v>857</v>
      </c>
      <c r="K92" s="1456"/>
    </row>
    <row r="93" spans="1:11">
      <c r="A93" s="1454" t="s">
        <v>748</v>
      </c>
      <c r="B93" s="1455" t="s">
        <v>871</v>
      </c>
      <c r="C93" s="1455" t="s">
        <v>871</v>
      </c>
      <c r="D93" s="1455" t="s">
        <v>871</v>
      </c>
      <c r="E93" s="1455" t="s">
        <v>871</v>
      </c>
      <c r="F93" s="1455" t="s">
        <v>871</v>
      </c>
      <c r="G93" s="1455" t="s">
        <v>871</v>
      </c>
      <c r="H93" s="1455" t="s">
        <v>853</v>
      </c>
      <c r="I93" s="1455" t="s">
        <v>853</v>
      </c>
      <c r="J93" s="1455" t="s">
        <v>853</v>
      </c>
      <c r="K93" s="1456"/>
    </row>
    <row r="94" spans="1:11" ht="13" thickBot="1">
      <c r="A94" s="1457" t="s">
        <v>749</v>
      </c>
      <c r="B94" s="1458" t="s">
        <v>857</v>
      </c>
      <c r="C94" s="1458" t="s">
        <v>857</v>
      </c>
      <c r="D94" s="1458" t="s">
        <v>857</v>
      </c>
      <c r="E94" s="1458" t="s">
        <v>857</v>
      </c>
      <c r="F94" s="1458" t="s">
        <v>857</v>
      </c>
      <c r="G94" s="1458" t="s">
        <v>857</v>
      </c>
      <c r="H94" s="1458" t="s">
        <v>857</v>
      </c>
      <c r="I94" s="1458" t="s">
        <v>857</v>
      </c>
      <c r="J94" s="1458" t="s">
        <v>857</v>
      </c>
      <c r="K94" s="1459"/>
    </row>
    <row r="95" spans="1:11">
      <c r="A95" s="1453" t="s">
        <v>760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744</v>
      </c>
      <c r="B96" s="1455" t="s">
        <v>872</v>
      </c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745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746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747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748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749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354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744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745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746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747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748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749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761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744</v>
      </c>
      <c r="B110" s="1455" t="s">
        <v>873</v>
      </c>
      <c r="C110" s="1455" t="s">
        <v>895</v>
      </c>
      <c r="D110" s="1455" t="s">
        <v>895</v>
      </c>
      <c r="E110" s="1455" t="s">
        <v>895</v>
      </c>
      <c r="F110" s="1455" t="s">
        <v>895</v>
      </c>
      <c r="G110" s="1455" t="s">
        <v>895</v>
      </c>
      <c r="H110" s="1455" t="s">
        <v>873</v>
      </c>
      <c r="I110" s="1455" t="s">
        <v>873</v>
      </c>
      <c r="J110" s="1455" t="s">
        <v>873</v>
      </c>
      <c r="K110" s="1455"/>
    </row>
    <row r="111" spans="1:11">
      <c r="A111" s="1454" t="s">
        <v>745</v>
      </c>
      <c r="B111" s="1455" t="s">
        <v>869</v>
      </c>
      <c r="C111" s="1455" t="s">
        <v>882</v>
      </c>
      <c r="D111" s="1455" t="s">
        <v>882</v>
      </c>
      <c r="E111" s="1455" t="s">
        <v>882</v>
      </c>
      <c r="F111" s="1455" t="s">
        <v>882</v>
      </c>
      <c r="G111" s="1455" t="s">
        <v>882</v>
      </c>
      <c r="H111" s="1455" t="s">
        <v>963</v>
      </c>
      <c r="I111" s="1455" t="s">
        <v>963</v>
      </c>
      <c r="J111" s="1455" t="s">
        <v>963</v>
      </c>
      <c r="K111" s="1455"/>
    </row>
    <row r="112" spans="1:11">
      <c r="A112" s="1454" t="s">
        <v>746</v>
      </c>
      <c r="B112" s="1455" t="s">
        <v>874</v>
      </c>
      <c r="C112" s="1455" t="s">
        <v>877</v>
      </c>
      <c r="D112" s="1455" t="s">
        <v>877</v>
      </c>
      <c r="E112" s="1455" t="s">
        <v>877</v>
      </c>
      <c r="F112" s="1455" t="s">
        <v>877</v>
      </c>
      <c r="G112" s="1455" t="s">
        <v>877</v>
      </c>
      <c r="H112" s="1455" t="s">
        <v>875</v>
      </c>
      <c r="I112" s="1455" t="s">
        <v>875</v>
      </c>
      <c r="J112" s="1455" t="s">
        <v>875</v>
      </c>
      <c r="K112" s="1456"/>
    </row>
    <row r="113" spans="1:11">
      <c r="A113" s="1454" t="s">
        <v>747</v>
      </c>
      <c r="B113" s="1455" t="s">
        <v>857</v>
      </c>
      <c r="C113" s="1455" t="s">
        <v>857</v>
      </c>
      <c r="D113" s="1455" t="s">
        <v>857</v>
      </c>
      <c r="E113" s="1455" t="s">
        <v>857</v>
      </c>
      <c r="F113" s="1455" t="s">
        <v>857</v>
      </c>
      <c r="G113" s="1455" t="s">
        <v>857</v>
      </c>
      <c r="H113" s="1455" t="s">
        <v>857</v>
      </c>
      <c r="I113" s="1455" t="s">
        <v>857</v>
      </c>
      <c r="J113" s="1455" t="s">
        <v>857</v>
      </c>
      <c r="K113" s="1456"/>
    </row>
    <row r="114" spans="1:11">
      <c r="A114" s="1454" t="s">
        <v>748</v>
      </c>
      <c r="B114" s="1455" t="s">
        <v>875</v>
      </c>
      <c r="C114" s="1455" t="s">
        <v>870</v>
      </c>
      <c r="D114" s="1455" t="s">
        <v>870</v>
      </c>
      <c r="E114" s="1455" t="s">
        <v>870</v>
      </c>
      <c r="F114" s="1455" t="s">
        <v>870</v>
      </c>
      <c r="G114" s="1455" t="s">
        <v>870</v>
      </c>
      <c r="H114" s="1455" t="s">
        <v>841</v>
      </c>
      <c r="I114" s="1455" t="s">
        <v>841</v>
      </c>
      <c r="J114" s="1455" t="s">
        <v>841</v>
      </c>
      <c r="K114" s="1456"/>
    </row>
    <row r="115" spans="1:11" ht="13" thickBot="1">
      <c r="A115" s="1457" t="s">
        <v>749</v>
      </c>
      <c r="B115" s="1458" t="s">
        <v>857</v>
      </c>
      <c r="C115" s="1458" t="s">
        <v>857</v>
      </c>
      <c r="D115" s="1458" t="s">
        <v>857</v>
      </c>
      <c r="E115" s="1458" t="s">
        <v>857</v>
      </c>
      <c r="F115" s="1458" t="s">
        <v>857</v>
      </c>
      <c r="G115" s="1458" t="s">
        <v>857</v>
      </c>
      <c r="H115" s="1458" t="s">
        <v>857</v>
      </c>
      <c r="I115" s="1458" t="s">
        <v>857</v>
      </c>
      <c r="J115" s="1458" t="s">
        <v>857</v>
      </c>
      <c r="K115" s="1459"/>
    </row>
    <row r="116" spans="1:11">
      <c r="A116" s="1453" t="s">
        <v>316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744</v>
      </c>
      <c r="B117" s="1455" t="s">
        <v>831</v>
      </c>
      <c r="C117" s="1455" t="s">
        <v>831</v>
      </c>
      <c r="D117" s="1455" t="s">
        <v>831</v>
      </c>
      <c r="E117" s="1455" t="s">
        <v>831</v>
      </c>
      <c r="F117" s="1455" t="s">
        <v>831</v>
      </c>
      <c r="G117" s="1455" t="s">
        <v>831</v>
      </c>
      <c r="H117" s="1455" t="s">
        <v>831</v>
      </c>
      <c r="I117" s="1455" t="s">
        <v>831</v>
      </c>
      <c r="J117" s="1455" t="s">
        <v>831</v>
      </c>
      <c r="K117" s="1455"/>
    </row>
    <row r="118" spans="1:11">
      <c r="A118" s="1454" t="s">
        <v>745</v>
      </c>
      <c r="B118" s="1455" t="s">
        <v>869</v>
      </c>
      <c r="C118" s="1455" t="s">
        <v>869</v>
      </c>
      <c r="D118" s="1455" t="s">
        <v>869</v>
      </c>
      <c r="E118" s="1455" t="s">
        <v>869</v>
      </c>
      <c r="F118" s="1455" t="s">
        <v>869</v>
      </c>
      <c r="G118" s="1455" t="s">
        <v>869</v>
      </c>
      <c r="H118" s="1455" t="s">
        <v>963</v>
      </c>
      <c r="I118" s="1455" t="s">
        <v>963</v>
      </c>
      <c r="J118" s="1455" t="s">
        <v>963</v>
      </c>
      <c r="K118" s="1455"/>
    </row>
    <row r="119" spans="1:11">
      <c r="A119" s="1454" t="s">
        <v>746</v>
      </c>
      <c r="B119" s="1455" t="s">
        <v>876</v>
      </c>
      <c r="C119" s="1455" t="s">
        <v>876</v>
      </c>
      <c r="D119" s="1455" t="s">
        <v>876</v>
      </c>
      <c r="E119" s="1455" t="s">
        <v>876</v>
      </c>
      <c r="F119" s="1455" t="s">
        <v>876</v>
      </c>
      <c r="G119" s="1455" t="s">
        <v>876</v>
      </c>
      <c r="H119" s="1455" t="s">
        <v>887</v>
      </c>
      <c r="I119" s="1455" t="s">
        <v>887</v>
      </c>
      <c r="J119" s="1455" t="s">
        <v>887</v>
      </c>
      <c r="K119" s="1456"/>
    </row>
    <row r="120" spans="1:11">
      <c r="A120" s="1454" t="s">
        <v>747</v>
      </c>
      <c r="B120" s="1455" t="s">
        <v>857</v>
      </c>
      <c r="C120" s="1455" t="s">
        <v>857</v>
      </c>
      <c r="D120" s="1455" t="s">
        <v>857</v>
      </c>
      <c r="E120" s="1455" t="s">
        <v>857</v>
      </c>
      <c r="F120" s="1455" t="s">
        <v>857</v>
      </c>
      <c r="G120" s="1455" t="s">
        <v>857</v>
      </c>
      <c r="H120" s="1455" t="s">
        <v>857</v>
      </c>
      <c r="I120" s="1455" t="s">
        <v>857</v>
      </c>
      <c r="J120" s="1455" t="s">
        <v>857</v>
      </c>
      <c r="K120" s="1456"/>
    </row>
    <row r="121" spans="1:11">
      <c r="A121" s="1454" t="s">
        <v>748</v>
      </c>
      <c r="B121" s="1455" t="s">
        <v>877</v>
      </c>
      <c r="C121" s="1455" t="s">
        <v>877</v>
      </c>
      <c r="D121" s="1455" t="s">
        <v>877</v>
      </c>
      <c r="E121" s="1455" t="s">
        <v>877</v>
      </c>
      <c r="F121" s="1455" t="s">
        <v>877</v>
      </c>
      <c r="G121" s="1455" t="s">
        <v>877</v>
      </c>
      <c r="H121" s="1455" t="s">
        <v>877</v>
      </c>
      <c r="I121" s="1455" t="s">
        <v>877</v>
      </c>
      <c r="J121" s="1455" t="s">
        <v>877</v>
      </c>
      <c r="K121" s="1456"/>
    </row>
    <row r="122" spans="1:11" ht="13" thickBot="1">
      <c r="A122" s="1457" t="s">
        <v>749</v>
      </c>
      <c r="B122" s="1458" t="s">
        <v>857</v>
      </c>
      <c r="C122" s="1458" t="s">
        <v>857</v>
      </c>
      <c r="D122" s="1458" t="s">
        <v>857</v>
      </c>
      <c r="E122" s="1458" t="s">
        <v>857</v>
      </c>
      <c r="F122" s="1458" t="s">
        <v>857</v>
      </c>
      <c r="G122" s="1458" t="s">
        <v>857</v>
      </c>
      <c r="H122" s="1458" t="s">
        <v>857</v>
      </c>
      <c r="I122" s="1458" t="s">
        <v>857</v>
      </c>
      <c r="J122" s="1458" t="s">
        <v>857</v>
      </c>
      <c r="K122" s="1459"/>
    </row>
    <row r="123" spans="1:11">
      <c r="A123" s="1453" t="s">
        <v>762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744</v>
      </c>
      <c r="B124" s="1455" t="s">
        <v>860</v>
      </c>
      <c r="C124" s="1455" t="s">
        <v>860</v>
      </c>
      <c r="D124" s="1455" t="s">
        <v>860</v>
      </c>
      <c r="E124" s="1455" t="s">
        <v>860</v>
      </c>
      <c r="F124" s="1455" t="s">
        <v>860</v>
      </c>
      <c r="G124" s="1455" t="s">
        <v>860</v>
      </c>
      <c r="H124" s="1455" t="s">
        <v>860</v>
      </c>
      <c r="I124" s="1455" t="s">
        <v>860</v>
      </c>
      <c r="J124" s="1455" t="s">
        <v>860</v>
      </c>
      <c r="K124" s="1455"/>
    </row>
    <row r="125" spans="1:11">
      <c r="A125" s="1454" t="s">
        <v>745</v>
      </c>
      <c r="B125" s="1455" t="s">
        <v>878</v>
      </c>
      <c r="C125" s="1455" t="s">
        <v>878</v>
      </c>
      <c r="D125" s="1455" t="s">
        <v>878</v>
      </c>
      <c r="E125" s="1455" t="s">
        <v>878</v>
      </c>
      <c r="F125" s="1455" t="s">
        <v>878</v>
      </c>
      <c r="G125" s="1455" t="s">
        <v>878</v>
      </c>
      <c r="H125" s="1455" t="s">
        <v>963</v>
      </c>
      <c r="I125" s="1455" t="s">
        <v>963</v>
      </c>
      <c r="J125" s="1455" t="s">
        <v>963</v>
      </c>
      <c r="K125" s="1455"/>
    </row>
    <row r="126" spans="1:11">
      <c r="A126" s="1454" t="s">
        <v>746</v>
      </c>
      <c r="B126" s="1455" t="s">
        <v>879</v>
      </c>
      <c r="C126" s="1455" t="s">
        <v>879</v>
      </c>
      <c r="D126" s="1455" t="s">
        <v>879</v>
      </c>
      <c r="E126" s="1455" t="s">
        <v>879</v>
      </c>
      <c r="F126" s="1455" t="s">
        <v>879</v>
      </c>
      <c r="G126" s="1455" t="s">
        <v>879</v>
      </c>
      <c r="H126" s="1455" t="s">
        <v>843</v>
      </c>
      <c r="I126" s="1455" t="s">
        <v>843</v>
      </c>
      <c r="J126" s="1455" t="s">
        <v>843</v>
      </c>
      <c r="K126" s="1456"/>
    </row>
    <row r="127" spans="1:11">
      <c r="A127" s="1454" t="s">
        <v>747</v>
      </c>
      <c r="B127" s="1455" t="s">
        <v>857</v>
      </c>
      <c r="C127" s="1455" t="s">
        <v>857</v>
      </c>
      <c r="D127" s="1455" t="s">
        <v>857</v>
      </c>
      <c r="E127" s="1455" t="s">
        <v>857</v>
      </c>
      <c r="F127" s="1455" t="s">
        <v>857</v>
      </c>
      <c r="G127" s="1455" t="s">
        <v>857</v>
      </c>
      <c r="H127" s="1455" t="s">
        <v>857</v>
      </c>
      <c r="I127" s="1455" t="s">
        <v>857</v>
      </c>
      <c r="J127" s="1455" t="s">
        <v>857</v>
      </c>
      <c r="K127" s="1455"/>
    </row>
    <row r="128" spans="1:11">
      <c r="A128" s="1454" t="s">
        <v>748</v>
      </c>
      <c r="B128" s="1455" t="s">
        <v>875</v>
      </c>
      <c r="C128" s="1455" t="s">
        <v>875</v>
      </c>
      <c r="D128" s="1455" t="s">
        <v>875</v>
      </c>
      <c r="E128" s="1455" t="s">
        <v>875</v>
      </c>
      <c r="F128" s="1455" t="s">
        <v>875</v>
      </c>
      <c r="G128" s="1455" t="s">
        <v>875</v>
      </c>
      <c r="H128" s="1455" t="s">
        <v>875</v>
      </c>
      <c r="I128" s="1455" t="s">
        <v>875</v>
      </c>
      <c r="J128" s="1455" t="s">
        <v>875</v>
      </c>
      <c r="K128" s="1456"/>
    </row>
    <row r="129" spans="1:11" ht="13" thickBot="1">
      <c r="A129" s="1457" t="s">
        <v>749</v>
      </c>
      <c r="B129" s="1458" t="s">
        <v>857</v>
      </c>
      <c r="C129" s="1458" t="s">
        <v>857</v>
      </c>
      <c r="D129" s="1458" t="s">
        <v>857</v>
      </c>
      <c r="E129" s="1458" t="s">
        <v>857</v>
      </c>
      <c r="F129" s="1458" t="s">
        <v>857</v>
      </c>
      <c r="G129" s="1458" t="s">
        <v>857</v>
      </c>
      <c r="H129" s="1458" t="s">
        <v>857</v>
      </c>
      <c r="I129" s="1458" t="s">
        <v>857</v>
      </c>
      <c r="J129" s="1458" t="s">
        <v>857</v>
      </c>
      <c r="K129" s="1458"/>
    </row>
    <row r="130" spans="1:11">
      <c r="A130" s="1453" t="s">
        <v>763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744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745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746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747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748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749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764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744</v>
      </c>
      <c r="B138" s="1455" t="s">
        <v>831</v>
      </c>
      <c r="C138" s="1455" t="s">
        <v>831</v>
      </c>
      <c r="D138" s="1455" t="s">
        <v>831</v>
      </c>
      <c r="E138" s="1455" t="s">
        <v>831</v>
      </c>
      <c r="F138" s="1455" t="s">
        <v>831</v>
      </c>
      <c r="G138" s="1455" t="s">
        <v>831</v>
      </c>
      <c r="H138" s="1455" t="s">
        <v>831</v>
      </c>
      <c r="I138" s="1455" t="s">
        <v>831</v>
      </c>
      <c r="J138" s="1455" t="s">
        <v>831</v>
      </c>
      <c r="K138" s="1455"/>
    </row>
    <row r="139" spans="1:11">
      <c r="A139" s="1454" t="s">
        <v>745</v>
      </c>
      <c r="B139" s="1455" t="s">
        <v>869</v>
      </c>
      <c r="C139" s="1455" t="s">
        <v>869</v>
      </c>
      <c r="D139" s="1455" t="s">
        <v>869</v>
      </c>
      <c r="E139" s="1455" t="s">
        <v>869</v>
      </c>
      <c r="F139" s="1455" t="s">
        <v>869</v>
      </c>
      <c r="G139" s="1455" t="s">
        <v>869</v>
      </c>
      <c r="H139" s="1455" t="s">
        <v>869</v>
      </c>
      <c r="I139" s="1455" t="s">
        <v>869</v>
      </c>
      <c r="J139" s="1455" t="s">
        <v>869</v>
      </c>
      <c r="K139" s="1455"/>
    </row>
    <row r="140" spans="1:11">
      <c r="A140" s="1454" t="s">
        <v>746</v>
      </c>
      <c r="B140" s="1455" t="s">
        <v>880</v>
      </c>
      <c r="C140" s="1455" t="s">
        <v>880</v>
      </c>
      <c r="D140" s="1455" t="s">
        <v>880</v>
      </c>
      <c r="E140" s="1455" t="s">
        <v>880</v>
      </c>
      <c r="F140" s="1455" t="s">
        <v>880</v>
      </c>
      <c r="G140" s="1455" t="s">
        <v>880</v>
      </c>
      <c r="H140" s="1455" t="s">
        <v>881</v>
      </c>
      <c r="I140" s="1455" t="s">
        <v>881</v>
      </c>
      <c r="J140" s="1455" t="s">
        <v>881</v>
      </c>
      <c r="K140" s="1456"/>
    </row>
    <row r="141" spans="1:11">
      <c r="A141" s="1454" t="s">
        <v>747</v>
      </c>
      <c r="B141" s="1455" t="s">
        <v>857</v>
      </c>
      <c r="C141" s="1455" t="s">
        <v>857</v>
      </c>
      <c r="D141" s="1455" t="s">
        <v>857</v>
      </c>
      <c r="E141" s="1455" t="s">
        <v>857</v>
      </c>
      <c r="F141" s="1455" t="s">
        <v>857</v>
      </c>
      <c r="G141" s="1455" t="s">
        <v>857</v>
      </c>
      <c r="H141" s="1455" t="s">
        <v>857</v>
      </c>
      <c r="I141" s="1455" t="s">
        <v>857</v>
      </c>
      <c r="J141" s="1455" t="s">
        <v>857</v>
      </c>
      <c r="K141" s="1456"/>
    </row>
    <row r="142" spans="1:11">
      <c r="A142" s="1454" t="s">
        <v>748</v>
      </c>
      <c r="B142" s="1455" t="s">
        <v>881</v>
      </c>
      <c r="C142" s="1455" t="s">
        <v>881</v>
      </c>
      <c r="D142" s="1455" t="s">
        <v>881</v>
      </c>
      <c r="E142" s="1455" t="s">
        <v>881</v>
      </c>
      <c r="F142" s="1455" t="s">
        <v>881</v>
      </c>
      <c r="G142" s="1455" t="s">
        <v>881</v>
      </c>
      <c r="H142" s="1455" t="s">
        <v>964</v>
      </c>
      <c r="I142" s="1455" t="s">
        <v>964</v>
      </c>
      <c r="J142" s="1455" t="s">
        <v>964</v>
      </c>
      <c r="K142" s="1456"/>
    </row>
    <row r="143" spans="1:11" ht="13" thickBot="1">
      <c r="A143" s="1457" t="s">
        <v>749</v>
      </c>
      <c r="B143" s="1458" t="s">
        <v>857</v>
      </c>
      <c r="C143" s="1458" t="s">
        <v>857</v>
      </c>
      <c r="D143" s="1458" t="s">
        <v>857</v>
      </c>
      <c r="E143" s="1458" t="s">
        <v>857</v>
      </c>
      <c r="F143" s="1458" t="s">
        <v>857</v>
      </c>
      <c r="G143" s="1458" t="s">
        <v>857</v>
      </c>
      <c r="H143" s="1458" t="s">
        <v>857</v>
      </c>
      <c r="I143" s="1458" t="s">
        <v>857</v>
      </c>
      <c r="J143" s="1458" t="s">
        <v>857</v>
      </c>
      <c r="K143" s="1458"/>
    </row>
    <row r="144" spans="1:11">
      <c r="A144" s="1453" t="s">
        <v>765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744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745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746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747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748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749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766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744</v>
      </c>
      <c r="B152" s="1455" t="s">
        <v>965</v>
      </c>
      <c r="C152" s="1455" t="s">
        <v>965</v>
      </c>
      <c r="D152" s="1455" t="s">
        <v>965</v>
      </c>
      <c r="E152" s="1455" t="s">
        <v>965</v>
      </c>
      <c r="F152" s="1455" t="s">
        <v>965</v>
      </c>
      <c r="G152" s="1455" t="s">
        <v>965</v>
      </c>
      <c r="H152" s="1455" t="s">
        <v>965</v>
      </c>
      <c r="I152" s="1455" t="s">
        <v>965</v>
      </c>
      <c r="J152" s="1455" t="s">
        <v>965</v>
      </c>
      <c r="K152" s="1455"/>
    </row>
    <row r="153" spans="1:11">
      <c r="A153" s="1454" t="s">
        <v>745</v>
      </c>
      <c r="B153" s="1455" t="s">
        <v>869</v>
      </c>
      <c r="C153" s="1455" t="s">
        <v>869</v>
      </c>
      <c r="D153" s="1455" t="s">
        <v>869</v>
      </c>
      <c r="E153" s="1455" t="s">
        <v>869</v>
      </c>
      <c r="F153" s="1455" t="s">
        <v>869</v>
      </c>
      <c r="G153" s="1455" t="s">
        <v>869</v>
      </c>
      <c r="H153" s="1455" t="s">
        <v>963</v>
      </c>
      <c r="I153" s="1455" t="s">
        <v>963</v>
      </c>
      <c r="J153" s="1455" t="s">
        <v>963</v>
      </c>
      <c r="K153" s="1455"/>
    </row>
    <row r="154" spans="1:11">
      <c r="A154" s="1454" t="s">
        <v>746</v>
      </c>
      <c r="B154" s="1455" t="s">
        <v>883</v>
      </c>
      <c r="C154" s="1455" t="s">
        <v>883</v>
      </c>
      <c r="D154" s="1455" t="s">
        <v>883</v>
      </c>
      <c r="E154" s="1455" t="s">
        <v>883</v>
      </c>
      <c r="F154" s="1455" t="s">
        <v>883</v>
      </c>
      <c r="G154" s="1455" t="s">
        <v>883</v>
      </c>
      <c r="H154" s="1455" t="s">
        <v>966</v>
      </c>
      <c r="I154" s="1455" t="s">
        <v>966</v>
      </c>
      <c r="J154" s="1455" t="s">
        <v>966</v>
      </c>
      <c r="K154" s="1456"/>
    </row>
    <row r="155" spans="1:11">
      <c r="A155" s="1454" t="s">
        <v>747</v>
      </c>
      <c r="B155" s="1455" t="s">
        <v>857</v>
      </c>
      <c r="C155" s="1455" t="s">
        <v>857</v>
      </c>
      <c r="D155" s="1455" t="s">
        <v>857</v>
      </c>
      <c r="E155" s="1455" t="s">
        <v>857</v>
      </c>
      <c r="F155" s="1455" t="s">
        <v>857</v>
      </c>
      <c r="G155" s="1455" t="s">
        <v>857</v>
      </c>
      <c r="H155" s="1455" t="s">
        <v>857</v>
      </c>
      <c r="I155" s="1455" t="s">
        <v>857</v>
      </c>
      <c r="J155" s="1455" t="s">
        <v>857</v>
      </c>
      <c r="K155" s="1455"/>
    </row>
    <row r="156" spans="1:11">
      <c r="A156" s="1454" t="s">
        <v>748</v>
      </c>
      <c r="B156" s="1455" t="s">
        <v>879</v>
      </c>
      <c r="C156" s="1455" t="s">
        <v>879</v>
      </c>
      <c r="D156" s="1455" t="s">
        <v>879</v>
      </c>
      <c r="E156" s="1455" t="s">
        <v>879</v>
      </c>
      <c r="F156" s="1455" t="s">
        <v>879</v>
      </c>
      <c r="G156" s="1455" t="s">
        <v>879</v>
      </c>
      <c r="H156" s="1455" t="s">
        <v>967</v>
      </c>
      <c r="I156" s="1455" t="s">
        <v>967</v>
      </c>
      <c r="J156" s="1455" t="s">
        <v>967</v>
      </c>
      <c r="K156" s="1456"/>
    </row>
    <row r="157" spans="1:11" ht="13" thickBot="1">
      <c r="A157" s="1457" t="s">
        <v>749</v>
      </c>
      <c r="B157" s="1458" t="s">
        <v>857</v>
      </c>
      <c r="C157" s="1458" t="s">
        <v>857</v>
      </c>
      <c r="D157" s="1458" t="s">
        <v>857</v>
      </c>
      <c r="E157" s="1458" t="s">
        <v>857</v>
      </c>
      <c r="F157" s="1458" t="s">
        <v>857</v>
      </c>
      <c r="G157" s="1458" t="s">
        <v>857</v>
      </c>
      <c r="H157" s="1458" t="s">
        <v>857</v>
      </c>
      <c r="I157" s="1458" t="s">
        <v>857</v>
      </c>
      <c r="J157" s="1458" t="s">
        <v>857</v>
      </c>
      <c r="K157" s="1458"/>
    </row>
    <row r="158" spans="1:11">
      <c r="A158" s="1453" t="s">
        <v>885</v>
      </c>
      <c r="B158" s="1465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744</v>
      </c>
      <c r="B159" s="1455" t="s">
        <v>840</v>
      </c>
      <c r="C159" s="1455" t="s">
        <v>840</v>
      </c>
      <c r="D159" s="1455" t="s">
        <v>840</v>
      </c>
      <c r="E159" s="1455" t="s">
        <v>840</v>
      </c>
      <c r="F159" s="1455" t="s">
        <v>840</v>
      </c>
      <c r="G159" s="1455" t="s">
        <v>840</v>
      </c>
      <c r="H159" s="1455" t="s">
        <v>840</v>
      </c>
      <c r="I159" s="1455" t="s">
        <v>840</v>
      </c>
      <c r="J159" s="1455" t="s">
        <v>840</v>
      </c>
      <c r="K159" s="1455"/>
    </row>
    <row r="160" spans="1:11">
      <c r="A160" s="1454" t="s">
        <v>745</v>
      </c>
      <c r="B160" s="1455" t="s">
        <v>869</v>
      </c>
      <c r="C160" s="1455" t="s">
        <v>869</v>
      </c>
      <c r="D160" s="1455" t="s">
        <v>869</v>
      </c>
      <c r="E160" s="1455" t="s">
        <v>869</v>
      </c>
      <c r="F160" s="1455" t="s">
        <v>869</v>
      </c>
      <c r="G160" s="1455" t="s">
        <v>869</v>
      </c>
      <c r="H160" s="1455" t="s">
        <v>968</v>
      </c>
      <c r="I160" s="1455" t="s">
        <v>968</v>
      </c>
      <c r="J160" s="1455" t="s">
        <v>968</v>
      </c>
      <c r="K160" s="1455"/>
    </row>
    <row r="161" spans="1:11">
      <c r="A161" s="1454" t="s">
        <v>746</v>
      </c>
      <c r="B161" s="1455" t="s">
        <v>879</v>
      </c>
      <c r="C161" s="1455" t="s">
        <v>879</v>
      </c>
      <c r="D161" s="1455" t="s">
        <v>879</v>
      </c>
      <c r="E161" s="1455" t="s">
        <v>879</v>
      </c>
      <c r="F161" s="1455" t="s">
        <v>879</v>
      </c>
      <c r="G161" s="1455" t="s">
        <v>879</v>
      </c>
      <c r="H161" s="1455" t="s">
        <v>851</v>
      </c>
      <c r="I161" s="1455" t="s">
        <v>851</v>
      </c>
      <c r="J161" s="1455" t="s">
        <v>851</v>
      </c>
      <c r="K161" s="1456"/>
    </row>
    <row r="162" spans="1:11">
      <c r="A162" s="1454" t="s">
        <v>747</v>
      </c>
      <c r="B162" s="1455" t="s">
        <v>857</v>
      </c>
      <c r="C162" s="1455" t="s">
        <v>857</v>
      </c>
      <c r="D162" s="1455" t="s">
        <v>857</v>
      </c>
      <c r="E162" s="1455" t="s">
        <v>857</v>
      </c>
      <c r="F162" s="1455" t="s">
        <v>857</v>
      </c>
      <c r="G162" s="1455" t="s">
        <v>857</v>
      </c>
      <c r="H162" s="1455" t="s">
        <v>857</v>
      </c>
      <c r="I162" s="1455" t="s">
        <v>857</v>
      </c>
      <c r="J162" s="1455" t="s">
        <v>857</v>
      </c>
      <c r="K162" s="1455"/>
    </row>
    <row r="163" spans="1:11">
      <c r="A163" s="1454" t="s">
        <v>748</v>
      </c>
      <c r="B163" s="1455" t="s">
        <v>898</v>
      </c>
      <c r="C163" s="1455" t="s">
        <v>898</v>
      </c>
      <c r="D163" s="1455" t="s">
        <v>898</v>
      </c>
      <c r="E163" s="1455" t="s">
        <v>898</v>
      </c>
      <c r="F163" s="1455" t="s">
        <v>898</v>
      </c>
      <c r="G163" s="1455" t="s">
        <v>898</v>
      </c>
      <c r="H163" s="1455" t="s">
        <v>898</v>
      </c>
      <c r="I163" s="1455" t="s">
        <v>898</v>
      </c>
      <c r="J163" s="1455" t="s">
        <v>898</v>
      </c>
      <c r="K163" s="1456"/>
    </row>
    <row r="164" spans="1:11" ht="13" thickBot="1">
      <c r="A164" s="1457" t="s">
        <v>749</v>
      </c>
      <c r="B164" s="1458" t="s">
        <v>857</v>
      </c>
      <c r="C164" s="1458" t="s">
        <v>857</v>
      </c>
      <c r="D164" s="1458" t="s">
        <v>857</v>
      </c>
      <c r="E164" s="1458" t="s">
        <v>857</v>
      </c>
      <c r="F164" s="1458" t="s">
        <v>857</v>
      </c>
      <c r="G164" s="1458" t="s">
        <v>857</v>
      </c>
      <c r="H164" s="1458" t="s">
        <v>857</v>
      </c>
      <c r="I164" s="1458" t="s">
        <v>857</v>
      </c>
      <c r="J164" s="1458" t="s">
        <v>857</v>
      </c>
      <c r="K164" s="1458"/>
    </row>
    <row r="165" spans="1:11">
      <c r="A165" s="1453" t="s">
        <v>886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744</v>
      </c>
      <c r="B166" s="1455" t="s">
        <v>831</v>
      </c>
      <c r="C166" s="1455" t="s">
        <v>831</v>
      </c>
      <c r="D166" s="1455" t="s">
        <v>831</v>
      </c>
      <c r="E166" s="1455" t="s">
        <v>831</v>
      </c>
      <c r="F166" s="1455" t="s">
        <v>831</v>
      </c>
      <c r="G166" s="1455" t="s">
        <v>831</v>
      </c>
      <c r="H166" s="1455"/>
      <c r="I166" s="1455"/>
      <c r="J166" s="1455"/>
      <c r="K166" s="1455"/>
    </row>
    <row r="167" spans="1:11">
      <c r="A167" s="1454" t="s">
        <v>745</v>
      </c>
      <c r="B167" s="1455" t="s">
        <v>869</v>
      </c>
      <c r="C167" s="1455" t="s">
        <v>869</v>
      </c>
      <c r="D167" s="1455" t="s">
        <v>869</v>
      </c>
      <c r="E167" s="1455" t="s">
        <v>869</v>
      </c>
      <c r="F167" s="1455" t="s">
        <v>869</v>
      </c>
      <c r="G167" s="1455" t="s">
        <v>869</v>
      </c>
      <c r="H167" s="1455"/>
      <c r="I167" s="1455"/>
      <c r="J167" s="1455"/>
      <c r="K167" s="1455"/>
    </row>
    <row r="168" spans="1:11">
      <c r="A168" s="1454" t="s">
        <v>746</v>
      </c>
      <c r="B168" s="1455" t="s">
        <v>887</v>
      </c>
      <c r="C168" s="1455" t="s">
        <v>887</v>
      </c>
      <c r="D168" s="1455" t="s">
        <v>887</v>
      </c>
      <c r="E168" s="1455" t="s">
        <v>887</v>
      </c>
      <c r="F168" s="1455" t="s">
        <v>887</v>
      </c>
      <c r="G168" s="1455" t="s">
        <v>887</v>
      </c>
      <c r="H168" s="1456"/>
      <c r="I168" s="1456"/>
      <c r="J168" s="1456"/>
      <c r="K168" s="1456"/>
    </row>
    <row r="169" spans="1:11">
      <c r="A169" s="1454" t="s">
        <v>747</v>
      </c>
      <c r="B169" s="1455" t="s">
        <v>857</v>
      </c>
      <c r="C169" s="1455" t="s">
        <v>857</v>
      </c>
      <c r="D169" s="1455" t="s">
        <v>857</v>
      </c>
      <c r="E169" s="1455" t="s">
        <v>857</v>
      </c>
      <c r="F169" s="1455" t="s">
        <v>857</v>
      </c>
      <c r="G169" s="1455" t="s">
        <v>857</v>
      </c>
      <c r="H169" s="1455"/>
      <c r="I169" s="1455"/>
      <c r="J169" s="1455"/>
      <c r="K169" s="1455"/>
    </row>
    <row r="170" spans="1:11">
      <c r="A170" s="1454" t="s">
        <v>748</v>
      </c>
      <c r="B170" s="1455" t="s">
        <v>853</v>
      </c>
      <c r="C170" s="1455" t="s">
        <v>853</v>
      </c>
      <c r="D170" s="1455" t="s">
        <v>853</v>
      </c>
      <c r="E170" s="1455" t="s">
        <v>853</v>
      </c>
      <c r="F170" s="1455" t="s">
        <v>853</v>
      </c>
      <c r="G170" s="1455" t="s">
        <v>853</v>
      </c>
      <c r="H170" s="1456"/>
      <c r="I170" s="1456"/>
      <c r="J170" s="1456"/>
      <c r="K170" s="1456"/>
    </row>
    <row r="171" spans="1:11" ht="13" thickBot="1">
      <c r="A171" s="1457" t="s">
        <v>749</v>
      </c>
      <c r="B171" s="1458" t="s">
        <v>857</v>
      </c>
      <c r="C171" s="1458" t="s">
        <v>857</v>
      </c>
      <c r="D171" s="1458" t="s">
        <v>857</v>
      </c>
      <c r="E171" s="1458" t="s">
        <v>857</v>
      </c>
      <c r="F171" s="1458" t="s">
        <v>857</v>
      </c>
      <c r="G171" s="1458" t="s">
        <v>857</v>
      </c>
      <c r="H171" s="1458"/>
      <c r="I171" s="1458"/>
      <c r="J171" s="1458"/>
      <c r="K171" s="1458"/>
    </row>
    <row r="172" spans="1:11">
      <c r="A172" s="1453" t="s">
        <v>767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744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745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746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747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748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749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767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744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745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746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747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748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749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767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744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745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746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747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748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749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767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744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745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746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747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748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749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767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744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745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746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747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748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749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767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744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745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746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747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748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749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767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744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745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746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747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748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749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767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744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745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746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747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748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749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767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744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745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746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747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748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749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767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744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745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746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747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748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749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767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744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745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746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747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748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749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768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769</v>
      </c>
      <c r="B250" s="1462" t="s">
        <v>884</v>
      </c>
      <c r="C250" s="1462" t="s">
        <v>884</v>
      </c>
      <c r="D250" s="1462" t="s">
        <v>884</v>
      </c>
      <c r="E250" s="1462" t="s">
        <v>884</v>
      </c>
      <c r="F250" s="1462" t="s">
        <v>884</v>
      </c>
      <c r="G250" s="1462" t="s">
        <v>884</v>
      </c>
      <c r="H250" s="1455" t="s">
        <v>884</v>
      </c>
      <c r="I250" s="1455" t="s">
        <v>884</v>
      </c>
      <c r="J250" s="1455" t="s">
        <v>884</v>
      </c>
      <c r="K250" s="1455"/>
    </row>
    <row r="251" spans="1:11">
      <c r="A251" s="1461" t="s">
        <v>770</v>
      </c>
      <c r="B251" s="1455"/>
      <c r="C251" s="1455"/>
      <c r="D251" s="1455"/>
      <c r="E251" s="1455"/>
      <c r="F251" s="1455"/>
      <c r="G251" s="1455"/>
      <c r="H251" s="1455"/>
      <c r="I251" s="1455"/>
      <c r="J251" s="1455"/>
      <c r="K251" s="1455"/>
    </row>
    <row r="252" spans="1:11">
      <c r="A252" s="1461" t="s">
        <v>771</v>
      </c>
      <c r="B252" s="1455"/>
      <c r="C252" s="1455"/>
      <c r="D252" s="1455"/>
      <c r="E252" s="1455"/>
      <c r="F252" s="1455"/>
      <c r="G252" s="1455"/>
      <c r="H252" s="1455"/>
      <c r="I252" s="1455"/>
      <c r="J252" s="1455"/>
      <c r="K252" s="1455"/>
    </row>
    <row r="253" spans="1:11" ht="13" thickBot="1">
      <c r="A253" s="1463" t="s">
        <v>772</v>
      </c>
      <c r="B253" s="1458"/>
      <c r="C253" s="1458"/>
      <c r="D253" s="1458"/>
      <c r="E253" s="1458"/>
      <c r="F253" s="1458"/>
      <c r="G253" s="1458"/>
      <c r="H253" s="1458"/>
      <c r="I253" s="1459"/>
      <c r="J253" s="1459"/>
      <c r="K253" s="145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9" bestFit="1" customWidth="1"/>
    <col min="2" max="2" width="55.83203125" style="1449" customWidth="1"/>
    <col min="3" max="3" width="22" style="1449" customWidth="1"/>
    <col min="4" max="4" width="14" style="1449" customWidth="1"/>
    <col min="5" max="5" width="20.5" style="1449" customWidth="1"/>
    <col min="6" max="6" width="34.33203125" style="1449" customWidth="1"/>
    <col min="7" max="7" width="14.6640625" style="1449" customWidth="1"/>
    <col min="8" max="8" width="15.83203125" style="1449" customWidth="1"/>
    <col min="9" max="9" width="19.1640625" style="1449" customWidth="1"/>
    <col min="10" max="10" width="14.1640625" bestFit="1" customWidth="1"/>
  </cols>
  <sheetData>
    <row r="1" spans="1:11" ht="15">
      <c r="A1" s="1468" t="s">
        <v>774</v>
      </c>
    </row>
    <row r="2" spans="1:11" ht="15">
      <c r="A2" s="1468"/>
    </row>
    <row r="3" spans="1:11" ht="13" thickBot="1">
      <c r="A3" s="1469"/>
      <c r="B3" s="1448" t="s">
        <v>776</v>
      </c>
      <c r="C3" s="1448"/>
      <c r="D3" s="1448"/>
      <c r="E3" s="1448"/>
      <c r="F3" s="1448"/>
      <c r="G3" s="1448"/>
    </row>
    <row r="4" spans="1:11" ht="13" thickBot="1">
      <c r="A4" s="1470" t="s">
        <v>777</v>
      </c>
      <c r="B4" s="1452" t="s">
        <v>791</v>
      </c>
      <c r="C4" s="1452" t="s">
        <v>792</v>
      </c>
      <c r="D4" s="1452" t="s">
        <v>793</v>
      </c>
      <c r="E4" s="1452" t="s">
        <v>794</v>
      </c>
      <c r="F4" s="1452" t="s">
        <v>795</v>
      </c>
      <c r="G4" s="1452" t="s">
        <v>832</v>
      </c>
      <c r="H4" s="1452" t="s">
        <v>913</v>
      </c>
      <c r="I4" s="1452" t="s">
        <v>914</v>
      </c>
      <c r="J4" s="1452" t="s">
        <v>915</v>
      </c>
      <c r="K4" s="1452"/>
    </row>
    <row r="5" spans="1:11">
      <c r="A5" s="1472" t="s">
        <v>778</v>
      </c>
      <c r="B5" s="1473"/>
      <c r="C5" s="1473"/>
      <c r="D5" s="1473"/>
      <c r="E5" s="1473"/>
      <c r="F5" s="1473"/>
      <c r="G5" s="1473"/>
      <c r="H5" s="1473"/>
      <c r="I5" s="1473"/>
      <c r="J5" s="1473"/>
      <c r="K5" s="1473"/>
    </row>
    <row r="6" spans="1:11">
      <c r="A6" s="1490" t="s">
        <v>779</v>
      </c>
      <c r="B6" s="1474">
        <v>1</v>
      </c>
      <c r="C6" s="1474">
        <v>3</v>
      </c>
      <c r="D6" s="1474">
        <v>1</v>
      </c>
      <c r="E6" s="1474">
        <v>1</v>
      </c>
      <c r="F6" s="1474">
        <v>2</v>
      </c>
      <c r="G6" s="1474">
        <v>1</v>
      </c>
      <c r="H6" s="1474">
        <v>1</v>
      </c>
      <c r="I6" s="1474">
        <v>1</v>
      </c>
      <c r="J6" s="1474">
        <v>1</v>
      </c>
      <c r="K6" s="1474"/>
    </row>
    <row r="7" spans="1:11">
      <c r="A7" s="1490" t="s">
        <v>780</v>
      </c>
      <c r="B7" s="1474">
        <v>5</v>
      </c>
      <c r="C7" s="1474">
        <v>4</v>
      </c>
      <c r="D7" s="1474">
        <v>1</v>
      </c>
      <c r="E7" s="1474">
        <v>2</v>
      </c>
      <c r="F7" s="1474">
        <v>4</v>
      </c>
      <c r="G7" s="1474">
        <v>1</v>
      </c>
      <c r="H7" s="1474">
        <v>2</v>
      </c>
      <c r="I7" s="1474">
        <v>2</v>
      </c>
      <c r="J7" s="1474">
        <v>1</v>
      </c>
      <c r="K7" s="1474"/>
    </row>
    <row r="8" spans="1:11">
      <c r="A8" s="1490" t="s">
        <v>781</v>
      </c>
      <c r="B8" s="1474">
        <v>3</v>
      </c>
      <c r="C8" s="1474">
        <v>2</v>
      </c>
      <c r="D8" s="1474">
        <v>2</v>
      </c>
      <c r="E8" s="1474">
        <v>3</v>
      </c>
      <c r="F8" s="1474">
        <v>3</v>
      </c>
      <c r="G8" s="1474">
        <v>2</v>
      </c>
      <c r="H8" s="1474">
        <v>3</v>
      </c>
      <c r="I8" s="1474">
        <v>3</v>
      </c>
      <c r="J8" s="1474">
        <v>2</v>
      </c>
      <c r="K8" s="1474"/>
    </row>
    <row r="9" spans="1:11">
      <c r="A9" s="1491" t="s">
        <v>782</v>
      </c>
      <c r="B9" s="1475">
        <v>2</v>
      </c>
      <c r="C9" s="1475">
        <v>3</v>
      </c>
      <c r="D9" s="1475">
        <v>3</v>
      </c>
      <c r="E9" s="1475">
        <v>3</v>
      </c>
      <c r="F9" s="1475">
        <v>2</v>
      </c>
      <c r="G9" s="1475">
        <v>3</v>
      </c>
      <c r="H9" s="1475">
        <v>4</v>
      </c>
      <c r="I9" s="1475">
        <v>5</v>
      </c>
      <c r="J9" s="1475">
        <v>4</v>
      </c>
      <c r="K9" s="1475"/>
    </row>
    <row r="10" spans="1:11" ht="13" thickBot="1">
      <c r="A10" s="1492" t="s">
        <v>783</v>
      </c>
      <c r="B10" s="1476">
        <v>3</v>
      </c>
      <c r="C10" s="1476">
        <v>5</v>
      </c>
      <c r="D10" s="1476">
        <v>2</v>
      </c>
      <c r="E10" s="1476">
        <v>2</v>
      </c>
      <c r="F10" s="1476">
        <v>3</v>
      </c>
      <c r="G10" s="1476">
        <v>2</v>
      </c>
      <c r="H10" s="1476">
        <v>4</v>
      </c>
      <c r="I10" s="1476">
        <v>4</v>
      </c>
      <c r="J10" s="1476">
        <v>3</v>
      </c>
      <c r="K10" s="1476"/>
    </row>
    <row r="11" spans="1:11">
      <c r="A11" s="1512"/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</row>
    <row r="12" spans="1:11">
      <c r="A12" s="1469" t="s">
        <v>916</v>
      </c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69">
        <v>5</v>
      </c>
      <c r="B13" s="1449" t="s">
        <v>969</v>
      </c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469">
        <v>4</v>
      </c>
      <c r="B14" s="1449" t="s">
        <v>970</v>
      </c>
      <c r="C14" s="1513"/>
      <c r="D14" s="1513"/>
      <c r="E14" s="1513"/>
      <c r="F14" s="1513"/>
      <c r="G14" s="1513"/>
      <c r="H14" s="1513"/>
      <c r="I14" s="1513"/>
      <c r="J14" s="1513"/>
      <c r="K14" s="1513"/>
    </row>
    <row r="15" spans="1:11">
      <c r="A15" s="1469">
        <v>3</v>
      </c>
      <c r="B15" s="1449" t="s">
        <v>971</v>
      </c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>
      <c r="A16" s="1469">
        <v>2</v>
      </c>
      <c r="B16" s="1449" t="s">
        <v>972</v>
      </c>
      <c r="C16" s="1513"/>
      <c r="D16" s="1513"/>
      <c r="E16" s="1513"/>
      <c r="F16" s="1513"/>
      <c r="G16" s="1513"/>
      <c r="H16" s="1513"/>
      <c r="I16" s="1513"/>
      <c r="J16" s="1513"/>
      <c r="K16" s="1513"/>
    </row>
    <row r="17" spans="1:11">
      <c r="A17" s="1469">
        <v>1</v>
      </c>
      <c r="B17" s="1449" t="s">
        <v>917</v>
      </c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 ht="13" thickBot="1">
      <c r="J18" s="1449"/>
      <c r="K18" s="1449"/>
    </row>
    <row r="19" spans="1:11" ht="13" thickBot="1">
      <c r="A19" s="1478" t="s">
        <v>775</v>
      </c>
      <c r="B19" s="1479"/>
      <c r="C19" s="1479"/>
      <c r="D19" s="1479"/>
      <c r="E19" s="1479"/>
      <c r="F19" s="1479"/>
      <c r="G19" s="1479"/>
      <c r="H19" s="1480"/>
      <c r="I19" s="1479"/>
      <c r="J19" s="1480"/>
      <c r="K19" s="1479"/>
    </row>
    <row r="20" spans="1:11">
      <c r="A20" s="1481">
        <v>1</v>
      </c>
      <c r="B20" s="1482" t="s">
        <v>934</v>
      </c>
      <c r="C20" s="1482" t="s">
        <v>931</v>
      </c>
      <c r="D20" s="1482" t="s">
        <v>924</v>
      </c>
      <c r="E20" s="1482" t="s">
        <v>929</v>
      </c>
      <c r="F20" s="1482" t="s">
        <v>926</v>
      </c>
      <c r="G20" s="1482" t="s">
        <v>924</v>
      </c>
      <c r="H20" s="1483" t="s">
        <v>923</v>
      </c>
      <c r="I20" s="1482" t="s">
        <v>920</v>
      </c>
      <c r="J20" s="1483" t="s">
        <v>919</v>
      </c>
      <c r="K20" s="1482"/>
    </row>
    <row r="21" spans="1:11">
      <c r="A21" s="1484">
        <v>2</v>
      </c>
      <c r="B21" s="1482" t="s">
        <v>926</v>
      </c>
      <c r="C21" s="1485" t="s">
        <v>932</v>
      </c>
      <c r="D21" s="1485" t="s">
        <v>918</v>
      </c>
      <c r="E21" s="1485" t="s">
        <v>930</v>
      </c>
      <c r="F21" s="1485" t="s">
        <v>927</v>
      </c>
      <c r="G21" s="1485" t="s">
        <v>918</v>
      </c>
      <c r="H21" s="1485" t="s">
        <v>921</v>
      </c>
      <c r="I21" s="1485" t="s">
        <v>921</v>
      </c>
      <c r="J21" s="1483" t="s">
        <v>918</v>
      </c>
      <c r="K21" s="1485"/>
    </row>
    <row r="22" spans="1:11" ht="13" thickBot="1">
      <c r="A22" s="1486">
        <v>3</v>
      </c>
      <c r="B22" s="1487" t="s">
        <v>980</v>
      </c>
      <c r="C22" s="1476" t="s">
        <v>933</v>
      </c>
      <c r="D22" s="1476" t="s">
        <v>925</v>
      </c>
      <c r="E22" s="1487"/>
      <c r="F22" s="1476" t="s">
        <v>928</v>
      </c>
      <c r="G22" s="1487" t="s">
        <v>925</v>
      </c>
      <c r="H22" s="1476"/>
      <c r="I22" s="1487" t="s">
        <v>922</v>
      </c>
      <c r="J22" s="1476" t="s">
        <v>121</v>
      </c>
      <c r="K22" s="1487"/>
    </row>
    <row r="24" spans="1:11">
      <c r="A24" s="1448"/>
      <c r="B24" s="1477"/>
      <c r="C24" s="1488"/>
      <c r="D24" s="1477"/>
      <c r="E24" s="1477"/>
      <c r="F24" s="1477"/>
      <c r="G24" s="1477"/>
      <c r="I24" s="1477"/>
    </row>
    <row r="25" spans="1:11">
      <c r="A25" s="1489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3" t="s">
        <v>784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935</v>
      </c>
      <c r="C21" s="1495" t="s">
        <v>938</v>
      </c>
      <c r="D21" s="1495" t="s">
        <v>941</v>
      </c>
      <c r="E21" s="1495" t="s">
        <v>935</v>
      </c>
      <c r="F21" s="1495" t="s">
        <v>941</v>
      </c>
      <c r="G21" s="1456" t="s">
        <v>942</v>
      </c>
      <c r="H21" s="1456" t="s">
        <v>942</v>
      </c>
      <c r="I21" s="1456" t="s">
        <v>942</v>
      </c>
      <c r="J21" s="1456" t="s">
        <v>942</v>
      </c>
      <c r="K21" s="1496"/>
    </row>
    <row r="22" spans="1:11" ht="13" thickBot="1">
      <c r="A22" s="1500"/>
      <c r="B22" s="1482" t="s">
        <v>936</v>
      </c>
      <c r="C22" s="1482" t="s">
        <v>939</v>
      </c>
      <c r="D22" s="1482" t="s">
        <v>936</v>
      </c>
      <c r="E22" s="1462" t="s">
        <v>937</v>
      </c>
      <c r="F22" s="1462" t="s">
        <v>937</v>
      </c>
      <c r="G22" s="1462" t="s">
        <v>937</v>
      </c>
      <c r="H22" s="1462" t="s">
        <v>937</v>
      </c>
      <c r="I22" s="1462" t="s">
        <v>937</v>
      </c>
      <c r="J22" s="1462" t="s">
        <v>937</v>
      </c>
      <c r="K22" s="1455"/>
    </row>
    <row r="23" spans="1:11">
      <c r="A23" s="1454"/>
      <c r="B23" s="1462" t="s">
        <v>937</v>
      </c>
      <c r="C23" s="1462" t="s">
        <v>940</v>
      </c>
      <c r="D23" s="1462" t="s">
        <v>937</v>
      </c>
      <c r="E23" s="1456"/>
      <c r="F23" s="1455"/>
      <c r="G23" s="1495" t="s">
        <v>941</v>
      </c>
      <c r="H23" s="1495" t="s">
        <v>941</v>
      </c>
      <c r="I23" s="1495" t="s">
        <v>941</v>
      </c>
      <c r="J23" s="1495" t="s">
        <v>941</v>
      </c>
      <c r="K23" s="1455"/>
    </row>
    <row r="24" spans="1:11">
      <c r="A24" s="1454"/>
      <c r="B24" s="1456"/>
      <c r="C24" s="1456"/>
      <c r="D24" s="1456" t="s">
        <v>942</v>
      </c>
      <c r="E24" s="1455"/>
      <c r="F24" s="1455"/>
      <c r="G24" s="1455"/>
      <c r="H24" s="1455"/>
      <c r="I24" s="1456"/>
      <c r="J24" s="1455"/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3" t="s">
        <v>789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</row>
    <row r="15" spans="1:11">
      <c r="A15" s="1454"/>
      <c r="B15" s="1462"/>
      <c r="C15" s="1462"/>
      <c r="D15" s="1456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6"/>
      <c r="E16" s="1455"/>
      <c r="F16" s="1455"/>
      <c r="G16" s="1456"/>
      <c r="H16" s="1455"/>
      <c r="I16" s="1455"/>
      <c r="J16" s="1455"/>
      <c r="K16" s="1455"/>
    </row>
    <row r="17" spans="1:11">
      <c r="A17" s="1454"/>
      <c r="B17" s="1456"/>
      <c r="C17" s="1456"/>
      <c r="D17" s="1456"/>
      <c r="E17" s="1455"/>
      <c r="F17" s="1455"/>
      <c r="G17" s="1456"/>
      <c r="H17" s="1455"/>
      <c r="I17" s="1456"/>
      <c r="J17" s="1455"/>
      <c r="K17" s="1456"/>
    </row>
    <row r="18" spans="1:11">
      <c r="A18" s="1454"/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96"/>
      <c r="B21" s="1496" t="s">
        <v>943</v>
      </c>
      <c r="C21" s="1496" t="s">
        <v>943</v>
      </c>
      <c r="D21" s="1496" t="s">
        <v>943</v>
      </c>
      <c r="E21" s="1496" t="s">
        <v>943</v>
      </c>
      <c r="F21" s="1496" t="s">
        <v>943</v>
      </c>
      <c r="G21" s="1496" t="s">
        <v>943</v>
      </c>
      <c r="H21" s="1496" t="s">
        <v>943</v>
      </c>
      <c r="I21" s="1496" t="s">
        <v>943</v>
      </c>
      <c r="J21" s="1496" t="s">
        <v>943</v>
      </c>
      <c r="K21" s="1496" t="s">
        <v>943</v>
      </c>
    </row>
    <row r="22" spans="1:11">
      <c r="A22" s="1482"/>
      <c r="B22" s="1482" t="s">
        <v>944</v>
      </c>
      <c r="C22" s="1482" t="s">
        <v>944</v>
      </c>
      <c r="D22" s="1482" t="s">
        <v>944</v>
      </c>
      <c r="E22" s="1482" t="s">
        <v>944</v>
      </c>
      <c r="F22" s="1482" t="s">
        <v>944</v>
      </c>
      <c r="G22" s="1482" t="s">
        <v>944</v>
      </c>
      <c r="H22" s="1482" t="s">
        <v>944</v>
      </c>
      <c r="I22" s="1482" t="s">
        <v>944</v>
      </c>
      <c r="J22" s="1482" t="s">
        <v>944</v>
      </c>
      <c r="K22" s="1482" t="s">
        <v>944</v>
      </c>
    </row>
    <row r="23" spans="1:11">
      <c r="A23" s="1482"/>
      <c r="B23" s="1482" t="s">
        <v>945</v>
      </c>
      <c r="C23" s="1482" t="s">
        <v>945</v>
      </c>
      <c r="D23" s="1482" t="s">
        <v>945</v>
      </c>
      <c r="E23" s="1482" t="s">
        <v>945</v>
      </c>
      <c r="F23" s="1482" t="s">
        <v>945</v>
      </c>
      <c r="G23" s="1482" t="s">
        <v>945</v>
      </c>
      <c r="H23" s="1482" t="s">
        <v>945</v>
      </c>
      <c r="I23" s="1482" t="s">
        <v>945</v>
      </c>
      <c r="J23" s="1482" t="s">
        <v>945</v>
      </c>
      <c r="K23" s="1482" t="s">
        <v>945</v>
      </c>
    </row>
    <row r="24" spans="1:11">
      <c r="A24" s="1455"/>
      <c r="B24" s="1455" t="s">
        <v>946</v>
      </c>
      <c r="C24" s="1455" t="s">
        <v>946</v>
      </c>
      <c r="D24" s="1455" t="s">
        <v>946</v>
      </c>
      <c r="E24" s="1455" t="s">
        <v>946</v>
      </c>
      <c r="F24" s="1455" t="s">
        <v>946</v>
      </c>
      <c r="G24" s="1455" t="s">
        <v>946</v>
      </c>
      <c r="H24" s="1455" t="s">
        <v>946</v>
      </c>
      <c r="I24" s="1455" t="s">
        <v>946</v>
      </c>
      <c r="J24" s="1455" t="s">
        <v>946</v>
      </c>
      <c r="K24" s="1455"/>
    </row>
    <row r="25" spans="1:11">
      <c r="A25" s="1501"/>
      <c r="B25" s="1485" t="s">
        <v>947</v>
      </c>
      <c r="C25" s="1485" t="s">
        <v>947</v>
      </c>
      <c r="D25" s="1485" t="s">
        <v>947</v>
      </c>
      <c r="E25" s="1485" t="s">
        <v>947</v>
      </c>
      <c r="F25" s="1485" t="s">
        <v>947</v>
      </c>
      <c r="G25" s="1485" t="s">
        <v>947</v>
      </c>
      <c r="H25" s="1485" t="s">
        <v>947</v>
      </c>
      <c r="I25" s="1485" t="s">
        <v>947</v>
      </c>
      <c r="J25" s="1485" t="s">
        <v>947</v>
      </c>
      <c r="K25" s="1485" t="s">
        <v>947</v>
      </c>
    </row>
    <row r="26" spans="1:11">
      <c r="A26" s="1454"/>
      <c r="B26" s="1462" t="s">
        <v>974</v>
      </c>
      <c r="C26" s="1462" t="s">
        <v>974</v>
      </c>
      <c r="D26" s="1462" t="s">
        <v>974</v>
      </c>
      <c r="E26" s="1462" t="s">
        <v>974</v>
      </c>
      <c r="F26" s="1462" t="s">
        <v>974</v>
      </c>
      <c r="G26" s="1462" t="s">
        <v>974</v>
      </c>
      <c r="H26" s="1462" t="s">
        <v>974</v>
      </c>
      <c r="I26" s="1462" t="s">
        <v>974</v>
      </c>
      <c r="J26" s="1462" t="s">
        <v>974</v>
      </c>
      <c r="K26" s="1462" t="s">
        <v>974</v>
      </c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500"/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50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500"/>
      <c r="B32" s="1482"/>
      <c r="C32" s="1482"/>
      <c r="D32" s="1455"/>
      <c r="E32" s="1482"/>
      <c r="F32" s="1482"/>
      <c r="G32" s="1482"/>
      <c r="H32" s="1482"/>
      <c r="I32" s="1482"/>
      <c r="J32" s="1482"/>
      <c r="K32" s="1482"/>
    </row>
    <row r="33" spans="1:11">
      <c r="A33" s="1454"/>
      <c r="B33" s="1456"/>
      <c r="C33" s="1455"/>
      <c r="D33" s="1455"/>
      <c r="E33" s="1456"/>
      <c r="F33" s="1455"/>
      <c r="G33" s="1455"/>
      <c r="H33" s="1455"/>
      <c r="I33" s="1455"/>
      <c r="J33" s="1455"/>
      <c r="K33" s="1455"/>
    </row>
    <row r="34" spans="1:11">
      <c r="A34" s="1454"/>
      <c r="B34" s="1456"/>
      <c r="C34" s="1455"/>
      <c r="D34" s="1455"/>
      <c r="E34" s="1456"/>
      <c r="F34" s="1455"/>
      <c r="G34" s="1456"/>
      <c r="H34" s="1455"/>
      <c r="I34" s="1455"/>
      <c r="J34" s="1455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500"/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50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54"/>
      <c r="B40" s="1455"/>
      <c r="C40" s="1455"/>
      <c r="D40" s="1455"/>
      <c r="E40" s="1455"/>
      <c r="F40" s="1456"/>
      <c r="G40" s="1482"/>
      <c r="H40" s="1456"/>
      <c r="I40" s="1455"/>
      <c r="J40" s="1456"/>
      <c r="K40" s="1455"/>
    </row>
    <row r="41" spans="1:11">
      <c r="A41" s="1497"/>
      <c r="B41" s="1499"/>
      <c r="C41" s="1498"/>
      <c r="D41" s="1455"/>
      <c r="E41" s="1498"/>
      <c r="F41" s="1499"/>
      <c r="G41" s="1455"/>
      <c r="H41" s="1499"/>
      <c r="I41" s="1498"/>
      <c r="J41" s="1499"/>
      <c r="K41" s="1498"/>
    </row>
    <row r="42" spans="1:11">
      <c r="A42" s="1497"/>
      <c r="B42" s="1499"/>
      <c r="C42" s="1498"/>
      <c r="D42" s="1499"/>
      <c r="E42" s="1498"/>
      <c r="F42" s="1499"/>
      <c r="G42" s="1456"/>
      <c r="H42" s="1499"/>
      <c r="I42" s="1498"/>
      <c r="J42" s="1499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9"/>
      <c r="I43" s="1459"/>
      <c r="J43" s="1459"/>
      <c r="K43" s="1459"/>
    </row>
    <row r="46" spans="1:11">
      <c r="A46" s="855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55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3" t="s">
        <v>973</v>
      </c>
    </row>
    <row r="2" spans="1:11" ht="13" thickBot="1"/>
    <row r="3" spans="1:11" ht="13" thickBot="1">
      <c r="A3" s="1451" t="s">
        <v>788</v>
      </c>
      <c r="B3" s="1452" t="s">
        <v>791</v>
      </c>
      <c r="C3" s="1452" t="s">
        <v>792</v>
      </c>
      <c r="D3" s="1452" t="s">
        <v>793</v>
      </c>
      <c r="E3" s="1452" t="s">
        <v>794</v>
      </c>
      <c r="F3" s="1452" t="s">
        <v>795</v>
      </c>
      <c r="G3" s="1452" t="s">
        <v>832</v>
      </c>
      <c r="H3" s="1452" t="s">
        <v>913</v>
      </c>
      <c r="I3" s="1452" t="s">
        <v>914</v>
      </c>
      <c r="J3" s="1452" t="s">
        <v>915</v>
      </c>
      <c r="K3" s="1452"/>
    </row>
    <row r="4" spans="1:11" ht="13" thickBot="1">
      <c r="A4" s="1494" t="s">
        <v>785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786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/>
      <c r="C13" s="1455"/>
      <c r="D13" s="1455"/>
      <c r="E13" s="1455"/>
      <c r="F13" s="1455"/>
      <c r="G13" s="1455"/>
      <c r="H13" s="1455"/>
      <c r="I13" s="1455"/>
      <c r="J13" s="1455"/>
      <c r="K13" s="1455"/>
    </row>
    <row r="14" spans="1:11">
      <c r="A14" s="1500"/>
      <c r="B14" s="1482"/>
      <c r="C14" s="1482"/>
      <c r="D14" s="1482"/>
      <c r="E14" s="1482"/>
      <c r="F14" s="1482"/>
      <c r="G14" s="1482"/>
      <c r="H14" s="1482"/>
      <c r="I14" s="1456"/>
      <c r="J14" s="1482"/>
      <c r="K14" s="1456"/>
    </row>
    <row r="15" spans="1:11">
      <c r="A15" s="1454"/>
      <c r="B15" s="1462"/>
      <c r="C15" s="1462"/>
      <c r="D15" s="1455"/>
      <c r="E15" s="1455"/>
      <c r="F15" s="1455"/>
      <c r="G15" s="1455"/>
      <c r="H15" s="1455"/>
      <c r="I15" s="1455"/>
      <c r="J15" s="1455"/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/>
      <c r="I16" s="1455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978</v>
      </c>
      <c r="C21" s="1495" t="s">
        <v>978</v>
      </c>
      <c r="D21" s="1495" t="s">
        <v>978</v>
      </c>
      <c r="E21" s="1495" t="s">
        <v>978</v>
      </c>
      <c r="F21" s="1495" t="s">
        <v>978</v>
      </c>
      <c r="G21" s="1495" t="s">
        <v>978</v>
      </c>
      <c r="H21" s="1495" t="s">
        <v>978</v>
      </c>
      <c r="I21" s="1495" t="s">
        <v>978</v>
      </c>
      <c r="J21" s="1495" t="s">
        <v>978</v>
      </c>
      <c r="K21" s="1496"/>
    </row>
    <row r="22" spans="1:11">
      <c r="A22" s="1500"/>
      <c r="B22" s="1482" t="s">
        <v>975</v>
      </c>
      <c r="C22" s="1482" t="s">
        <v>975</v>
      </c>
      <c r="D22" s="1482" t="s">
        <v>975</v>
      </c>
      <c r="E22" s="1482" t="s">
        <v>975</v>
      </c>
      <c r="F22" s="1482" t="s">
        <v>975</v>
      </c>
      <c r="G22" s="1482" t="s">
        <v>975</v>
      </c>
      <c r="H22" s="1482" t="s">
        <v>975</v>
      </c>
      <c r="I22" s="1482" t="s">
        <v>975</v>
      </c>
      <c r="J22" s="1482" t="s">
        <v>975</v>
      </c>
      <c r="K22" s="1455"/>
    </row>
    <row r="23" spans="1:11">
      <c r="A23" s="1454"/>
      <c r="B23" s="1462" t="s">
        <v>976</v>
      </c>
      <c r="C23" s="1462" t="s">
        <v>976</v>
      </c>
      <c r="D23" s="1462" t="s">
        <v>976</v>
      </c>
      <c r="E23" s="1462" t="s">
        <v>976</v>
      </c>
      <c r="F23" s="1462" t="s">
        <v>976</v>
      </c>
      <c r="G23" s="1462" t="s">
        <v>976</v>
      </c>
      <c r="H23" s="1462" t="s">
        <v>976</v>
      </c>
      <c r="I23" s="1462" t="s">
        <v>976</v>
      </c>
      <c r="J23" s="1462" t="s">
        <v>976</v>
      </c>
      <c r="K23" s="1455"/>
    </row>
    <row r="24" spans="1:11">
      <c r="A24" s="1454"/>
      <c r="B24" s="1456" t="s">
        <v>977</v>
      </c>
      <c r="C24" s="1456" t="s">
        <v>977</v>
      </c>
      <c r="D24" s="1456" t="s">
        <v>977</v>
      </c>
      <c r="E24" s="1456" t="s">
        <v>977</v>
      </c>
      <c r="F24" s="1456" t="s">
        <v>977</v>
      </c>
      <c r="G24" s="1456" t="s">
        <v>977</v>
      </c>
      <c r="H24" s="1456" t="s">
        <v>977</v>
      </c>
      <c r="I24" s="1456" t="s">
        <v>977</v>
      </c>
      <c r="J24" s="1456" t="s">
        <v>977</v>
      </c>
      <c r="K24" s="1456"/>
    </row>
    <row r="25" spans="1:11">
      <c r="A25" s="1454"/>
      <c r="B25" s="1456"/>
      <c r="C25" s="1456"/>
      <c r="D25" s="1456"/>
      <c r="E25" s="1455"/>
      <c r="F25" s="1455"/>
      <c r="G25" s="1455"/>
      <c r="H25" s="1455"/>
      <c r="I25" s="1455"/>
      <c r="J25" s="1455"/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 ht="13" thickBot="1">
      <c r="A27" s="1457"/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54"/>
      <c r="B30" s="1462"/>
      <c r="C30" s="1462"/>
      <c r="D30" s="1455"/>
      <c r="E30" s="1455"/>
      <c r="F30" s="1455"/>
      <c r="G30" s="1455"/>
      <c r="H30" s="1455"/>
      <c r="I30" s="1455"/>
      <c r="J30" s="1455"/>
      <c r="K30" s="1455"/>
    </row>
    <row r="31" spans="1:11">
      <c r="A31" s="1454"/>
      <c r="B31" s="1462"/>
      <c r="C31" s="1462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4"/>
      <c r="B32" s="1455"/>
      <c r="C32" s="1455"/>
      <c r="D32" s="1455"/>
      <c r="E32" s="1455"/>
      <c r="F32" s="1455"/>
      <c r="G32" s="1456"/>
      <c r="H32" s="1455"/>
      <c r="I32" s="1455"/>
      <c r="J32" s="1455"/>
      <c r="K32" s="1455"/>
    </row>
    <row r="33" spans="1:11">
      <c r="A33" s="1454"/>
      <c r="B33" s="1455"/>
      <c r="C33" s="1455"/>
      <c r="D33" s="1456"/>
      <c r="E33" s="1455"/>
      <c r="F33" s="1455"/>
      <c r="G33" s="1456"/>
      <c r="H33" s="1455"/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787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/>
      <c r="C37" s="1496"/>
      <c r="D37" s="1496"/>
      <c r="E37" s="1496"/>
      <c r="F37" s="1496"/>
      <c r="G37" s="1496"/>
      <c r="H37" s="1496"/>
      <c r="I37" s="1496"/>
      <c r="J37" s="1496"/>
      <c r="K37" s="1496"/>
    </row>
    <row r="38" spans="1:11">
      <c r="A38" s="1454"/>
      <c r="B38" s="1462"/>
      <c r="C38" s="1462"/>
      <c r="D38" s="1462"/>
      <c r="E38" s="1455"/>
      <c r="F38" s="1455"/>
      <c r="G38" s="1455"/>
      <c r="H38" s="1455"/>
      <c r="I38" s="1455"/>
      <c r="J38" s="1455"/>
      <c r="K38" s="1455"/>
    </row>
    <row r="39" spans="1:11">
      <c r="A39" s="1454"/>
      <c r="B39" s="1456"/>
      <c r="C39" s="1462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54"/>
      <c r="B40" s="1456"/>
      <c r="C40" s="1462"/>
      <c r="D40" s="1455"/>
      <c r="E40" s="1455"/>
      <c r="F40" s="1455"/>
      <c r="G40" s="1455"/>
      <c r="H40" s="1455"/>
      <c r="I40" s="1455"/>
      <c r="J40" s="1455"/>
      <c r="K40" s="1455"/>
    </row>
    <row r="41" spans="1:11">
      <c r="A41" s="1454"/>
      <c r="B41" s="1456"/>
      <c r="C41" s="1462"/>
      <c r="D41" s="1456"/>
      <c r="E41" s="1455"/>
      <c r="F41" s="1456"/>
      <c r="G41" s="1456"/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98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2016-11-27T15:55:35Z</dcterms:modified>
</cp:coreProperties>
</file>