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charl\Desktop\"/>
    </mc:Choice>
  </mc:AlternateContent>
  <xr:revisionPtr revIDLastSave="0" documentId="13_ncr:1_{B577AB04-E483-49B3-9431-1500D7DE5719}" xr6:coauthVersionLast="45" xr6:coauthVersionMax="45" xr10:uidLastSave="{00000000-0000-0000-0000-000000000000}"/>
  <bookViews>
    <workbookView xWindow="2472" yWindow="2472" windowWidth="17280" windowHeight="9420" tabRatio="500" firstSheet="1" activeTab="2" xr2:uid="{00000000-000D-0000-FFFF-FFFF00000000}"/>
  </bookViews>
  <sheets>
    <sheet name="Sales Data" sheetId="2" r:id="rId1"/>
    <sheet name="Historical Data" sheetId="3" r:id="rId2"/>
    <sheet name="Tables" sheetId="7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6" i="7" l="1"/>
  <c r="D100" i="7"/>
  <c r="C100" i="7"/>
  <c r="C101" i="7"/>
  <c r="D101" i="7"/>
  <c r="H25" i="3" l="1"/>
  <c r="H24" i="3"/>
  <c r="B106" i="7"/>
  <c r="C106" i="7"/>
  <c r="D106" i="7"/>
  <c r="F106" i="7"/>
  <c r="B107" i="7"/>
  <c r="C107" i="7"/>
  <c r="D107" i="7"/>
  <c r="E107" i="7"/>
  <c r="F107" i="7"/>
  <c r="B108" i="7"/>
  <c r="C108" i="7"/>
  <c r="D108" i="7"/>
  <c r="E108" i="7"/>
  <c r="F108" i="7"/>
  <c r="B109" i="7"/>
  <c r="C109" i="7"/>
  <c r="D109" i="7"/>
  <c r="E109" i="7"/>
  <c r="F109" i="7"/>
  <c r="B114" i="7"/>
  <c r="B113" i="7"/>
  <c r="B115" i="7" s="1"/>
  <c r="H10" i="3"/>
  <c r="H8" i="3"/>
  <c r="H9" i="3"/>
  <c r="B100" i="7"/>
  <c r="G107" i="7" l="1"/>
  <c r="H32" i="3" s="1"/>
  <c r="G106" i="7"/>
  <c r="H31" i="3" s="1"/>
  <c r="G108" i="7"/>
  <c r="B101" i="7"/>
  <c r="E101" i="7" l="1"/>
  <c r="H26" i="3"/>
  <c r="H27" i="3" s="1"/>
  <c r="H33" i="3"/>
  <c r="H34" i="3" s="1"/>
  <c r="H15" i="3"/>
  <c r="H16" i="3"/>
  <c r="H17" i="3"/>
  <c r="H11" i="3"/>
  <c r="H18" i="3" l="1"/>
</calcChain>
</file>

<file path=xl/sharedStrings.xml><?xml version="1.0" encoding="utf-8"?>
<sst xmlns="http://schemas.openxmlformats.org/spreadsheetml/2006/main" count="416" uniqueCount="123">
  <si>
    <t>Total</t>
  </si>
  <si>
    <t>Revenue</t>
  </si>
  <si>
    <t>Q4 2013</t>
  </si>
  <si>
    <t>Q1 2014</t>
  </si>
  <si>
    <t>Q2 2014</t>
  </si>
  <si>
    <t>Q3 2014</t>
  </si>
  <si>
    <t>Q4 2014</t>
  </si>
  <si>
    <t>Cars.go.com</t>
  </si>
  <si>
    <t>Planes.go.com</t>
  </si>
  <si>
    <t>Boats.go.com</t>
  </si>
  <si>
    <t>Profit</t>
  </si>
  <si>
    <t>Product Line</t>
  </si>
  <si>
    <t>Date</t>
  </si>
  <si>
    <t>Q1 2015</t>
    <phoneticPr fontId="7" type="noConversion"/>
  </si>
  <si>
    <t>Profit Margin</t>
    <phoneticPr fontId="7" type="noConversion"/>
  </si>
  <si>
    <t>ESTIMATE</t>
    <phoneticPr fontId="7" type="noConversion"/>
  </si>
  <si>
    <t>Column Labels</t>
  </si>
  <si>
    <t>Grand Total</t>
  </si>
  <si>
    <t>Jan</t>
  </si>
  <si>
    <t>Feb</t>
  </si>
  <si>
    <t>Mar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</si>
  <si>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</si>
  <si>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</si>
  <si>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</si>
  <si>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</si>
  <si>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</si>
  <si>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</si>
  <si>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</si>
  <si>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</si>
  <si>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</si>
  <si>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</si>
  <si>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</si>
  <si>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</si>
  <si>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</si>
  <si>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</si>
  <si>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</si>
  <si>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</si>
  <si>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</si>
  <si>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</si>
  <si>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</si>
  <si>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</si>
  <si>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</si>
  <si>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</si>
  <si>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</si>
  <si>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</si>
  <si>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</si>
  <si>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</si>
  <si>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</si>
  <si>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</si>
  <si>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</si>
  <si>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</si>
  <si>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</si>
  <si>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</si>
  <si>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</si>
  <si>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</si>
  <si>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</si>
  <si>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</si>
  <si>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</si>
  <si>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</si>
  <si>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</si>
  <si>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</si>
  <si>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</si>
  <si>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</si>
  <si>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</si>
  <si>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</si>
  <si>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</si>
  <si>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</si>
  <si>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</si>
  <si>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</si>
  <si>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</si>
  <si>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</si>
  <si>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</si>
  <si>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</si>
  <si>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</si>
  <si>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</si>
  <si>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</si>
  <si>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</si>
  <si>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</si>
  <si>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</si>
  <si>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</si>
  <si>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</si>
  <si>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</si>
  <si>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</si>
  <si>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</si>
  <si>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</si>
  <si>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</si>
  <si>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</si>
  <si>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</si>
  <si>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</si>
  <si>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</si>
  <si>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</si>
  <si>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</si>
  <si>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</si>
  <si>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</si>
  <si>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</si>
  <si>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</si>
  <si>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</si>
  <si>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</si>
  <si>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</si>
  <si>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</si>
  <si>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</si>
  <si>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</si>
  <si>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</si>
  <si>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</si>
  <si>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</si>
  <si>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</si>
  <si>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</si>
  <si>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</si>
  <si>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</si>
  <si>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</si>
  <si>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</si>
  <si>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Row Labels</t>
  </si>
  <si>
    <t>Sum of Revenue</t>
  </si>
  <si>
    <t>JAN 7-20 ratio</t>
  </si>
  <si>
    <t>MAR 7-20 ratio</t>
  </si>
  <si>
    <t>Estimated FEB 7-20 ratio</t>
  </si>
  <si>
    <t>Pivot Table</t>
  </si>
  <si>
    <t>Boats.go.com 7-20 Ratio</t>
  </si>
  <si>
    <t>CASE1: If Feb 7 - 20 has no transaction in Boats.go.com</t>
  </si>
  <si>
    <t>Profit Margin</t>
  </si>
  <si>
    <t>CASE2: If Feb 7 - 20 have missing revenue data in Boats.go.com</t>
  </si>
  <si>
    <t>Grand Total (CASE 2)</t>
  </si>
  <si>
    <t>Febrary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</si>
</sst>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[$$-409]* #,##0.00_ ;_-[$$-409]* \-#,##0.00\ ;_-[$$-409]* &quot;-&quot;??_ ;_-@_ 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2"/>
      <color theme="1"/>
      <name val="Calibri (Body)"/>
    </font>
    <font>
      <b/>
      <sz val="12"/>
      <color theme="1"/>
      <name val="Calibri (Body)"/>
    </font>
    <font>
      <sz val="9"/>
      <name val="Calibri"/>
      <family val="3"/>
      <charset val="134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double">
        <color theme="6" tint="-0.249977111117893"/>
      </top>
      <bottom/>
      <diagonal/>
    </border>
  </borders>
  <cellStyleXfs count="479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5" fillId="2" borderId="0" xfId="0" applyFont="1" applyFill="1"/>
    <xf numFmtId="0" fontId="6" fillId="2" borderId="0" xfId="0" applyFont="1" applyFill="1" applyAlignment="1">
      <alignment horizontal="center"/>
    </xf>
    <xf numFmtId="0" fontId="5" fillId="3" borderId="3" xfId="0" applyFont="1" applyFill="1" applyBorder="1"/>
    <xf numFmtId="0" fontId="5" fillId="3" borderId="5" xfId="0" applyFont="1" applyFill="1" applyBorder="1"/>
    <xf numFmtId="164" fontId="5" fillId="2" borderId="0" xfId="0" applyNumberFormat="1" applyFont="1" applyFill="1"/>
    <xf numFmtId="165" fontId="5" fillId="2" borderId="0" xfId="0" applyNumberFormat="1" applyFont="1" applyFill="1"/>
    <xf numFmtId="0" fontId="5" fillId="0" borderId="0" xfId="0" applyFont="1" applyAlignment="1">
      <alignment horizontal="left"/>
    </xf>
    <xf numFmtId="0" fontId="5" fillId="2" borderId="2" xfId="0" applyFont="1" applyFill="1" applyBorder="1"/>
    <xf numFmtId="164" fontId="5" fillId="2" borderId="2" xfId="0" applyNumberFormat="1" applyFont="1" applyFill="1" applyBorder="1"/>
    <xf numFmtId="0" fontId="6" fillId="2" borderId="0" xfId="0" applyFont="1" applyFill="1"/>
    <xf numFmtId="0" fontId="5" fillId="2" borderId="4" xfId="0" applyFont="1" applyFill="1" applyBorder="1"/>
    <xf numFmtId="0" fontId="6" fillId="2" borderId="4" xfId="0" applyFont="1" applyFill="1" applyBorder="1"/>
    <xf numFmtId="0" fontId="6" fillId="3" borderId="1" xfId="0" applyFont="1" applyFill="1" applyBorder="1"/>
    <xf numFmtId="14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164" fontId="5" fillId="2" borderId="0" xfId="1" applyFont="1" applyFill="1" applyAlignment="1"/>
    <xf numFmtId="14" fontId="5" fillId="2" borderId="0" xfId="0" applyNumberFormat="1" applyFont="1" applyFill="1" applyAlignment="1">
      <alignment horizontal="left" indent="1"/>
    </xf>
    <xf numFmtId="10" fontId="5" fillId="2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0" fontId="0" fillId="0" borderId="8" xfId="0" applyBorder="1"/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11" xfId="0" applyFont="1" applyFill="1" applyBorder="1"/>
    <xf numFmtId="10" fontId="5" fillId="2" borderId="0" xfId="0" applyNumberFormat="1" applyFont="1" applyFill="1" applyBorder="1"/>
    <xf numFmtId="0" fontId="5" fillId="0" borderId="11" xfId="0" applyFont="1" applyBorder="1" applyAlignment="1">
      <alignment horizontal="left"/>
    </xf>
    <xf numFmtId="0" fontId="5" fillId="2" borderId="13" xfId="0" applyFont="1" applyFill="1" applyBorder="1"/>
    <xf numFmtId="0" fontId="6" fillId="2" borderId="11" xfId="0" applyFont="1" applyFill="1" applyBorder="1"/>
    <xf numFmtId="10" fontId="0" fillId="0" borderId="10" xfId="0" applyNumberFormat="1" applyBorder="1"/>
    <xf numFmtId="0" fontId="0" fillId="0" borderId="11" xfId="0" applyBorder="1"/>
    <xf numFmtId="10" fontId="0" fillId="0" borderId="12" xfId="0" applyNumberFormat="1" applyBorder="1"/>
    <xf numFmtId="0" fontId="8" fillId="0" borderId="14" xfId="0" applyFont="1" applyBorder="1"/>
    <xf numFmtId="10" fontId="8" fillId="0" borderId="15" xfId="0" applyNumberFormat="1" applyFont="1" applyBorder="1"/>
    <xf numFmtId="10" fontId="5" fillId="2" borderId="16" xfId="0" applyNumberFormat="1" applyFont="1" applyFill="1" applyBorder="1"/>
    <xf numFmtId="10" fontId="5" fillId="2" borderId="17" xfId="0" applyNumberFormat="1" applyFont="1" applyFill="1" applyBorder="1"/>
    <xf numFmtId="10" fontId="5" fillId="2" borderId="18" xfId="0" applyNumberFormat="1" applyFont="1" applyFill="1" applyBorder="1"/>
    <xf numFmtId="0" fontId="5" fillId="3" borderId="6" xfId="0" applyFont="1" applyFill="1" applyBorder="1"/>
    <xf numFmtId="164" fontId="5" fillId="2" borderId="17" xfId="0" applyNumberFormat="1" applyFont="1" applyFill="1" applyBorder="1"/>
    <xf numFmtId="0" fontId="6" fillId="3" borderId="5" xfId="0" applyFont="1" applyFill="1" applyBorder="1"/>
    <xf numFmtId="164" fontId="6" fillId="2" borderId="7" xfId="0" applyNumberFormat="1" applyFont="1" applyFill="1" applyBorder="1"/>
    <xf numFmtId="0" fontId="8" fillId="0" borderId="19" xfId="0" applyFont="1" applyBorder="1" applyAlignment="1">
      <alignment horizontal="left"/>
    </xf>
    <xf numFmtId="0" fontId="8" fillId="0" borderId="19" xfId="0" applyNumberFormat="1" applyFont="1" applyBorder="1"/>
    <xf numFmtId="0" fontId="8" fillId="0" borderId="0" xfId="0" applyFont="1" applyBorder="1" applyAlignment="1">
      <alignment horizontal="left"/>
    </xf>
    <xf numFmtId="0" fontId="8" fillId="0" borderId="0" xfId="0" applyNumberFormat="1" applyFont="1" applyBorder="1"/>
    <xf numFmtId="14" fontId="8" fillId="0" borderId="0" xfId="0" applyNumberFormat="1" applyFont="1" applyAlignment="1"/>
    <xf numFmtId="164" fontId="6" fillId="2" borderId="0" xfId="0" applyNumberFormat="1" applyFont="1" applyFill="1"/>
    <xf numFmtId="164" fontId="6" fillId="2" borderId="2" xfId="0" applyNumberFormat="1" applyFont="1" applyFill="1" applyBorder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479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Normal" xfId="0" builtinId="0"/>
    <cellStyle name="Normal 2" xfId="52" xr:uid="{00000000-0005-0000-0000-0000DF01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1</xdr:row>
      <xdr:rowOff>0</xdr:rowOff>
    </xdr:from>
    <xdr:to>
      <xdr:col>2</xdr:col>
      <xdr:colOff>800100</xdr:colOff>
      <xdr:row>3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600" y="203200"/>
          <a:ext cx="15113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25400</xdr:colOff>
      <xdr:row>4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" y="381000"/>
          <a:ext cx="1511300" cy="4699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 Charles" refreshedDate="43913.933344212965" createdVersion="6" refreshedVersion="6" minRefreshableVersion="3" recordCount="256" xr:uid="{96BD8A2A-1556-4B84-95AB-48BEE8E504A7}">
  <cacheSource type="worksheet">
    <worksheetSource ref="B5:D261" sheet="Sales Data"/>
  </cacheSource>
  <cacheFields count="4">
    <cacheField name="Date" numFmtId="14">
      <sharedItems containsSemiMixedTypes="0" containsNonDate="0" containsDate="1" containsString="0" minDate="2015-01-01T00:00:00" maxDate="2015-04-01T00:00:00" count="90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</sharedItems>
      <fieldGroup par="3" base="0">
        <rangePr groupBy="days" startDate="2015-01-01T00:00:00" endDate="2015-04-01T00:00:00"/>
        <groupItems count="368">
          <s v="&lt;1/1/201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/2015"/>
        </groupItems>
      </fieldGroup>
    </cacheField>
    <cacheField name="Revenue" numFmtId="164">
      <sharedItems containsSemiMixedTypes="0" containsString="0" containsNumber="1" minValue="251.04000000000002" maxValue="1395072.3149999999"/>
    </cacheField>
    <cacheField name="Product Line" numFmtId="14">
      <sharedItems count="3">
        <s v="Cars.go.com"/>
        <s v="Planes.go.com"/>
        <s v="Boats.go.com"/>
      </sharedItems>
    </cacheField>
    <cacheField name="Months" numFmtId="0" databaseField="0">
      <fieldGroup base="0">
        <rangePr groupBy="months" startDate="2015-01-01T00:00:00" endDate="2015-04-01T00:00:00"/>
        <groupItems count="14">
          <s v="&lt;1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x v="0"/>
    <n v="108632.4"/>
    <x v="0"/>
  </r>
  <r>
    <x v="0"/>
    <n v="31494.014999999999"/>
    <x v="1"/>
  </r>
  <r>
    <x v="0"/>
    <n v="239376.47999999998"/>
    <x v="2"/>
  </r>
  <r>
    <x v="1"/>
    <n v="552064.79999999993"/>
    <x v="0"/>
  </r>
  <r>
    <x v="1"/>
    <n v="238344.12"/>
    <x v="1"/>
  </r>
  <r>
    <x v="1"/>
    <n v="37594.559999999998"/>
    <x v="2"/>
  </r>
  <r>
    <x v="2"/>
    <n v="334413.59999999998"/>
    <x v="0"/>
  </r>
  <r>
    <x v="2"/>
    <n v="51614.01"/>
    <x v="1"/>
  </r>
  <r>
    <x v="2"/>
    <n v="24042.720000000001"/>
    <x v="2"/>
  </r>
  <r>
    <x v="3"/>
    <n v="320344.8"/>
    <x v="0"/>
  </r>
  <r>
    <x v="3"/>
    <n v="156188.655"/>
    <x v="1"/>
  </r>
  <r>
    <x v="3"/>
    <n v="25352.639999999999"/>
    <x v="2"/>
  </r>
  <r>
    <x v="4"/>
    <n v="170732.4"/>
    <x v="0"/>
  </r>
  <r>
    <x v="4"/>
    <n v="230108.44500000001"/>
    <x v="1"/>
  </r>
  <r>
    <x v="4"/>
    <n v="627.84"/>
    <x v="2"/>
  </r>
  <r>
    <x v="5"/>
    <n v="115460.4"/>
    <x v="0"/>
  </r>
  <r>
    <x v="5"/>
    <n v="241043.04"/>
    <x v="1"/>
  </r>
  <r>
    <x v="5"/>
    <n v="13005.6"/>
    <x v="2"/>
  </r>
  <r>
    <x v="6"/>
    <n v="87338.4"/>
    <x v="0"/>
  </r>
  <r>
    <x v="6"/>
    <n v="41734.035000000003"/>
    <x v="1"/>
  </r>
  <r>
    <x v="6"/>
    <n v="25408.800000000003"/>
    <x v="2"/>
  </r>
  <r>
    <x v="7"/>
    <n v="36722.400000000001"/>
    <x v="0"/>
  </r>
  <r>
    <x v="7"/>
    <n v="1395072.3149999999"/>
    <x v="1"/>
  </r>
  <r>
    <x v="7"/>
    <n v="51368.160000000003"/>
    <x v="2"/>
  </r>
  <r>
    <x v="8"/>
    <n v="43419.6"/>
    <x v="0"/>
  </r>
  <r>
    <x v="8"/>
    <n v="281952.09000000003"/>
    <x v="1"/>
  </r>
  <r>
    <x v="8"/>
    <n v="36186.239999999998"/>
    <x v="2"/>
  </r>
  <r>
    <x v="9"/>
    <n v="73466.399999999994"/>
    <x v="0"/>
  </r>
  <r>
    <x v="9"/>
    <n v="675399.06"/>
    <x v="1"/>
  </r>
  <r>
    <x v="9"/>
    <n v="25777.919999999998"/>
    <x v="2"/>
  </r>
  <r>
    <x v="10"/>
    <n v="89812.800000000003"/>
    <x v="0"/>
  </r>
  <r>
    <x v="10"/>
    <n v="71660.294999999998"/>
    <x v="1"/>
  </r>
  <r>
    <x v="10"/>
    <n v="233245.44"/>
    <x v="2"/>
  </r>
  <r>
    <x v="11"/>
    <n v="142387.19999999998"/>
    <x v="0"/>
  </r>
  <r>
    <x v="11"/>
    <n v="222513.48"/>
    <x v="1"/>
  </r>
  <r>
    <x v="11"/>
    <n v="31712.639999999999"/>
    <x v="2"/>
  </r>
  <r>
    <x v="12"/>
    <n v="571988.4"/>
    <x v="0"/>
  </r>
  <r>
    <x v="12"/>
    <n v="33260.22"/>
    <x v="1"/>
  </r>
  <r>
    <x v="12"/>
    <n v="156256.80000000002"/>
    <x v="2"/>
  </r>
  <r>
    <x v="13"/>
    <n v="16082.4"/>
    <x v="0"/>
  </r>
  <r>
    <x v="13"/>
    <n v="19260.990000000002"/>
    <x v="1"/>
  </r>
  <r>
    <x v="13"/>
    <n v="2211.8399999999997"/>
    <x v="2"/>
  </r>
  <r>
    <x v="14"/>
    <n v="34863.599999999999"/>
    <x v="0"/>
  </r>
  <r>
    <x v="14"/>
    <n v="487563.3"/>
    <x v="1"/>
  </r>
  <r>
    <x v="14"/>
    <n v="65373.119999999995"/>
    <x v="2"/>
  </r>
  <r>
    <x v="15"/>
    <n v="104588.4"/>
    <x v="0"/>
  </r>
  <r>
    <x v="15"/>
    <n v="43939.665000000001"/>
    <x v="1"/>
  </r>
  <r>
    <x v="15"/>
    <n v="9273.1200000000008"/>
    <x v="2"/>
  </r>
  <r>
    <x v="16"/>
    <n v="164692.79999999999"/>
    <x v="0"/>
  </r>
  <r>
    <x v="16"/>
    <n v="754203.55500000005"/>
    <x v="1"/>
  </r>
  <r>
    <x v="16"/>
    <n v="38593.920000000006"/>
    <x v="2"/>
  </r>
  <r>
    <x v="17"/>
    <n v="82984.800000000003"/>
    <x v="0"/>
  </r>
  <r>
    <x v="17"/>
    <n v="140752.07999999999"/>
    <x v="1"/>
  </r>
  <r>
    <x v="17"/>
    <n v="15390.72"/>
    <x v="2"/>
  </r>
  <r>
    <x v="18"/>
    <n v="3790.7999999999997"/>
    <x v="0"/>
  </r>
  <r>
    <x v="18"/>
    <n v="1020877.83"/>
    <x v="1"/>
  </r>
  <r>
    <x v="18"/>
    <n v="7022.880000000001"/>
    <x v="2"/>
  </r>
  <r>
    <x v="19"/>
    <n v="89874"/>
    <x v="0"/>
  </r>
  <r>
    <x v="19"/>
    <n v="68689.214999999997"/>
    <x v="1"/>
  </r>
  <r>
    <x v="19"/>
    <n v="45378.720000000001"/>
    <x v="2"/>
  </r>
  <r>
    <x v="20"/>
    <n v="289850.39999999997"/>
    <x v="0"/>
  </r>
  <r>
    <x v="20"/>
    <n v="515799.9"/>
    <x v="1"/>
  </r>
  <r>
    <x v="20"/>
    <n v="14133.119999999999"/>
    <x v="2"/>
  </r>
  <r>
    <x v="21"/>
    <n v="135958.79999999999"/>
    <x v="0"/>
  </r>
  <r>
    <x v="21"/>
    <n v="112076.05500000001"/>
    <x v="1"/>
  </r>
  <r>
    <x v="21"/>
    <n v="57802.559999999998"/>
    <x v="2"/>
  </r>
  <r>
    <x v="22"/>
    <n v="90903.599999999991"/>
    <x v="0"/>
  </r>
  <r>
    <x v="22"/>
    <n v="881767.21499999997"/>
    <x v="1"/>
  </r>
  <r>
    <x v="22"/>
    <n v="189674.40000000002"/>
    <x v="2"/>
  </r>
  <r>
    <x v="23"/>
    <n v="208881.6"/>
    <x v="0"/>
  </r>
  <r>
    <x v="23"/>
    <n v="1040853.24"/>
    <x v="1"/>
  </r>
  <r>
    <x v="23"/>
    <n v="41668.320000000007"/>
    <x v="2"/>
  </r>
  <r>
    <x v="24"/>
    <n v="38420.400000000001"/>
    <x v="0"/>
  </r>
  <r>
    <x v="24"/>
    <n v="826870.27500000002"/>
    <x v="1"/>
  </r>
  <r>
    <x v="24"/>
    <n v="37430.879999999997"/>
    <x v="2"/>
  </r>
  <r>
    <x v="25"/>
    <n v="107774.39999999999"/>
    <x v="0"/>
  </r>
  <r>
    <x v="25"/>
    <n v="87142.23"/>
    <x v="1"/>
  </r>
  <r>
    <x v="25"/>
    <n v="170376.48"/>
    <x v="2"/>
  </r>
  <r>
    <x v="26"/>
    <n v="501480"/>
    <x v="0"/>
  </r>
  <r>
    <x v="26"/>
    <n v="1233959.2649999999"/>
    <x v="1"/>
  </r>
  <r>
    <x v="26"/>
    <n v="224818.56000000003"/>
    <x v="2"/>
  </r>
  <r>
    <x v="27"/>
    <n v="77298"/>
    <x v="0"/>
  </r>
  <r>
    <x v="27"/>
    <n v="1271409.615"/>
    <x v="1"/>
  </r>
  <r>
    <x v="27"/>
    <n v="28876.800000000003"/>
    <x v="2"/>
  </r>
  <r>
    <x v="28"/>
    <n v="96086.399999999994"/>
    <x v="0"/>
  </r>
  <r>
    <x v="28"/>
    <n v="149319.45000000001"/>
    <x v="1"/>
  </r>
  <r>
    <x v="28"/>
    <n v="64681.440000000002"/>
    <x v="2"/>
  </r>
  <r>
    <x v="29"/>
    <n v="285818.39999999997"/>
    <x v="0"/>
  </r>
  <r>
    <x v="29"/>
    <n v="96347.475000000006"/>
    <x v="1"/>
  </r>
  <r>
    <x v="29"/>
    <n v="55969.919999999998"/>
    <x v="2"/>
  </r>
  <r>
    <x v="30"/>
    <n v="80614.8"/>
    <x v="0"/>
  </r>
  <r>
    <x v="30"/>
    <n v="601147.57499999995"/>
    <x v="1"/>
  </r>
  <r>
    <x v="30"/>
    <n v="37484.639999999999"/>
    <x v="2"/>
  </r>
  <r>
    <x v="31"/>
    <n v="60554.399999999994"/>
    <x v="0"/>
  </r>
  <r>
    <x v="31"/>
    <n v="24409.35"/>
    <x v="1"/>
  </r>
  <r>
    <x v="31"/>
    <n v="251.04000000000002"/>
    <x v="2"/>
  </r>
  <r>
    <x v="32"/>
    <n v="498453.6"/>
    <x v="0"/>
  </r>
  <r>
    <x v="32"/>
    <n v="207380.25"/>
    <x v="1"/>
  </r>
  <r>
    <x v="32"/>
    <n v="17110.079999999998"/>
    <x v="2"/>
  </r>
  <r>
    <x v="33"/>
    <n v="272551.2"/>
    <x v="0"/>
  </r>
  <r>
    <x v="33"/>
    <n v="1033890.48"/>
    <x v="1"/>
  </r>
  <r>
    <x v="33"/>
    <n v="168221.28000000003"/>
    <x v="2"/>
  </r>
  <r>
    <x v="34"/>
    <n v="100866"/>
    <x v="0"/>
  </r>
  <r>
    <x v="34"/>
    <n v="194489.505"/>
    <x v="1"/>
  </r>
  <r>
    <x v="34"/>
    <n v="46895.520000000004"/>
    <x v="2"/>
  </r>
  <r>
    <x v="35"/>
    <n v="251509.19999999998"/>
    <x v="0"/>
  </r>
  <r>
    <x v="35"/>
    <n v="114911.05500000001"/>
    <x v="1"/>
  </r>
  <r>
    <x v="35"/>
    <n v="30686.400000000001"/>
    <x v="2"/>
  </r>
  <r>
    <x v="36"/>
    <n v="285852"/>
    <x v="0"/>
  </r>
  <r>
    <x v="36"/>
    <n v="757937.25"/>
    <x v="1"/>
  </r>
  <r>
    <x v="36"/>
    <n v="195005.76"/>
    <x v="2"/>
  </r>
  <r>
    <x v="37"/>
    <n v="77977.2"/>
    <x v="0"/>
  </r>
  <r>
    <x v="37"/>
    <n v="533728.44000000006"/>
    <x v="1"/>
  </r>
  <r>
    <x v="38"/>
    <n v="535593.6"/>
    <x v="0"/>
  </r>
  <r>
    <x v="38"/>
    <n v="379011.15"/>
    <x v="1"/>
  </r>
  <r>
    <x v="39"/>
    <n v="80180.399999999994"/>
    <x v="0"/>
  </r>
  <r>
    <x v="39"/>
    <n v="215995.815"/>
    <x v="1"/>
  </r>
  <r>
    <x v="40"/>
    <n v="121536"/>
    <x v="0"/>
  </r>
  <r>
    <x v="40"/>
    <n v="277645.72499999998"/>
    <x v="1"/>
  </r>
  <r>
    <x v="41"/>
    <n v="116959.2"/>
    <x v="0"/>
  </r>
  <r>
    <x v="41"/>
    <n v="243169.29"/>
    <x v="1"/>
  </r>
  <r>
    <x v="42"/>
    <n v="143286"/>
    <x v="0"/>
  </r>
  <r>
    <x v="42"/>
    <n v="723185.82"/>
    <x v="1"/>
  </r>
  <r>
    <x v="43"/>
    <n v="544267.19999999995"/>
    <x v="0"/>
  </r>
  <r>
    <x v="43"/>
    <n v="52793.37"/>
    <x v="1"/>
  </r>
  <r>
    <x v="44"/>
    <n v="106639.2"/>
    <x v="0"/>
  </r>
  <r>
    <x v="44"/>
    <n v="11161.395"/>
    <x v="1"/>
  </r>
  <r>
    <x v="45"/>
    <n v="31240.799999999999"/>
    <x v="0"/>
  </r>
  <r>
    <x v="45"/>
    <n v="77917.14"/>
    <x v="1"/>
  </r>
  <r>
    <x v="46"/>
    <n v="402483.6"/>
    <x v="0"/>
  </r>
  <r>
    <x v="46"/>
    <n v="341081.685"/>
    <x v="1"/>
  </r>
  <r>
    <x v="47"/>
    <n v="227007.6"/>
    <x v="0"/>
  </r>
  <r>
    <x v="47"/>
    <n v="212327.32500000001"/>
    <x v="1"/>
  </r>
  <r>
    <x v="48"/>
    <n v="56900.4"/>
    <x v="0"/>
  </r>
  <r>
    <x v="48"/>
    <n v="19425.420000000002"/>
    <x v="1"/>
  </r>
  <r>
    <x v="49"/>
    <n v="365858.39999999997"/>
    <x v="0"/>
  </r>
  <r>
    <x v="49"/>
    <n v="1223895.0149999999"/>
    <x v="1"/>
  </r>
  <r>
    <x v="50"/>
    <n v="4372.8"/>
    <x v="0"/>
  </r>
  <r>
    <x v="50"/>
    <n v="233802.45"/>
    <x v="1"/>
  </r>
  <r>
    <x v="51"/>
    <n v="105668.4"/>
    <x v="0"/>
  </r>
  <r>
    <x v="51"/>
    <n v="606698.505"/>
    <x v="1"/>
  </r>
  <r>
    <x v="51"/>
    <n v="35220"/>
    <x v="2"/>
  </r>
  <r>
    <x v="52"/>
    <n v="59313.599999999999"/>
    <x v="0"/>
  </r>
  <r>
    <x v="52"/>
    <n v="193244.94"/>
    <x v="1"/>
  </r>
  <r>
    <x v="52"/>
    <n v="13255.68"/>
    <x v="2"/>
  </r>
  <r>
    <x v="53"/>
    <n v="74559.599999999991"/>
    <x v="0"/>
  </r>
  <r>
    <x v="53"/>
    <n v="319461.97499999998"/>
    <x v="1"/>
  </r>
  <r>
    <x v="53"/>
    <n v="94519.200000000012"/>
    <x v="2"/>
  </r>
  <r>
    <x v="54"/>
    <n v="156504"/>
    <x v="0"/>
  </r>
  <r>
    <x v="54"/>
    <n v="670420.80000000005"/>
    <x v="1"/>
  </r>
  <r>
    <x v="54"/>
    <n v="41878.559999999998"/>
    <x v="2"/>
  </r>
  <r>
    <x v="55"/>
    <n v="97882.8"/>
    <x v="0"/>
  </r>
  <r>
    <x v="55"/>
    <n v="28196.91"/>
    <x v="1"/>
  </r>
  <r>
    <x v="55"/>
    <n v="28663.68"/>
    <x v="2"/>
  </r>
  <r>
    <x v="56"/>
    <n v="142374"/>
    <x v="0"/>
  </r>
  <r>
    <x v="56"/>
    <n v="1167574.905"/>
    <x v="1"/>
  </r>
  <r>
    <x v="56"/>
    <n v="237997.91999999998"/>
    <x v="2"/>
  </r>
  <r>
    <x v="57"/>
    <n v="163490.4"/>
    <x v="0"/>
  </r>
  <r>
    <x v="57"/>
    <n v="620910.36"/>
    <x v="1"/>
  </r>
  <r>
    <x v="57"/>
    <n v="55892.640000000007"/>
    <x v="2"/>
  </r>
  <r>
    <x v="58"/>
    <n v="245263.19999999998"/>
    <x v="0"/>
  </r>
  <r>
    <x v="58"/>
    <n v="319683.10499999998"/>
    <x v="1"/>
  </r>
  <r>
    <x v="58"/>
    <n v="35808"/>
    <x v="2"/>
  </r>
  <r>
    <x v="59"/>
    <n v="216908.4"/>
    <x v="0"/>
  </r>
  <r>
    <x v="59"/>
    <n v="142543.79999999999"/>
    <x v="1"/>
  </r>
  <r>
    <x v="59"/>
    <n v="37303.200000000004"/>
    <x v="2"/>
  </r>
  <r>
    <x v="60"/>
    <n v="171472.8"/>
    <x v="0"/>
  </r>
  <r>
    <x v="60"/>
    <n v="58233.735000000001"/>
    <x v="1"/>
  </r>
  <r>
    <x v="60"/>
    <n v="21041.279999999999"/>
    <x v="2"/>
  </r>
  <r>
    <x v="61"/>
    <n v="329599.2"/>
    <x v="0"/>
  </r>
  <r>
    <x v="61"/>
    <n v="147788.54999999999"/>
    <x v="1"/>
  </r>
  <r>
    <x v="61"/>
    <n v="18349.919999999998"/>
    <x v="2"/>
  </r>
  <r>
    <x v="62"/>
    <n v="48717.599999999999"/>
    <x v="0"/>
  </r>
  <r>
    <x v="62"/>
    <n v="300322.89"/>
    <x v="1"/>
  </r>
  <r>
    <x v="62"/>
    <n v="9785.76"/>
    <x v="2"/>
  </r>
  <r>
    <x v="63"/>
    <n v="378519.6"/>
    <x v="0"/>
  </r>
  <r>
    <x v="63"/>
    <n v="163772.28"/>
    <x v="1"/>
  </r>
  <r>
    <x v="63"/>
    <n v="25991.52"/>
    <x v="2"/>
  </r>
  <r>
    <x v="64"/>
    <n v="205700.4"/>
    <x v="0"/>
  </r>
  <r>
    <x v="64"/>
    <n v="164143.66500000001"/>
    <x v="1"/>
  </r>
  <r>
    <x v="64"/>
    <n v="9428.64"/>
    <x v="2"/>
  </r>
  <r>
    <x v="65"/>
    <n v="343754.39999999997"/>
    <x v="0"/>
  </r>
  <r>
    <x v="65"/>
    <n v="71906.94"/>
    <x v="1"/>
  </r>
  <r>
    <x v="65"/>
    <n v="34575.360000000001"/>
    <x v="2"/>
  </r>
  <r>
    <x v="66"/>
    <n v="427430.39999999997"/>
    <x v="0"/>
  </r>
  <r>
    <x v="66"/>
    <n v="34090.875"/>
    <x v="1"/>
  </r>
  <r>
    <x v="66"/>
    <n v="630.24"/>
    <x v="2"/>
  </r>
  <r>
    <x v="67"/>
    <n v="89178"/>
    <x v="0"/>
  </r>
  <r>
    <x v="67"/>
    <n v="183844.08"/>
    <x v="1"/>
  </r>
  <r>
    <x v="67"/>
    <n v="32628.48"/>
    <x v="2"/>
  </r>
  <r>
    <x v="68"/>
    <n v="38163.599999999999"/>
    <x v="0"/>
  </r>
  <r>
    <x v="68"/>
    <n v="175631.08499999999"/>
    <x v="1"/>
  </r>
  <r>
    <x v="68"/>
    <n v="95619.839999999997"/>
    <x v="2"/>
  </r>
  <r>
    <x v="69"/>
    <n v="132982.79999999999"/>
    <x v="0"/>
  </r>
  <r>
    <x v="69"/>
    <n v="136975.86000000002"/>
    <x v="1"/>
  </r>
  <r>
    <x v="69"/>
    <n v="21174.720000000001"/>
    <x v="2"/>
  </r>
  <r>
    <x v="70"/>
    <n v="105732"/>
    <x v="0"/>
  </r>
  <r>
    <x v="70"/>
    <n v="186687.58499999999"/>
    <x v="1"/>
  </r>
  <r>
    <x v="70"/>
    <n v="23726.880000000001"/>
    <x v="2"/>
  </r>
  <r>
    <x v="71"/>
    <n v="52159.199999999997"/>
    <x v="0"/>
  </r>
  <r>
    <x v="71"/>
    <n v="161351.19"/>
    <x v="1"/>
  </r>
  <r>
    <x v="71"/>
    <n v="43570.559999999998"/>
    <x v="2"/>
  </r>
  <r>
    <x v="72"/>
    <n v="21932.399999999998"/>
    <x v="0"/>
  </r>
  <r>
    <x v="72"/>
    <n v="226811.34"/>
    <x v="1"/>
  </r>
  <r>
    <x v="72"/>
    <n v="53816.160000000003"/>
    <x v="2"/>
  </r>
  <r>
    <x v="73"/>
    <n v="10310.4"/>
    <x v="0"/>
  </r>
  <r>
    <x v="73"/>
    <n v="174122.86499999999"/>
    <x v="1"/>
  </r>
  <r>
    <x v="73"/>
    <n v="7098.72"/>
    <x v="2"/>
  </r>
  <r>
    <x v="74"/>
    <n v="75301.2"/>
    <x v="0"/>
  </r>
  <r>
    <x v="74"/>
    <n v="730814.80500000005"/>
    <x v="1"/>
  </r>
  <r>
    <x v="74"/>
    <n v="172171.68000000002"/>
    <x v="2"/>
  </r>
  <r>
    <x v="75"/>
    <n v="18448.8"/>
    <x v="0"/>
  </r>
  <r>
    <x v="75"/>
    <n v="802333.35"/>
    <x v="1"/>
  </r>
  <r>
    <x v="75"/>
    <n v="151936.80000000002"/>
    <x v="2"/>
  </r>
  <r>
    <x v="76"/>
    <n v="530793.6"/>
    <x v="0"/>
  </r>
  <r>
    <x v="76"/>
    <n v="236719.66500000001"/>
    <x v="1"/>
  </r>
  <r>
    <x v="76"/>
    <n v="37769.279999999999"/>
    <x v="2"/>
  </r>
  <r>
    <x v="77"/>
    <n v="113904"/>
    <x v="0"/>
  </r>
  <r>
    <x v="77"/>
    <n v="635071.18500000006"/>
    <x v="1"/>
  </r>
  <r>
    <x v="77"/>
    <n v="41821.920000000006"/>
    <x v="2"/>
  </r>
  <r>
    <x v="78"/>
    <n v="109087.2"/>
    <x v="0"/>
  </r>
  <r>
    <x v="78"/>
    <n v="145687.815"/>
    <x v="1"/>
  </r>
  <r>
    <x v="78"/>
    <n v="14777.760000000002"/>
    <x v="2"/>
  </r>
  <r>
    <x v="79"/>
    <n v="517848"/>
    <x v="0"/>
  </r>
  <r>
    <x v="79"/>
    <n v="872939.02500000002"/>
    <x v="1"/>
  </r>
  <r>
    <x v="79"/>
    <n v="49776"/>
    <x v="2"/>
  </r>
  <r>
    <x v="80"/>
    <n v="364538.39999999997"/>
    <x v="0"/>
  </r>
  <r>
    <x v="80"/>
    <n v="150807.82500000001"/>
    <x v="1"/>
  </r>
  <r>
    <x v="80"/>
    <n v="203158.56"/>
    <x v="2"/>
  </r>
  <r>
    <x v="81"/>
    <n v="95810.4"/>
    <x v="0"/>
  </r>
  <r>
    <x v="81"/>
    <n v="743784.93"/>
    <x v="1"/>
  </r>
  <r>
    <x v="81"/>
    <n v="152751.84"/>
    <x v="2"/>
  </r>
  <r>
    <x v="82"/>
    <n v="541342.79999999993"/>
    <x v="0"/>
  </r>
  <r>
    <x v="82"/>
    <n v="354026.29499999998"/>
    <x v="1"/>
  </r>
  <r>
    <x v="82"/>
    <n v="30502.559999999998"/>
    <x v="2"/>
  </r>
  <r>
    <x v="83"/>
    <n v="58910.400000000001"/>
    <x v="0"/>
  </r>
  <r>
    <x v="83"/>
    <n v="313145.59500000003"/>
    <x v="1"/>
  </r>
  <r>
    <x v="83"/>
    <n v="38691.360000000001"/>
    <x v="2"/>
  </r>
  <r>
    <x v="84"/>
    <n v="374929.2"/>
    <x v="0"/>
  </r>
  <r>
    <x v="84"/>
    <n v="197157.24"/>
    <x v="1"/>
  </r>
  <r>
    <x v="84"/>
    <n v="158603.04"/>
    <x v="2"/>
  </r>
  <r>
    <x v="85"/>
    <n v="450775.2"/>
    <x v="0"/>
  </r>
  <r>
    <x v="85"/>
    <n v="6999.6149999999998"/>
    <x v="1"/>
  </r>
  <r>
    <x v="85"/>
    <n v="25699.68"/>
    <x v="2"/>
  </r>
  <r>
    <x v="86"/>
    <n v="68239.199999999997"/>
    <x v="0"/>
  </r>
  <r>
    <x v="86"/>
    <n v="154907.23500000002"/>
    <x v="1"/>
  </r>
  <r>
    <x v="86"/>
    <n v="32183.520000000004"/>
    <x v="2"/>
  </r>
  <r>
    <x v="87"/>
    <n v="303039.59999999998"/>
    <x v="0"/>
  </r>
  <r>
    <x v="87"/>
    <n v="127322.685"/>
    <x v="1"/>
  </r>
  <r>
    <x v="87"/>
    <n v="259.68"/>
    <x v="2"/>
  </r>
  <r>
    <x v="88"/>
    <n v="109822.8"/>
    <x v="0"/>
  </r>
  <r>
    <x v="88"/>
    <n v="116064.9"/>
    <x v="1"/>
  </r>
  <r>
    <x v="88"/>
    <n v="9071.0399999999991"/>
    <x v="2"/>
  </r>
  <r>
    <x v="89"/>
    <n v="66280.800000000003"/>
    <x v="0"/>
  </r>
  <r>
    <x v="89"/>
    <n v="787021.51500000001"/>
    <x v="1"/>
  </r>
  <r>
    <x v="89"/>
    <n v="174908.6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30CF0-D8AF-4A7C-B236-A9F73E94DDC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98" firstHeaderRow="1" firstDataRow="2" firstDataCol="1"/>
  <pivotFields count="4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4" showAll="0"/>
    <pivotField axis="axisCol" showAll="0">
      <items count="4">
        <item x="2"/>
        <item x="0"/>
        <item x="1"/>
        <item t="default"/>
      </items>
    </pivotField>
    <pivotField axis="axisRow" showAll="0">
      <items count="15">
        <item sd="0" x="0"/>
        <item x="1"/>
        <item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3"/>
    <field x="0"/>
  </rowFields>
  <rowItems count="9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2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3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Revenue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J261"/>
  <sheetViews>
    <sheetView zoomScale="89" workbookViewId="0">
      <selection activeCell="C10" sqref="C10"/>
    </sheetView>
  </sheetViews>
  <sheetFormatPr defaultColWidth="10.8984375" defaultRowHeight="15"/>
  <cols>
    <col min="1" max="1" width="4.59765625" style="1" customWidth="1"/>
    <col min="2" max="2" width="11" style="1" bestFit="1" customWidth="1"/>
    <col min="3" max="3" width="18" style="1" bestFit="1" customWidth="1"/>
    <col min="4" max="4" width="19" style="16" customWidth="1"/>
    <col min="5" max="5" width="13.59765625" style="1" customWidth="1"/>
    <col min="6" max="6" width="10.8984375" style="1"/>
    <col min="7" max="7" width="15" style="1" bestFit="1" customWidth="1"/>
    <col min="8" max="9" width="10.8984375" style="1"/>
    <col min="10" max="10" width="16.09765625" style="1" bestFit="1" customWidth="1"/>
    <col min="11" max="11" width="16.09765625" style="1" customWidth="1"/>
    <col min="12" max="16384" width="10.8984375" style="1"/>
  </cols>
  <sheetData>
    <row r="5" spans="2:10" ht="15.6">
      <c r="B5" s="2" t="s">
        <v>12</v>
      </c>
      <c r="C5" s="2" t="s">
        <v>1</v>
      </c>
      <c r="D5" s="2" t="s">
        <v>11</v>
      </c>
    </row>
    <row r="6" spans="2:10">
      <c r="B6" s="14">
        <v>42005</v>
      </c>
      <c r="C6" s="17">
        <v>108632.4</v>
      </c>
      <c r="D6" s="18" t="s">
        <v>7</v>
      </c>
      <c r="E6" s="15"/>
      <c r="F6" s="14"/>
      <c r="G6" s="6"/>
      <c r="I6" s="6"/>
      <c r="J6" s="6"/>
    </row>
    <row r="7" spans="2:10">
      <c r="B7" s="14">
        <v>42005</v>
      </c>
      <c r="C7" s="17">
        <v>31494.014999999999</v>
      </c>
      <c r="D7" s="18" t="s">
        <v>8</v>
      </c>
      <c r="E7" s="15"/>
      <c r="F7" s="14"/>
      <c r="G7" s="6"/>
      <c r="J7" s="6"/>
    </row>
    <row r="8" spans="2:10">
      <c r="B8" s="14">
        <v>42005</v>
      </c>
      <c r="C8" s="17">
        <v>239376.47999999998</v>
      </c>
      <c r="D8" s="18" t="s">
        <v>9</v>
      </c>
      <c r="E8" s="15"/>
      <c r="F8" s="14"/>
      <c r="G8" s="6"/>
      <c r="J8" s="6"/>
    </row>
    <row r="9" spans="2:10">
      <c r="B9" s="14">
        <v>42006</v>
      </c>
      <c r="C9" s="17">
        <v>552064.79999999993</v>
      </c>
      <c r="D9" s="18" t="s">
        <v>7</v>
      </c>
    </row>
    <row r="10" spans="2:10">
      <c r="B10" s="14">
        <v>42006</v>
      </c>
      <c r="C10" s="17">
        <v>238344.12</v>
      </c>
      <c r="D10" s="18" t="s">
        <v>8</v>
      </c>
      <c r="E10" s="15"/>
    </row>
    <row r="11" spans="2:10">
      <c r="B11" s="14">
        <v>42006</v>
      </c>
      <c r="C11" s="17">
        <v>37594.559999999998</v>
      </c>
      <c r="D11" s="18" t="s">
        <v>9</v>
      </c>
      <c r="E11" s="15"/>
    </row>
    <row r="12" spans="2:10">
      <c r="B12" s="14">
        <v>42007</v>
      </c>
      <c r="C12" s="17">
        <v>334413.59999999998</v>
      </c>
      <c r="D12" s="18" t="s">
        <v>7</v>
      </c>
    </row>
    <row r="13" spans="2:10">
      <c r="B13" s="14">
        <v>42007</v>
      </c>
      <c r="C13" s="17">
        <v>51614.01</v>
      </c>
      <c r="D13" s="18" t="s">
        <v>8</v>
      </c>
    </row>
    <row r="14" spans="2:10">
      <c r="B14" s="14">
        <v>42007</v>
      </c>
      <c r="C14" s="17">
        <v>24042.720000000001</v>
      </c>
      <c r="D14" s="18" t="s">
        <v>9</v>
      </c>
    </row>
    <row r="15" spans="2:10">
      <c r="B15" s="14">
        <v>42008</v>
      </c>
      <c r="C15" s="17">
        <v>320344.8</v>
      </c>
      <c r="D15" s="18" t="s">
        <v>7</v>
      </c>
    </row>
    <row r="16" spans="2:10">
      <c r="B16" s="14">
        <v>42008</v>
      </c>
      <c r="C16" s="17">
        <v>156188.655</v>
      </c>
      <c r="D16" s="18" t="s">
        <v>8</v>
      </c>
    </row>
    <row r="17" spans="2:4">
      <c r="B17" s="14">
        <v>42008</v>
      </c>
      <c r="C17" s="17">
        <v>25352.639999999999</v>
      </c>
      <c r="D17" s="18" t="s">
        <v>9</v>
      </c>
    </row>
    <row r="18" spans="2:4">
      <c r="B18" s="14">
        <v>42009</v>
      </c>
      <c r="C18" s="17">
        <v>170732.4</v>
      </c>
      <c r="D18" s="18" t="s">
        <v>7</v>
      </c>
    </row>
    <row r="19" spans="2:4">
      <c r="B19" s="14">
        <v>42009</v>
      </c>
      <c r="C19" s="17">
        <v>230108.44500000001</v>
      </c>
      <c r="D19" s="18" t="s">
        <v>8</v>
      </c>
    </row>
    <row r="20" spans="2:4">
      <c r="B20" s="14">
        <v>42009</v>
      </c>
      <c r="C20" s="17">
        <v>627.84</v>
      </c>
      <c r="D20" s="18" t="s">
        <v>9</v>
      </c>
    </row>
    <row r="21" spans="2:4">
      <c r="B21" s="14">
        <v>42010</v>
      </c>
      <c r="C21" s="17">
        <v>115460.4</v>
      </c>
      <c r="D21" s="18" t="s">
        <v>7</v>
      </c>
    </row>
    <row r="22" spans="2:4">
      <c r="B22" s="14">
        <v>42010</v>
      </c>
      <c r="C22" s="17">
        <v>241043.04</v>
      </c>
      <c r="D22" s="18" t="s">
        <v>8</v>
      </c>
    </row>
    <row r="23" spans="2:4">
      <c r="B23" s="14">
        <v>42010</v>
      </c>
      <c r="C23" s="17">
        <v>13005.6</v>
      </c>
      <c r="D23" s="18" t="s">
        <v>9</v>
      </c>
    </row>
    <row r="24" spans="2:4">
      <c r="B24" s="14">
        <v>42011</v>
      </c>
      <c r="C24" s="17">
        <v>87338.4</v>
      </c>
      <c r="D24" s="18" t="s">
        <v>7</v>
      </c>
    </row>
    <row r="25" spans="2:4">
      <c r="B25" s="14">
        <v>42011</v>
      </c>
      <c r="C25" s="17">
        <v>41734.035000000003</v>
      </c>
      <c r="D25" s="18" t="s">
        <v>8</v>
      </c>
    </row>
    <row r="26" spans="2:4">
      <c r="B26" s="14">
        <v>42011</v>
      </c>
      <c r="C26" s="17">
        <v>25408.800000000003</v>
      </c>
      <c r="D26" s="18" t="s">
        <v>9</v>
      </c>
    </row>
    <row r="27" spans="2:4">
      <c r="B27" s="14">
        <v>42012</v>
      </c>
      <c r="C27" s="17">
        <v>36722.400000000001</v>
      </c>
      <c r="D27" s="18" t="s">
        <v>7</v>
      </c>
    </row>
    <row r="28" spans="2:4">
      <c r="B28" s="14">
        <v>42012</v>
      </c>
      <c r="C28" s="17">
        <v>1395072.3149999999</v>
      </c>
      <c r="D28" s="18" t="s">
        <v>8</v>
      </c>
    </row>
    <row r="29" spans="2:4">
      <c r="B29" s="14">
        <v>42012</v>
      </c>
      <c r="C29" s="17">
        <v>51368.160000000003</v>
      </c>
      <c r="D29" s="18" t="s">
        <v>9</v>
      </c>
    </row>
    <row r="30" spans="2:4">
      <c r="B30" s="14">
        <v>42013</v>
      </c>
      <c r="C30" s="17">
        <v>43419.6</v>
      </c>
      <c r="D30" s="18" t="s">
        <v>7</v>
      </c>
    </row>
    <row r="31" spans="2:4">
      <c r="B31" s="14">
        <v>42013</v>
      </c>
      <c r="C31" s="17">
        <v>281952.09000000003</v>
      </c>
      <c r="D31" s="18" t="s">
        <v>8</v>
      </c>
    </row>
    <row r="32" spans="2:4">
      <c r="B32" s="14">
        <v>42013</v>
      </c>
      <c r="C32" s="17">
        <v>36186.239999999998</v>
      </c>
      <c r="D32" s="18" t="s">
        <v>9</v>
      </c>
    </row>
    <row r="33" spans="2:4">
      <c r="B33" s="14">
        <v>42014</v>
      </c>
      <c r="C33" s="17">
        <v>73466.399999999994</v>
      </c>
      <c r="D33" s="18" t="s">
        <v>7</v>
      </c>
    </row>
    <row r="34" spans="2:4">
      <c r="B34" s="14">
        <v>42014</v>
      </c>
      <c r="C34" s="17">
        <v>675399.06</v>
      </c>
      <c r="D34" s="18" t="s">
        <v>8</v>
      </c>
    </row>
    <row r="35" spans="2:4">
      <c r="B35" s="14">
        <v>42014</v>
      </c>
      <c r="C35" s="17">
        <v>25777.919999999998</v>
      </c>
      <c r="D35" s="18" t="s">
        <v>9</v>
      </c>
    </row>
    <row r="36" spans="2:4">
      <c r="B36" s="14">
        <v>42015</v>
      </c>
      <c r="C36" s="17">
        <v>89812.800000000003</v>
      </c>
      <c r="D36" s="18" t="s">
        <v>7</v>
      </c>
    </row>
    <row r="37" spans="2:4">
      <c r="B37" s="14">
        <v>42015</v>
      </c>
      <c r="C37" s="17">
        <v>71660.294999999998</v>
      </c>
      <c r="D37" s="18" t="s">
        <v>8</v>
      </c>
    </row>
    <row r="38" spans="2:4">
      <c r="B38" s="14">
        <v>42015</v>
      </c>
      <c r="C38" s="17">
        <v>233245.44</v>
      </c>
      <c r="D38" s="18" t="s">
        <v>9</v>
      </c>
    </row>
    <row r="39" spans="2:4">
      <c r="B39" s="14">
        <v>42016</v>
      </c>
      <c r="C39" s="17">
        <v>142387.19999999998</v>
      </c>
      <c r="D39" s="18" t="s">
        <v>7</v>
      </c>
    </row>
    <row r="40" spans="2:4">
      <c r="B40" s="14">
        <v>42016</v>
      </c>
      <c r="C40" s="17">
        <v>222513.48</v>
      </c>
      <c r="D40" s="18" t="s">
        <v>8</v>
      </c>
    </row>
    <row r="41" spans="2:4">
      <c r="B41" s="14">
        <v>42016</v>
      </c>
      <c r="C41" s="17">
        <v>31712.639999999999</v>
      </c>
      <c r="D41" s="18" t="s">
        <v>9</v>
      </c>
    </row>
    <row r="42" spans="2:4">
      <c r="B42" s="14">
        <v>42017</v>
      </c>
      <c r="C42" s="17">
        <v>571988.4</v>
      </c>
      <c r="D42" s="18" t="s">
        <v>7</v>
      </c>
    </row>
    <row r="43" spans="2:4">
      <c r="B43" s="14">
        <v>42017</v>
      </c>
      <c r="C43" s="17">
        <v>33260.22</v>
      </c>
      <c r="D43" s="18" t="s">
        <v>8</v>
      </c>
    </row>
    <row r="44" spans="2:4">
      <c r="B44" s="14">
        <v>42017</v>
      </c>
      <c r="C44" s="17">
        <v>156256.80000000002</v>
      </c>
      <c r="D44" s="18" t="s">
        <v>9</v>
      </c>
    </row>
    <row r="45" spans="2:4">
      <c r="B45" s="14">
        <v>42018</v>
      </c>
      <c r="C45" s="17">
        <v>16082.4</v>
      </c>
      <c r="D45" s="18" t="s">
        <v>7</v>
      </c>
    </row>
    <row r="46" spans="2:4">
      <c r="B46" s="14">
        <v>42018</v>
      </c>
      <c r="C46" s="17">
        <v>19260.990000000002</v>
      </c>
      <c r="D46" s="18" t="s">
        <v>8</v>
      </c>
    </row>
    <row r="47" spans="2:4">
      <c r="B47" s="14">
        <v>42018</v>
      </c>
      <c r="C47" s="17">
        <v>2211.8399999999997</v>
      </c>
      <c r="D47" s="18" t="s">
        <v>9</v>
      </c>
    </row>
    <row r="48" spans="2:4">
      <c r="B48" s="14">
        <v>42019</v>
      </c>
      <c r="C48" s="17">
        <v>34863.599999999999</v>
      </c>
      <c r="D48" s="18" t="s">
        <v>7</v>
      </c>
    </row>
    <row r="49" spans="2:4">
      <c r="B49" s="14">
        <v>42019</v>
      </c>
      <c r="C49" s="17">
        <v>487563.3</v>
      </c>
      <c r="D49" s="18" t="s">
        <v>8</v>
      </c>
    </row>
    <row r="50" spans="2:4">
      <c r="B50" s="14">
        <v>42019</v>
      </c>
      <c r="C50" s="17">
        <v>65373.119999999995</v>
      </c>
      <c r="D50" s="18" t="s">
        <v>9</v>
      </c>
    </row>
    <row r="51" spans="2:4">
      <c r="B51" s="14">
        <v>42020</v>
      </c>
      <c r="C51" s="17">
        <v>104588.4</v>
      </c>
      <c r="D51" s="18" t="s">
        <v>7</v>
      </c>
    </row>
    <row r="52" spans="2:4">
      <c r="B52" s="14">
        <v>42020</v>
      </c>
      <c r="C52" s="17">
        <v>43939.665000000001</v>
      </c>
      <c r="D52" s="18" t="s">
        <v>8</v>
      </c>
    </row>
    <row r="53" spans="2:4">
      <c r="B53" s="14">
        <v>42020</v>
      </c>
      <c r="C53" s="17">
        <v>9273.1200000000008</v>
      </c>
      <c r="D53" s="18" t="s">
        <v>9</v>
      </c>
    </row>
    <row r="54" spans="2:4">
      <c r="B54" s="14">
        <v>42021</v>
      </c>
      <c r="C54" s="17">
        <v>164692.79999999999</v>
      </c>
      <c r="D54" s="18" t="s">
        <v>7</v>
      </c>
    </row>
    <row r="55" spans="2:4">
      <c r="B55" s="14">
        <v>42021</v>
      </c>
      <c r="C55" s="17">
        <v>754203.55500000005</v>
      </c>
      <c r="D55" s="18" t="s">
        <v>8</v>
      </c>
    </row>
    <row r="56" spans="2:4">
      <c r="B56" s="14">
        <v>42021</v>
      </c>
      <c r="C56" s="17">
        <v>38593.920000000006</v>
      </c>
      <c r="D56" s="18" t="s">
        <v>9</v>
      </c>
    </row>
    <row r="57" spans="2:4">
      <c r="B57" s="14">
        <v>42022</v>
      </c>
      <c r="C57" s="17">
        <v>82984.800000000003</v>
      </c>
      <c r="D57" s="18" t="s">
        <v>7</v>
      </c>
    </row>
    <row r="58" spans="2:4">
      <c r="B58" s="14">
        <v>42022</v>
      </c>
      <c r="C58" s="17">
        <v>140752.07999999999</v>
      </c>
      <c r="D58" s="18" t="s">
        <v>8</v>
      </c>
    </row>
    <row r="59" spans="2:4">
      <c r="B59" s="14">
        <v>42022</v>
      </c>
      <c r="C59" s="17">
        <v>15390.72</v>
      </c>
      <c r="D59" s="18" t="s">
        <v>9</v>
      </c>
    </row>
    <row r="60" spans="2:4">
      <c r="B60" s="14">
        <v>42023</v>
      </c>
      <c r="C60" s="17">
        <v>3790.7999999999997</v>
      </c>
      <c r="D60" s="18" t="s">
        <v>7</v>
      </c>
    </row>
    <row r="61" spans="2:4">
      <c r="B61" s="14">
        <v>42023</v>
      </c>
      <c r="C61" s="17">
        <v>1020877.83</v>
      </c>
      <c r="D61" s="18" t="s">
        <v>8</v>
      </c>
    </row>
    <row r="62" spans="2:4">
      <c r="B62" s="14">
        <v>42023</v>
      </c>
      <c r="C62" s="17">
        <v>7022.880000000001</v>
      </c>
      <c r="D62" s="18" t="s">
        <v>9</v>
      </c>
    </row>
    <row r="63" spans="2:4">
      <c r="B63" s="14">
        <v>42024</v>
      </c>
      <c r="C63" s="17">
        <v>89874</v>
      </c>
      <c r="D63" s="18" t="s">
        <v>7</v>
      </c>
    </row>
    <row r="64" spans="2:4">
      <c r="B64" s="14">
        <v>42024</v>
      </c>
      <c r="C64" s="17">
        <v>68689.214999999997</v>
      </c>
      <c r="D64" s="18" t="s">
        <v>8</v>
      </c>
    </row>
    <row r="65" spans="2:4">
      <c r="B65" s="14">
        <v>42024</v>
      </c>
      <c r="C65" s="17">
        <v>45378.720000000001</v>
      </c>
      <c r="D65" s="18" t="s">
        <v>9</v>
      </c>
    </row>
    <row r="66" spans="2:4">
      <c r="B66" s="14">
        <v>42025</v>
      </c>
      <c r="C66" s="17">
        <v>289850.39999999997</v>
      </c>
      <c r="D66" s="18" t="s">
        <v>7</v>
      </c>
    </row>
    <row r="67" spans="2:4">
      <c r="B67" s="14">
        <v>42025</v>
      </c>
      <c r="C67" s="17">
        <v>515799.9</v>
      </c>
      <c r="D67" s="18" t="s">
        <v>8</v>
      </c>
    </row>
    <row r="68" spans="2:4">
      <c r="B68" s="14">
        <v>42025</v>
      </c>
      <c r="C68" s="17">
        <v>14133.119999999999</v>
      </c>
      <c r="D68" s="18" t="s">
        <v>9</v>
      </c>
    </row>
    <row r="69" spans="2:4">
      <c r="B69" s="14">
        <v>42026</v>
      </c>
      <c r="C69" s="17">
        <v>135958.79999999999</v>
      </c>
      <c r="D69" s="18" t="s">
        <v>7</v>
      </c>
    </row>
    <row r="70" spans="2:4">
      <c r="B70" s="14">
        <v>42026</v>
      </c>
      <c r="C70" s="17">
        <v>112076.05500000001</v>
      </c>
      <c r="D70" s="18" t="s">
        <v>8</v>
      </c>
    </row>
    <row r="71" spans="2:4">
      <c r="B71" s="14">
        <v>42026</v>
      </c>
      <c r="C71" s="17">
        <v>57802.559999999998</v>
      </c>
      <c r="D71" s="18" t="s">
        <v>9</v>
      </c>
    </row>
    <row r="72" spans="2:4">
      <c r="B72" s="14">
        <v>42027</v>
      </c>
      <c r="C72" s="17">
        <v>90903.599999999991</v>
      </c>
      <c r="D72" s="18" t="s">
        <v>7</v>
      </c>
    </row>
    <row r="73" spans="2:4">
      <c r="B73" s="14">
        <v>42027</v>
      </c>
      <c r="C73" s="17">
        <v>881767.21499999997</v>
      </c>
      <c r="D73" s="18" t="s">
        <v>8</v>
      </c>
    </row>
    <row r="74" spans="2:4">
      <c r="B74" s="14">
        <v>42027</v>
      </c>
      <c r="C74" s="17">
        <v>189674.40000000002</v>
      </c>
      <c r="D74" s="18" t="s">
        <v>9</v>
      </c>
    </row>
    <row r="75" spans="2:4">
      <c r="B75" s="14">
        <v>42028</v>
      </c>
      <c r="C75" s="17">
        <v>208881.6</v>
      </c>
      <c r="D75" s="18" t="s">
        <v>7</v>
      </c>
    </row>
    <row r="76" spans="2:4">
      <c r="B76" s="14">
        <v>42028</v>
      </c>
      <c r="C76" s="17">
        <v>1040853.24</v>
      </c>
      <c r="D76" s="18" t="s">
        <v>8</v>
      </c>
    </row>
    <row r="77" spans="2:4">
      <c r="B77" s="14">
        <v>42028</v>
      </c>
      <c r="C77" s="17">
        <v>41668.320000000007</v>
      </c>
      <c r="D77" s="18" t="s">
        <v>9</v>
      </c>
    </row>
    <row r="78" spans="2:4">
      <c r="B78" s="14">
        <v>42029</v>
      </c>
      <c r="C78" s="17">
        <v>38420.400000000001</v>
      </c>
      <c r="D78" s="18" t="s">
        <v>7</v>
      </c>
    </row>
    <row r="79" spans="2:4">
      <c r="B79" s="14">
        <v>42029</v>
      </c>
      <c r="C79" s="17">
        <v>826870.27500000002</v>
      </c>
      <c r="D79" s="18" t="s">
        <v>8</v>
      </c>
    </row>
    <row r="80" spans="2:4">
      <c r="B80" s="14">
        <v>42029</v>
      </c>
      <c r="C80" s="17">
        <v>37430.879999999997</v>
      </c>
      <c r="D80" s="18" t="s">
        <v>9</v>
      </c>
    </row>
    <row r="81" spans="2:4">
      <c r="B81" s="14">
        <v>42030</v>
      </c>
      <c r="C81" s="17">
        <v>107774.39999999999</v>
      </c>
      <c r="D81" s="18" t="s">
        <v>7</v>
      </c>
    </row>
    <row r="82" spans="2:4">
      <c r="B82" s="14">
        <v>42030</v>
      </c>
      <c r="C82" s="17">
        <v>87142.23</v>
      </c>
      <c r="D82" s="18" t="s">
        <v>8</v>
      </c>
    </row>
    <row r="83" spans="2:4">
      <c r="B83" s="14">
        <v>42030</v>
      </c>
      <c r="C83" s="17">
        <v>170376.48</v>
      </c>
      <c r="D83" s="18" t="s">
        <v>9</v>
      </c>
    </row>
    <row r="84" spans="2:4">
      <c r="B84" s="14">
        <v>42031</v>
      </c>
      <c r="C84" s="17">
        <v>501480</v>
      </c>
      <c r="D84" s="18" t="s">
        <v>7</v>
      </c>
    </row>
    <row r="85" spans="2:4">
      <c r="B85" s="14">
        <v>42031</v>
      </c>
      <c r="C85" s="17">
        <v>1233959.2649999999</v>
      </c>
      <c r="D85" s="18" t="s">
        <v>8</v>
      </c>
    </row>
    <row r="86" spans="2:4">
      <c r="B86" s="14">
        <v>42031</v>
      </c>
      <c r="C86" s="17">
        <v>224818.56000000003</v>
      </c>
      <c r="D86" s="18" t="s">
        <v>9</v>
      </c>
    </row>
    <row r="87" spans="2:4">
      <c r="B87" s="14">
        <v>42032</v>
      </c>
      <c r="C87" s="17">
        <v>77298</v>
      </c>
      <c r="D87" s="18" t="s">
        <v>7</v>
      </c>
    </row>
    <row r="88" spans="2:4">
      <c r="B88" s="14">
        <v>42032</v>
      </c>
      <c r="C88" s="17">
        <v>1271409.615</v>
      </c>
      <c r="D88" s="18" t="s">
        <v>8</v>
      </c>
    </row>
    <row r="89" spans="2:4">
      <c r="B89" s="14">
        <v>42032</v>
      </c>
      <c r="C89" s="17">
        <v>28876.800000000003</v>
      </c>
      <c r="D89" s="18" t="s">
        <v>9</v>
      </c>
    </row>
    <row r="90" spans="2:4">
      <c r="B90" s="14">
        <v>42033</v>
      </c>
      <c r="C90" s="17">
        <v>96086.399999999994</v>
      </c>
      <c r="D90" s="18" t="s">
        <v>7</v>
      </c>
    </row>
    <row r="91" spans="2:4">
      <c r="B91" s="14">
        <v>42033</v>
      </c>
      <c r="C91" s="17">
        <v>149319.45000000001</v>
      </c>
      <c r="D91" s="18" t="s">
        <v>8</v>
      </c>
    </row>
    <row r="92" spans="2:4">
      <c r="B92" s="14">
        <v>42033</v>
      </c>
      <c r="C92" s="17">
        <v>64681.440000000002</v>
      </c>
      <c r="D92" s="18" t="s">
        <v>9</v>
      </c>
    </row>
    <row r="93" spans="2:4">
      <c r="B93" s="14">
        <v>42034</v>
      </c>
      <c r="C93" s="17">
        <v>285818.39999999997</v>
      </c>
      <c r="D93" s="18" t="s">
        <v>7</v>
      </c>
    </row>
    <row r="94" spans="2:4">
      <c r="B94" s="14">
        <v>42034</v>
      </c>
      <c r="C94" s="17">
        <v>96347.475000000006</v>
      </c>
      <c r="D94" s="18" t="s">
        <v>8</v>
      </c>
    </row>
    <row r="95" spans="2:4">
      <c r="B95" s="14">
        <v>42034</v>
      </c>
      <c r="C95" s="17">
        <v>55969.919999999998</v>
      </c>
      <c r="D95" s="18" t="s">
        <v>9</v>
      </c>
    </row>
    <row r="96" spans="2:4">
      <c r="B96" s="14">
        <v>42035</v>
      </c>
      <c r="C96" s="17">
        <v>80614.8</v>
      </c>
      <c r="D96" s="18" t="s">
        <v>7</v>
      </c>
    </row>
    <row r="97" spans="2:4">
      <c r="B97" s="14">
        <v>42035</v>
      </c>
      <c r="C97" s="17">
        <v>601147.57499999995</v>
      </c>
      <c r="D97" s="18" t="s">
        <v>8</v>
      </c>
    </row>
    <row r="98" spans="2:4">
      <c r="B98" s="14">
        <v>42035</v>
      </c>
      <c r="C98" s="17">
        <v>37484.639999999999</v>
      </c>
      <c r="D98" s="18" t="s">
        <v>9</v>
      </c>
    </row>
    <row r="99" spans="2:4">
      <c r="B99" s="14">
        <v>42036</v>
      </c>
      <c r="C99" s="17">
        <v>60554.399999999994</v>
      </c>
      <c r="D99" s="18" t="s">
        <v>7</v>
      </c>
    </row>
    <row r="100" spans="2:4">
      <c r="B100" s="14">
        <v>42036</v>
      </c>
      <c r="C100" s="17">
        <v>24409.35</v>
      </c>
      <c r="D100" s="18" t="s">
        <v>8</v>
      </c>
    </row>
    <row r="101" spans="2:4">
      <c r="B101" s="14">
        <v>42036</v>
      </c>
      <c r="C101" s="17">
        <v>251.04000000000002</v>
      </c>
      <c r="D101" s="18" t="s">
        <v>9</v>
      </c>
    </row>
    <row r="102" spans="2:4">
      <c r="B102" s="14">
        <v>42037</v>
      </c>
      <c r="C102" s="17">
        <v>498453.6</v>
      </c>
      <c r="D102" s="18" t="s">
        <v>7</v>
      </c>
    </row>
    <row r="103" spans="2:4">
      <c r="B103" s="14">
        <v>42037</v>
      </c>
      <c r="C103" s="17">
        <v>207380.25</v>
      </c>
      <c r="D103" s="18" t="s">
        <v>8</v>
      </c>
    </row>
    <row r="104" spans="2:4">
      <c r="B104" s="14">
        <v>42037</v>
      </c>
      <c r="C104" s="17">
        <v>17110.079999999998</v>
      </c>
      <c r="D104" s="18" t="s">
        <v>9</v>
      </c>
    </row>
    <row r="105" spans="2:4">
      <c r="B105" s="14">
        <v>42038</v>
      </c>
      <c r="C105" s="17">
        <v>272551.2</v>
      </c>
      <c r="D105" s="18" t="s">
        <v>7</v>
      </c>
    </row>
    <row r="106" spans="2:4">
      <c r="B106" s="14">
        <v>42038</v>
      </c>
      <c r="C106" s="17">
        <v>1033890.48</v>
      </c>
      <c r="D106" s="18" t="s">
        <v>8</v>
      </c>
    </row>
    <row r="107" spans="2:4">
      <c r="B107" s="14">
        <v>42038</v>
      </c>
      <c r="C107" s="17">
        <v>168221.28000000003</v>
      </c>
      <c r="D107" s="18" t="s">
        <v>9</v>
      </c>
    </row>
    <row r="108" spans="2:4">
      <c r="B108" s="14">
        <v>42039</v>
      </c>
      <c r="C108" s="17">
        <v>100866</v>
      </c>
      <c r="D108" s="18" t="s">
        <v>7</v>
      </c>
    </row>
    <row r="109" spans="2:4">
      <c r="B109" s="14">
        <v>42039</v>
      </c>
      <c r="C109" s="17">
        <v>194489.505</v>
      </c>
      <c r="D109" s="18" t="s">
        <v>8</v>
      </c>
    </row>
    <row r="110" spans="2:4">
      <c r="B110" s="14">
        <v>42039</v>
      </c>
      <c r="C110" s="17">
        <v>46895.520000000004</v>
      </c>
      <c r="D110" s="18" t="s">
        <v>9</v>
      </c>
    </row>
    <row r="111" spans="2:4">
      <c r="B111" s="14">
        <v>42040</v>
      </c>
      <c r="C111" s="17">
        <v>251509.19999999998</v>
      </c>
      <c r="D111" s="18" t="s">
        <v>7</v>
      </c>
    </row>
    <row r="112" spans="2:4">
      <c r="B112" s="14">
        <v>42040</v>
      </c>
      <c r="C112" s="17">
        <v>114911.05500000001</v>
      </c>
      <c r="D112" s="18" t="s">
        <v>8</v>
      </c>
    </row>
    <row r="113" spans="2:4">
      <c r="B113" s="14">
        <v>42040</v>
      </c>
      <c r="C113" s="17">
        <v>30686.400000000001</v>
      </c>
      <c r="D113" s="18" t="s">
        <v>9</v>
      </c>
    </row>
    <row r="114" spans="2:4">
      <c r="B114" s="14">
        <v>42041</v>
      </c>
      <c r="C114" s="17">
        <v>285852</v>
      </c>
      <c r="D114" s="18" t="s">
        <v>7</v>
      </c>
    </row>
    <row r="115" spans="2:4">
      <c r="B115" s="14">
        <v>42041</v>
      </c>
      <c r="C115" s="17">
        <v>757937.25</v>
      </c>
      <c r="D115" s="18" t="s">
        <v>8</v>
      </c>
    </row>
    <row r="116" spans="2:4">
      <c r="B116" s="14">
        <v>42041</v>
      </c>
      <c r="C116" s="17">
        <v>195005.76</v>
      </c>
      <c r="D116" s="18" t="s">
        <v>9</v>
      </c>
    </row>
    <row r="117" spans="2:4">
      <c r="B117" s="14">
        <v>42042</v>
      </c>
      <c r="C117" s="17">
        <v>77977.2</v>
      </c>
      <c r="D117" s="18" t="s">
        <v>7</v>
      </c>
    </row>
    <row r="118" spans="2:4">
      <c r="B118" s="14">
        <v>42042</v>
      </c>
      <c r="C118" s="17">
        <v>533728.44000000006</v>
      </c>
      <c r="D118" s="18" t="s">
        <v>8</v>
      </c>
    </row>
    <row r="119" spans="2:4">
      <c r="B119" s="14">
        <v>42043</v>
      </c>
      <c r="C119" s="17">
        <v>535593.6</v>
      </c>
      <c r="D119" s="18" t="s">
        <v>7</v>
      </c>
    </row>
    <row r="120" spans="2:4">
      <c r="B120" s="14">
        <v>42043</v>
      </c>
      <c r="C120" s="17">
        <v>379011.15</v>
      </c>
      <c r="D120" s="18" t="s">
        <v>8</v>
      </c>
    </row>
    <row r="121" spans="2:4">
      <c r="B121" s="14">
        <v>42044</v>
      </c>
      <c r="C121" s="17">
        <v>80180.399999999994</v>
      </c>
      <c r="D121" s="18" t="s">
        <v>7</v>
      </c>
    </row>
    <row r="122" spans="2:4">
      <c r="B122" s="14">
        <v>42044</v>
      </c>
      <c r="C122" s="17">
        <v>215995.815</v>
      </c>
      <c r="D122" s="18" t="s">
        <v>8</v>
      </c>
    </row>
    <row r="123" spans="2:4">
      <c r="B123" s="14">
        <v>42045</v>
      </c>
      <c r="C123" s="17">
        <v>121536</v>
      </c>
      <c r="D123" s="18" t="s">
        <v>7</v>
      </c>
    </row>
    <row r="124" spans="2:4">
      <c r="B124" s="14">
        <v>42045</v>
      </c>
      <c r="C124" s="17">
        <v>277645.72499999998</v>
      </c>
      <c r="D124" s="18" t="s">
        <v>8</v>
      </c>
    </row>
    <row r="125" spans="2:4">
      <c r="B125" s="14">
        <v>42046</v>
      </c>
      <c r="C125" s="17">
        <v>116959.2</v>
      </c>
      <c r="D125" s="18" t="s">
        <v>7</v>
      </c>
    </row>
    <row r="126" spans="2:4">
      <c r="B126" s="14">
        <v>42046</v>
      </c>
      <c r="C126" s="17">
        <v>243169.29</v>
      </c>
      <c r="D126" s="18" t="s">
        <v>8</v>
      </c>
    </row>
    <row r="127" spans="2:4">
      <c r="B127" s="14">
        <v>42047</v>
      </c>
      <c r="C127" s="17">
        <v>143286</v>
      </c>
      <c r="D127" s="18" t="s">
        <v>7</v>
      </c>
    </row>
    <row r="128" spans="2:4">
      <c r="B128" s="14">
        <v>42047</v>
      </c>
      <c r="C128" s="17">
        <v>723185.82</v>
      </c>
      <c r="D128" s="18" t="s">
        <v>8</v>
      </c>
    </row>
    <row r="129" spans="2:4">
      <c r="B129" s="14">
        <v>42048</v>
      </c>
      <c r="C129" s="17">
        <v>544267.19999999995</v>
      </c>
      <c r="D129" s="18" t="s">
        <v>7</v>
      </c>
    </row>
    <row r="130" spans="2:4">
      <c r="B130" s="14">
        <v>42048</v>
      </c>
      <c r="C130" s="17">
        <v>52793.37</v>
      </c>
      <c r="D130" s="18" t="s">
        <v>8</v>
      </c>
    </row>
    <row r="131" spans="2:4">
      <c r="B131" s="14">
        <v>42049</v>
      </c>
      <c r="C131" s="17">
        <v>106639.2</v>
      </c>
      <c r="D131" s="18" t="s">
        <v>7</v>
      </c>
    </row>
    <row r="132" spans="2:4">
      <c r="B132" s="14">
        <v>42049</v>
      </c>
      <c r="C132" s="17">
        <v>11161.395</v>
      </c>
      <c r="D132" s="18" t="s">
        <v>8</v>
      </c>
    </row>
    <row r="133" spans="2:4">
      <c r="B133" s="14">
        <v>42050</v>
      </c>
      <c r="C133" s="17">
        <v>31240.799999999999</v>
      </c>
      <c r="D133" s="18" t="s">
        <v>7</v>
      </c>
    </row>
    <row r="134" spans="2:4">
      <c r="B134" s="14">
        <v>42050</v>
      </c>
      <c r="C134" s="17">
        <v>77917.14</v>
      </c>
      <c r="D134" s="18" t="s">
        <v>8</v>
      </c>
    </row>
    <row r="135" spans="2:4">
      <c r="B135" s="14">
        <v>42051</v>
      </c>
      <c r="C135" s="17">
        <v>402483.6</v>
      </c>
      <c r="D135" s="18" t="s">
        <v>7</v>
      </c>
    </row>
    <row r="136" spans="2:4">
      <c r="B136" s="14">
        <v>42051</v>
      </c>
      <c r="C136" s="17">
        <v>341081.685</v>
      </c>
      <c r="D136" s="18" t="s">
        <v>8</v>
      </c>
    </row>
    <row r="137" spans="2:4">
      <c r="B137" s="14">
        <v>42052</v>
      </c>
      <c r="C137" s="17">
        <v>227007.6</v>
      </c>
      <c r="D137" s="18" t="s">
        <v>7</v>
      </c>
    </row>
    <row r="138" spans="2:4">
      <c r="B138" s="14">
        <v>42052</v>
      </c>
      <c r="C138" s="17">
        <v>212327.32500000001</v>
      </c>
      <c r="D138" s="18" t="s">
        <v>8</v>
      </c>
    </row>
    <row r="139" spans="2:4">
      <c r="B139" s="14">
        <v>42053</v>
      </c>
      <c r="C139" s="17">
        <v>56900.4</v>
      </c>
      <c r="D139" s="18" t="s">
        <v>7</v>
      </c>
    </row>
    <row r="140" spans="2:4">
      <c r="B140" s="14">
        <v>42053</v>
      </c>
      <c r="C140" s="17">
        <v>19425.420000000002</v>
      </c>
      <c r="D140" s="18" t="s">
        <v>8</v>
      </c>
    </row>
    <row r="141" spans="2:4">
      <c r="B141" s="14">
        <v>42054</v>
      </c>
      <c r="C141" s="17">
        <v>365858.39999999997</v>
      </c>
      <c r="D141" s="18" t="s">
        <v>7</v>
      </c>
    </row>
    <row r="142" spans="2:4">
      <c r="B142" s="14">
        <v>42054</v>
      </c>
      <c r="C142" s="17">
        <v>1223895.0149999999</v>
      </c>
      <c r="D142" s="18" t="s">
        <v>8</v>
      </c>
    </row>
    <row r="143" spans="2:4">
      <c r="B143" s="14">
        <v>42055</v>
      </c>
      <c r="C143" s="17">
        <v>4372.8</v>
      </c>
      <c r="D143" s="18" t="s">
        <v>7</v>
      </c>
    </row>
    <row r="144" spans="2:4">
      <c r="B144" s="14">
        <v>42055</v>
      </c>
      <c r="C144" s="17">
        <v>233802.45</v>
      </c>
      <c r="D144" s="18" t="s">
        <v>8</v>
      </c>
    </row>
    <row r="145" spans="2:4">
      <c r="B145" s="14">
        <v>42056</v>
      </c>
      <c r="C145" s="17">
        <v>105668.4</v>
      </c>
      <c r="D145" s="18" t="s">
        <v>7</v>
      </c>
    </row>
    <row r="146" spans="2:4">
      <c r="B146" s="14">
        <v>42056</v>
      </c>
      <c r="C146" s="17">
        <v>606698.505</v>
      </c>
      <c r="D146" s="18" t="s">
        <v>8</v>
      </c>
    </row>
    <row r="147" spans="2:4">
      <c r="B147" s="14">
        <v>42056</v>
      </c>
      <c r="C147" s="17">
        <v>35220</v>
      </c>
      <c r="D147" s="18" t="s">
        <v>9</v>
      </c>
    </row>
    <row r="148" spans="2:4">
      <c r="B148" s="14">
        <v>42057</v>
      </c>
      <c r="C148" s="17">
        <v>59313.599999999999</v>
      </c>
      <c r="D148" s="18" t="s">
        <v>7</v>
      </c>
    </row>
    <row r="149" spans="2:4">
      <c r="B149" s="14">
        <v>42057</v>
      </c>
      <c r="C149" s="17">
        <v>193244.94</v>
      </c>
      <c r="D149" s="18" t="s">
        <v>8</v>
      </c>
    </row>
    <row r="150" spans="2:4">
      <c r="B150" s="14">
        <v>42057</v>
      </c>
      <c r="C150" s="17">
        <v>13255.68</v>
      </c>
      <c r="D150" s="18" t="s">
        <v>9</v>
      </c>
    </row>
    <row r="151" spans="2:4">
      <c r="B151" s="14">
        <v>42058</v>
      </c>
      <c r="C151" s="17">
        <v>74559.599999999991</v>
      </c>
      <c r="D151" s="18" t="s">
        <v>7</v>
      </c>
    </row>
    <row r="152" spans="2:4">
      <c r="B152" s="14">
        <v>42058</v>
      </c>
      <c r="C152" s="17">
        <v>319461.97499999998</v>
      </c>
      <c r="D152" s="18" t="s">
        <v>8</v>
      </c>
    </row>
    <row r="153" spans="2:4">
      <c r="B153" s="14">
        <v>42058</v>
      </c>
      <c r="C153" s="17">
        <v>94519.200000000012</v>
      </c>
      <c r="D153" s="18" t="s">
        <v>9</v>
      </c>
    </row>
    <row r="154" spans="2:4">
      <c r="B154" s="14">
        <v>42059</v>
      </c>
      <c r="C154" s="17">
        <v>156504</v>
      </c>
      <c r="D154" s="18" t="s">
        <v>7</v>
      </c>
    </row>
    <row r="155" spans="2:4">
      <c r="B155" s="14">
        <v>42059</v>
      </c>
      <c r="C155" s="17">
        <v>670420.80000000005</v>
      </c>
      <c r="D155" s="18" t="s">
        <v>8</v>
      </c>
    </row>
    <row r="156" spans="2:4">
      <c r="B156" s="14">
        <v>42059</v>
      </c>
      <c r="C156" s="17">
        <v>41878.559999999998</v>
      </c>
      <c r="D156" s="18" t="s">
        <v>9</v>
      </c>
    </row>
    <row r="157" spans="2:4">
      <c r="B157" s="14">
        <v>42060</v>
      </c>
      <c r="C157" s="17">
        <v>97882.8</v>
      </c>
      <c r="D157" s="18" t="s">
        <v>7</v>
      </c>
    </row>
    <row r="158" spans="2:4">
      <c r="B158" s="14">
        <v>42060</v>
      </c>
      <c r="C158" s="17">
        <v>28196.91</v>
      </c>
      <c r="D158" s="18" t="s">
        <v>8</v>
      </c>
    </row>
    <row r="159" spans="2:4">
      <c r="B159" s="14">
        <v>42060</v>
      </c>
      <c r="C159" s="17">
        <v>28663.68</v>
      </c>
      <c r="D159" s="18" t="s">
        <v>9</v>
      </c>
    </row>
    <row r="160" spans="2:4">
      <c r="B160" s="14">
        <v>42061</v>
      </c>
      <c r="C160" s="17">
        <v>142374</v>
      </c>
      <c r="D160" s="18" t="s">
        <v>7</v>
      </c>
    </row>
    <row r="161" spans="2:4">
      <c r="B161" s="14">
        <v>42061</v>
      </c>
      <c r="C161" s="17">
        <v>1167574.905</v>
      </c>
      <c r="D161" s="18" t="s">
        <v>8</v>
      </c>
    </row>
    <row r="162" spans="2:4">
      <c r="B162" s="14">
        <v>42061</v>
      </c>
      <c r="C162" s="17">
        <v>237997.91999999998</v>
      </c>
      <c r="D162" s="18" t="s">
        <v>9</v>
      </c>
    </row>
    <row r="163" spans="2:4">
      <c r="B163" s="14">
        <v>42062</v>
      </c>
      <c r="C163" s="17">
        <v>163490.4</v>
      </c>
      <c r="D163" s="18" t="s">
        <v>7</v>
      </c>
    </row>
    <row r="164" spans="2:4">
      <c r="B164" s="14">
        <v>42062</v>
      </c>
      <c r="C164" s="17">
        <v>620910.36</v>
      </c>
      <c r="D164" s="18" t="s">
        <v>8</v>
      </c>
    </row>
    <row r="165" spans="2:4">
      <c r="B165" s="14">
        <v>42062</v>
      </c>
      <c r="C165" s="17">
        <v>55892.640000000007</v>
      </c>
      <c r="D165" s="18" t="s">
        <v>9</v>
      </c>
    </row>
    <row r="166" spans="2:4">
      <c r="B166" s="14">
        <v>42063</v>
      </c>
      <c r="C166" s="17">
        <v>245263.19999999998</v>
      </c>
      <c r="D166" s="18" t="s">
        <v>7</v>
      </c>
    </row>
    <row r="167" spans="2:4">
      <c r="B167" s="14">
        <v>42063</v>
      </c>
      <c r="C167" s="17">
        <v>319683.10499999998</v>
      </c>
      <c r="D167" s="18" t="s">
        <v>8</v>
      </c>
    </row>
    <row r="168" spans="2:4">
      <c r="B168" s="14">
        <v>42063</v>
      </c>
      <c r="C168" s="17">
        <v>35808</v>
      </c>
      <c r="D168" s="18" t="s">
        <v>9</v>
      </c>
    </row>
    <row r="169" spans="2:4">
      <c r="B169" s="14">
        <v>42064</v>
      </c>
      <c r="C169" s="17">
        <v>216908.4</v>
      </c>
      <c r="D169" s="18" t="s">
        <v>7</v>
      </c>
    </row>
    <row r="170" spans="2:4">
      <c r="B170" s="14">
        <v>42064</v>
      </c>
      <c r="C170" s="17">
        <v>142543.79999999999</v>
      </c>
      <c r="D170" s="18" t="s">
        <v>8</v>
      </c>
    </row>
    <row r="171" spans="2:4">
      <c r="B171" s="14">
        <v>42064</v>
      </c>
      <c r="C171" s="17">
        <v>37303.200000000004</v>
      </c>
      <c r="D171" s="18" t="s">
        <v>9</v>
      </c>
    </row>
    <row r="172" spans="2:4">
      <c r="B172" s="14">
        <v>42065</v>
      </c>
      <c r="C172" s="17">
        <v>171472.8</v>
      </c>
      <c r="D172" s="18" t="s">
        <v>7</v>
      </c>
    </row>
    <row r="173" spans="2:4">
      <c r="B173" s="14">
        <v>42065</v>
      </c>
      <c r="C173" s="17">
        <v>58233.735000000001</v>
      </c>
      <c r="D173" s="18" t="s">
        <v>8</v>
      </c>
    </row>
    <row r="174" spans="2:4">
      <c r="B174" s="14">
        <v>42065</v>
      </c>
      <c r="C174" s="17">
        <v>21041.279999999999</v>
      </c>
      <c r="D174" s="18" t="s">
        <v>9</v>
      </c>
    </row>
    <row r="175" spans="2:4">
      <c r="B175" s="14">
        <v>42066</v>
      </c>
      <c r="C175" s="17">
        <v>329599.2</v>
      </c>
      <c r="D175" s="18" t="s">
        <v>7</v>
      </c>
    </row>
    <row r="176" spans="2:4">
      <c r="B176" s="14">
        <v>42066</v>
      </c>
      <c r="C176" s="17">
        <v>147788.54999999999</v>
      </c>
      <c r="D176" s="18" t="s">
        <v>8</v>
      </c>
    </row>
    <row r="177" spans="2:4">
      <c r="B177" s="14">
        <v>42066</v>
      </c>
      <c r="C177" s="17">
        <v>18349.919999999998</v>
      </c>
      <c r="D177" s="18" t="s">
        <v>9</v>
      </c>
    </row>
    <row r="178" spans="2:4">
      <c r="B178" s="14">
        <v>42067</v>
      </c>
      <c r="C178" s="17">
        <v>48717.599999999999</v>
      </c>
      <c r="D178" s="18" t="s">
        <v>7</v>
      </c>
    </row>
    <row r="179" spans="2:4">
      <c r="B179" s="14">
        <v>42067</v>
      </c>
      <c r="C179" s="17">
        <v>300322.89</v>
      </c>
      <c r="D179" s="18" t="s">
        <v>8</v>
      </c>
    </row>
    <row r="180" spans="2:4">
      <c r="B180" s="14">
        <v>42067</v>
      </c>
      <c r="C180" s="17">
        <v>9785.76</v>
      </c>
      <c r="D180" s="18" t="s">
        <v>9</v>
      </c>
    </row>
    <row r="181" spans="2:4">
      <c r="B181" s="14">
        <v>42068</v>
      </c>
      <c r="C181" s="17">
        <v>378519.6</v>
      </c>
      <c r="D181" s="18" t="s">
        <v>7</v>
      </c>
    </row>
    <row r="182" spans="2:4">
      <c r="B182" s="14">
        <v>42068</v>
      </c>
      <c r="C182" s="17">
        <v>163772.28</v>
      </c>
      <c r="D182" s="18" t="s">
        <v>8</v>
      </c>
    </row>
    <row r="183" spans="2:4">
      <c r="B183" s="14">
        <v>42068</v>
      </c>
      <c r="C183" s="17">
        <v>25991.52</v>
      </c>
      <c r="D183" s="18" t="s">
        <v>9</v>
      </c>
    </row>
    <row r="184" spans="2:4">
      <c r="B184" s="14">
        <v>42069</v>
      </c>
      <c r="C184" s="17">
        <v>205700.4</v>
      </c>
      <c r="D184" s="18" t="s">
        <v>7</v>
      </c>
    </row>
    <row r="185" spans="2:4">
      <c r="B185" s="14">
        <v>42069</v>
      </c>
      <c r="C185" s="17">
        <v>164143.66500000001</v>
      </c>
      <c r="D185" s="18" t="s">
        <v>8</v>
      </c>
    </row>
    <row r="186" spans="2:4">
      <c r="B186" s="14">
        <v>42069</v>
      </c>
      <c r="C186" s="17">
        <v>9428.64</v>
      </c>
      <c r="D186" s="18" t="s">
        <v>9</v>
      </c>
    </row>
    <row r="187" spans="2:4">
      <c r="B187" s="14">
        <v>42070</v>
      </c>
      <c r="C187" s="17">
        <v>343754.39999999997</v>
      </c>
      <c r="D187" s="18" t="s">
        <v>7</v>
      </c>
    </row>
    <row r="188" spans="2:4">
      <c r="B188" s="14">
        <v>42070</v>
      </c>
      <c r="C188" s="17">
        <v>71906.94</v>
      </c>
      <c r="D188" s="18" t="s">
        <v>8</v>
      </c>
    </row>
    <row r="189" spans="2:4">
      <c r="B189" s="14">
        <v>42070</v>
      </c>
      <c r="C189" s="17">
        <v>34575.360000000001</v>
      </c>
      <c r="D189" s="18" t="s">
        <v>9</v>
      </c>
    </row>
    <row r="190" spans="2:4">
      <c r="B190" s="14">
        <v>42071</v>
      </c>
      <c r="C190" s="17">
        <v>427430.39999999997</v>
      </c>
      <c r="D190" s="18" t="s">
        <v>7</v>
      </c>
    </row>
    <row r="191" spans="2:4">
      <c r="B191" s="14">
        <v>42071</v>
      </c>
      <c r="C191" s="17">
        <v>34090.875</v>
      </c>
      <c r="D191" s="18" t="s">
        <v>8</v>
      </c>
    </row>
    <row r="192" spans="2:4">
      <c r="B192" s="14">
        <v>42071</v>
      </c>
      <c r="C192" s="17">
        <v>630.24</v>
      </c>
      <c r="D192" s="18" t="s">
        <v>9</v>
      </c>
    </row>
    <row r="193" spans="2:4">
      <c r="B193" s="14">
        <v>42072</v>
      </c>
      <c r="C193" s="17">
        <v>89178</v>
      </c>
      <c r="D193" s="18" t="s">
        <v>7</v>
      </c>
    </row>
    <row r="194" spans="2:4">
      <c r="B194" s="14">
        <v>42072</v>
      </c>
      <c r="C194" s="17">
        <v>183844.08</v>
      </c>
      <c r="D194" s="18" t="s">
        <v>8</v>
      </c>
    </row>
    <row r="195" spans="2:4">
      <c r="B195" s="14">
        <v>42072</v>
      </c>
      <c r="C195" s="17">
        <v>32628.48</v>
      </c>
      <c r="D195" s="18" t="s">
        <v>9</v>
      </c>
    </row>
    <row r="196" spans="2:4">
      <c r="B196" s="14">
        <v>42073</v>
      </c>
      <c r="C196" s="17">
        <v>38163.599999999999</v>
      </c>
      <c r="D196" s="18" t="s">
        <v>7</v>
      </c>
    </row>
    <row r="197" spans="2:4">
      <c r="B197" s="14">
        <v>42073</v>
      </c>
      <c r="C197" s="17">
        <v>175631.08499999999</v>
      </c>
      <c r="D197" s="18" t="s">
        <v>8</v>
      </c>
    </row>
    <row r="198" spans="2:4">
      <c r="B198" s="14">
        <v>42073</v>
      </c>
      <c r="C198" s="17">
        <v>95619.839999999997</v>
      </c>
      <c r="D198" s="18" t="s">
        <v>9</v>
      </c>
    </row>
    <row r="199" spans="2:4">
      <c r="B199" s="14">
        <v>42074</v>
      </c>
      <c r="C199" s="17">
        <v>132982.79999999999</v>
      </c>
      <c r="D199" s="18" t="s">
        <v>7</v>
      </c>
    </row>
    <row r="200" spans="2:4">
      <c r="B200" s="14">
        <v>42074</v>
      </c>
      <c r="C200" s="17">
        <v>136975.86000000002</v>
      </c>
      <c r="D200" s="18" t="s">
        <v>8</v>
      </c>
    </row>
    <row r="201" spans="2:4">
      <c r="B201" s="14">
        <v>42074</v>
      </c>
      <c r="C201" s="17">
        <v>21174.720000000001</v>
      </c>
      <c r="D201" s="18" t="s">
        <v>9</v>
      </c>
    </row>
    <row r="202" spans="2:4">
      <c r="B202" s="14">
        <v>42075</v>
      </c>
      <c r="C202" s="17">
        <v>105732</v>
      </c>
      <c r="D202" s="18" t="s">
        <v>7</v>
      </c>
    </row>
    <row r="203" spans="2:4">
      <c r="B203" s="14">
        <v>42075</v>
      </c>
      <c r="C203" s="17">
        <v>186687.58499999999</v>
      </c>
      <c r="D203" s="18" t="s">
        <v>8</v>
      </c>
    </row>
    <row r="204" spans="2:4">
      <c r="B204" s="14">
        <v>42075</v>
      </c>
      <c r="C204" s="17">
        <v>23726.880000000001</v>
      </c>
      <c r="D204" s="18" t="s">
        <v>9</v>
      </c>
    </row>
    <row r="205" spans="2:4">
      <c r="B205" s="14">
        <v>42076</v>
      </c>
      <c r="C205" s="17">
        <v>52159.199999999997</v>
      </c>
      <c r="D205" s="18" t="s">
        <v>7</v>
      </c>
    </row>
    <row r="206" spans="2:4">
      <c r="B206" s="14">
        <v>42076</v>
      </c>
      <c r="C206" s="17">
        <v>161351.19</v>
      </c>
      <c r="D206" s="18" t="s">
        <v>8</v>
      </c>
    </row>
    <row r="207" spans="2:4">
      <c r="B207" s="14">
        <v>42076</v>
      </c>
      <c r="C207" s="17">
        <v>43570.559999999998</v>
      </c>
      <c r="D207" s="18" t="s">
        <v>9</v>
      </c>
    </row>
    <row r="208" spans="2:4">
      <c r="B208" s="14">
        <v>42077</v>
      </c>
      <c r="C208" s="17">
        <v>21932.399999999998</v>
      </c>
      <c r="D208" s="18" t="s">
        <v>7</v>
      </c>
    </row>
    <row r="209" spans="2:4">
      <c r="B209" s="14">
        <v>42077</v>
      </c>
      <c r="C209" s="17">
        <v>226811.34</v>
      </c>
      <c r="D209" s="18" t="s">
        <v>8</v>
      </c>
    </row>
    <row r="210" spans="2:4">
      <c r="B210" s="14">
        <v>42077</v>
      </c>
      <c r="C210" s="17">
        <v>53816.160000000003</v>
      </c>
      <c r="D210" s="18" t="s">
        <v>9</v>
      </c>
    </row>
    <row r="211" spans="2:4">
      <c r="B211" s="14">
        <v>42078</v>
      </c>
      <c r="C211" s="17">
        <v>10310.4</v>
      </c>
      <c r="D211" s="18" t="s">
        <v>7</v>
      </c>
    </row>
    <row r="212" spans="2:4">
      <c r="B212" s="14">
        <v>42078</v>
      </c>
      <c r="C212" s="17">
        <v>174122.86499999999</v>
      </c>
      <c r="D212" s="18" t="s">
        <v>8</v>
      </c>
    </row>
    <row r="213" spans="2:4">
      <c r="B213" s="14">
        <v>42078</v>
      </c>
      <c r="C213" s="17">
        <v>7098.72</v>
      </c>
      <c r="D213" s="18" t="s">
        <v>9</v>
      </c>
    </row>
    <row r="214" spans="2:4">
      <c r="B214" s="14">
        <v>42079</v>
      </c>
      <c r="C214" s="17">
        <v>75301.2</v>
      </c>
      <c r="D214" s="18" t="s">
        <v>7</v>
      </c>
    </row>
    <row r="215" spans="2:4">
      <c r="B215" s="14">
        <v>42079</v>
      </c>
      <c r="C215" s="17">
        <v>730814.80500000005</v>
      </c>
      <c r="D215" s="18" t="s">
        <v>8</v>
      </c>
    </row>
    <row r="216" spans="2:4">
      <c r="B216" s="14">
        <v>42079</v>
      </c>
      <c r="C216" s="17">
        <v>172171.68000000002</v>
      </c>
      <c r="D216" s="18" t="s">
        <v>9</v>
      </c>
    </row>
    <row r="217" spans="2:4">
      <c r="B217" s="14">
        <v>42080</v>
      </c>
      <c r="C217" s="17">
        <v>18448.8</v>
      </c>
      <c r="D217" s="18" t="s">
        <v>7</v>
      </c>
    </row>
    <row r="218" spans="2:4">
      <c r="B218" s="14">
        <v>42080</v>
      </c>
      <c r="C218" s="17">
        <v>802333.35</v>
      </c>
      <c r="D218" s="18" t="s">
        <v>8</v>
      </c>
    </row>
    <row r="219" spans="2:4">
      <c r="B219" s="14">
        <v>42080</v>
      </c>
      <c r="C219" s="17">
        <v>151936.80000000002</v>
      </c>
      <c r="D219" s="18" t="s">
        <v>9</v>
      </c>
    </row>
    <row r="220" spans="2:4">
      <c r="B220" s="14">
        <v>42081</v>
      </c>
      <c r="C220" s="17">
        <v>530793.6</v>
      </c>
      <c r="D220" s="18" t="s">
        <v>7</v>
      </c>
    </row>
    <row r="221" spans="2:4">
      <c r="B221" s="14">
        <v>42081</v>
      </c>
      <c r="C221" s="17">
        <v>236719.66500000001</v>
      </c>
      <c r="D221" s="18" t="s">
        <v>8</v>
      </c>
    </row>
    <row r="222" spans="2:4">
      <c r="B222" s="14">
        <v>42081</v>
      </c>
      <c r="C222" s="17">
        <v>37769.279999999999</v>
      </c>
      <c r="D222" s="18" t="s">
        <v>9</v>
      </c>
    </row>
    <row r="223" spans="2:4">
      <c r="B223" s="14">
        <v>42082</v>
      </c>
      <c r="C223" s="17">
        <v>113904</v>
      </c>
      <c r="D223" s="18" t="s">
        <v>7</v>
      </c>
    </row>
    <row r="224" spans="2:4">
      <c r="B224" s="14">
        <v>42082</v>
      </c>
      <c r="C224" s="17">
        <v>635071.18500000006</v>
      </c>
      <c r="D224" s="18" t="s">
        <v>8</v>
      </c>
    </row>
    <row r="225" spans="2:4">
      <c r="B225" s="14">
        <v>42082</v>
      </c>
      <c r="C225" s="17">
        <v>41821.920000000006</v>
      </c>
      <c r="D225" s="18" t="s">
        <v>9</v>
      </c>
    </row>
    <row r="226" spans="2:4">
      <c r="B226" s="14">
        <v>42083</v>
      </c>
      <c r="C226" s="17">
        <v>109087.2</v>
      </c>
      <c r="D226" s="18" t="s">
        <v>7</v>
      </c>
    </row>
    <row r="227" spans="2:4">
      <c r="B227" s="14">
        <v>42083</v>
      </c>
      <c r="C227" s="17">
        <v>145687.815</v>
      </c>
      <c r="D227" s="18" t="s">
        <v>8</v>
      </c>
    </row>
    <row r="228" spans="2:4">
      <c r="B228" s="14">
        <v>42083</v>
      </c>
      <c r="C228" s="17">
        <v>14777.760000000002</v>
      </c>
      <c r="D228" s="18" t="s">
        <v>9</v>
      </c>
    </row>
    <row r="229" spans="2:4">
      <c r="B229" s="14">
        <v>42084</v>
      </c>
      <c r="C229" s="17">
        <v>517848</v>
      </c>
      <c r="D229" s="18" t="s">
        <v>7</v>
      </c>
    </row>
    <row r="230" spans="2:4">
      <c r="B230" s="14">
        <v>42084</v>
      </c>
      <c r="C230" s="17">
        <v>872939.02500000002</v>
      </c>
      <c r="D230" s="18" t="s">
        <v>8</v>
      </c>
    </row>
    <row r="231" spans="2:4">
      <c r="B231" s="14">
        <v>42084</v>
      </c>
      <c r="C231" s="17">
        <v>49776</v>
      </c>
      <c r="D231" s="18" t="s">
        <v>9</v>
      </c>
    </row>
    <row r="232" spans="2:4">
      <c r="B232" s="14">
        <v>42085</v>
      </c>
      <c r="C232" s="17">
        <v>364538.39999999997</v>
      </c>
      <c r="D232" s="18" t="s">
        <v>7</v>
      </c>
    </row>
    <row r="233" spans="2:4">
      <c r="B233" s="14">
        <v>42085</v>
      </c>
      <c r="C233" s="17">
        <v>150807.82500000001</v>
      </c>
      <c r="D233" s="18" t="s">
        <v>8</v>
      </c>
    </row>
    <row r="234" spans="2:4">
      <c r="B234" s="14">
        <v>42085</v>
      </c>
      <c r="C234" s="17">
        <v>203158.56</v>
      </c>
      <c r="D234" s="18" t="s">
        <v>9</v>
      </c>
    </row>
    <row r="235" spans="2:4">
      <c r="B235" s="14">
        <v>42086</v>
      </c>
      <c r="C235" s="17">
        <v>95810.4</v>
      </c>
      <c r="D235" s="18" t="s">
        <v>7</v>
      </c>
    </row>
    <row r="236" spans="2:4">
      <c r="B236" s="14">
        <v>42086</v>
      </c>
      <c r="C236" s="17">
        <v>743784.93</v>
      </c>
      <c r="D236" s="18" t="s">
        <v>8</v>
      </c>
    </row>
    <row r="237" spans="2:4">
      <c r="B237" s="14">
        <v>42086</v>
      </c>
      <c r="C237" s="17">
        <v>152751.84</v>
      </c>
      <c r="D237" s="18" t="s">
        <v>9</v>
      </c>
    </row>
    <row r="238" spans="2:4">
      <c r="B238" s="14">
        <v>42087</v>
      </c>
      <c r="C238" s="17">
        <v>541342.79999999993</v>
      </c>
      <c r="D238" s="18" t="s">
        <v>7</v>
      </c>
    </row>
    <row r="239" spans="2:4">
      <c r="B239" s="14">
        <v>42087</v>
      </c>
      <c r="C239" s="17">
        <v>354026.29499999998</v>
      </c>
      <c r="D239" s="18" t="s">
        <v>8</v>
      </c>
    </row>
    <row r="240" spans="2:4">
      <c r="B240" s="14">
        <v>42087</v>
      </c>
      <c r="C240" s="17">
        <v>30502.559999999998</v>
      </c>
      <c r="D240" s="18" t="s">
        <v>9</v>
      </c>
    </row>
    <row r="241" spans="2:4">
      <c r="B241" s="14">
        <v>42088</v>
      </c>
      <c r="C241" s="17">
        <v>58910.400000000001</v>
      </c>
      <c r="D241" s="18" t="s">
        <v>7</v>
      </c>
    </row>
    <row r="242" spans="2:4">
      <c r="B242" s="14">
        <v>42088</v>
      </c>
      <c r="C242" s="17">
        <v>313145.59500000003</v>
      </c>
      <c r="D242" s="18" t="s">
        <v>8</v>
      </c>
    </row>
    <row r="243" spans="2:4">
      <c r="B243" s="14">
        <v>42088</v>
      </c>
      <c r="C243" s="17">
        <v>38691.360000000001</v>
      </c>
      <c r="D243" s="18" t="s">
        <v>9</v>
      </c>
    </row>
    <row r="244" spans="2:4">
      <c r="B244" s="14">
        <v>42089</v>
      </c>
      <c r="C244" s="17">
        <v>374929.2</v>
      </c>
      <c r="D244" s="18" t="s">
        <v>7</v>
      </c>
    </row>
    <row r="245" spans="2:4">
      <c r="B245" s="14">
        <v>42089</v>
      </c>
      <c r="C245" s="17">
        <v>197157.24</v>
      </c>
      <c r="D245" s="18" t="s">
        <v>8</v>
      </c>
    </row>
    <row r="246" spans="2:4">
      <c r="B246" s="14">
        <v>42089</v>
      </c>
      <c r="C246" s="17">
        <v>158603.04</v>
      </c>
      <c r="D246" s="18" t="s">
        <v>9</v>
      </c>
    </row>
    <row r="247" spans="2:4">
      <c r="B247" s="14">
        <v>42090</v>
      </c>
      <c r="C247" s="17">
        <v>450775.2</v>
      </c>
      <c r="D247" s="18" t="s">
        <v>7</v>
      </c>
    </row>
    <row r="248" spans="2:4">
      <c r="B248" s="14">
        <v>42090</v>
      </c>
      <c r="C248" s="17">
        <v>6999.6149999999998</v>
      </c>
      <c r="D248" s="18" t="s">
        <v>8</v>
      </c>
    </row>
    <row r="249" spans="2:4">
      <c r="B249" s="14">
        <v>42090</v>
      </c>
      <c r="C249" s="17">
        <v>25699.68</v>
      </c>
      <c r="D249" s="18" t="s">
        <v>9</v>
      </c>
    </row>
    <row r="250" spans="2:4">
      <c r="B250" s="14">
        <v>42091</v>
      </c>
      <c r="C250" s="17">
        <v>68239.199999999997</v>
      </c>
      <c r="D250" s="18" t="s">
        <v>7</v>
      </c>
    </row>
    <row r="251" spans="2:4">
      <c r="B251" s="14">
        <v>42091</v>
      </c>
      <c r="C251" s="17">
        <v>154907.23500000002</v>
      </c>
      <c r="D251" s="18" t="s">
        <v>8</v>
      </c>
    </row>
    <row r="252" spans="2:4">
      <c r="B252" s="14">
        <v>42091</v>
      </c>
      <c r="C252" s="17">
        <v>32183.520000000004</v>
      </c>
      <c r="D252" s="18" t="s">
        <v>9</v>
      </c>
    </row>
    <row r="253" spans="2:4">
      <c r="B253" s="14">
        <v>42092</v>
      </c>
      <c r="C253" s="17">
        <v>303039.59999999998</v>
      </c>
      <c r="D253" s="18" t="s">
        <v>7</v>
      </c>
    </row>
    <row r="254" spans="2:4">
      <c r="B254" s="14">
        <v>42092</v>
      </c>
      <c r="C254" s="17">
        <v>127322.685</v>
      </c>
      <c r="D254" s="18" t="s">
        <v>8</v>
      </c>
    </row>
    <row r="255" spans="2:4">
      <c r="B255" s="14">
        <v>42092</v>
      </c>
      <c r="C255" s="17">
        <v>259.68</v>
      </c>
      <c r="D255" s="18" t="s">
        <v>9</v>
      </c>
    </row>
    <row r="256" spans="2:4">
      <c r="B256" s="14">
        <v>42093</v>
      </c>
      <c r="C256" s="17">
        <v>109822.8</v>
      </c>
      <c r="D256" s="18" t="s">
        <v>7</v>
      </c>
    </row>
    <row r="257" spans="2:4">
      <c r="B257" s="14">
        <v>42093</v>
      </c>
      <c r="C257" s="17">
        <v>116064.9</v>
      </c>
      <c r="D257" s="18" t="s">
        <v>8</v>
      </c>
    </row>
    <row r="258" spans="2:4">
      <c r="B258" s="14">
        <v>42093</v>
      </c>
      <c r="C258" s="17">
        <v>9071.0399999999991</v>
      </c>
      <c r="D258" s="18" t="s">
        <v>9</v>
      </c>
    </row>
    <row r="259" spans="2:4">
      <c r="B259" s="14">
        <v>42094</v>
      </c>
      <c r="C259" s="17">
        <v>66280.800000000003</v>
      </c>
      <c r="D259" s="18" t="s">
        <v>7</v>
      </c>
    </row>
    <row r="260" spans="2:4">
      <c r="B260" s="14">
        <v>42094</v>
      </c>
      <c r="C260" s="17">
        <v>787021.51500000001</v>
      </c>
      <c r="D260" s="18" t="s">
        <v>8</v>
      </c>
    </row>
    <row r="261" spans="2:4">
      <c r="B261" s="14">
        <v>42094</v>
      </c>
      <c r="C261" s="17">
        <v>174908.64</v>
      </c>
      <c r="D261" s="18" t="s">
        <v>9</v>
      </c>
    </row>
  </sheetData>
  <phoneticPr fontId="7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H35"/>
  <sheetViews>
    <sheetView zoomScale="62" zoomScaleNormal="85" workbookViewId="0">
      <selection activeCell="I22" sqref="I22"/>
    </sheetView>
  </sheetViews>
  <sheetFormatPr defaultColWidth="10.8984375" defaultRowHeight="15"/>
  <cols>
    <col min="1" max="1" width="4.8984375" style="1" customWidth="1"/>
    <col min="2" max="2" width="19.5" style="1" customWidth="1"/>
    <col min="3" max="8" width="19.09765625" style="1" bestFit="1" customWidth="1"/>
    <col min="9" max="17" width="15.09765625" style="1" bestFit="1" customWidth="1"/>
    <col min="18" max="16384" width="10.8984375" style="1"/>
  </cols>
  <sheetData>
    <row r="5" spans="2:8" ht="15.6">
      <c r="B5" s="51" t="s">
        <v>118</v>
      </c>
      <c r="C5" s="52"/>
      <c r="D5" s="52"/>
      <c r="E5" s="52"/>
      <c r="F5" s="52"/>
      <c r="G5" s="52"/>
      <c r="H5" s="52"/>
    </row>
    <row r="6" spans="2:8" ht="15.6"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13</v>
      </c>
    </row>
    <row r="7" spans="2:8" ht="15.6">
      <c r="B7" s="13" t="s">
        <v>1</v>
      </c>
      <c r="C7" s="3"/>
      <c r="D7" s="3"/>
      <c r="E7" s="3"/>
      <c r="F7" s="3"/>
      <c r="G7" s="4"/>
      <c r="H7" s="42"/>
    </row>
    <row r="8" spans="2:8">
      <c r="B8" s="1" t="s">
        <v>7</v>
      </c>
      <c r="C8" s="5">
        <v>6085063</v>
      </c>
      <c r="D8" s="5">
        <v>5663582</v>
      </c>
      <c r="E8" s="5">
        <v>5701994</v>
      </c>
      <c r="F8" s="5">
        <v>5691910</v>
      </c>
      <c r="G8" s="5">
        <v>5906352</v>
      </c>
      <c r="H8" s="5">
        <f>GETPIVOTDATA("Revenue",Tables!$A$3,"Product Line","Cars.go.com")</f>
        <v>16757524.800000003</v>
      </c>
    </row>
    <row r="9" spans="2:8">
      <c r="B9" s="7" t="s">
        <v>8</v>
      </c>
      <c r="C9" s="5">
        <v>32339403</v>
      </c>
      <c r="D9" s="5">
        <v>34861524</v>
      </c>
      <c r="E9" s="5">
        <v>36039564</v>
      </c>
      <c r="F9" s="5">
        <v>34422242</v>
      </c>
      <c r="G9" s="5">
        <v>45337642</v>
      </c>
      <c r="H9" s="5">
        <f>GETPIVOTDATA("Revenue",Tables!$A$3,"Product Line","Planes.go.com")</f>
        <v>32529742.559999999</v>
      </c>
    </row>
    <row r="10" spans="2:8" ht="16.2" thickBot="1">
      <c r="B10" s="8" t="s">
        <v>9</v>
      </c>
      <c r="C10" s="9">
        <v>4329578</v>
      </c>
      <c r="D10" s="9">
        <v>4418088</v>
      </c>
      <c r="E10" s="9">
        <v>4657184</v>
      </c>
      <c r="F10" s="9">
        <v>4597765</v>
      </c>
      <c r="G10" s="9">
        <v>5437214</v>
      </c>
      <c r="H10" s="50">
        <f>GETPIVOTDATA("Revenue",Tables!$A$3,"Product Line","Boats.go.com")</f>
        <v>4736347.68</v>
      </c>
    </row>
    <row r="11" spans="2:8" ht="16.2" thickTop="1">
      <c r="B11" s="10" t="s">
        <v>0</v>
      </c>
      <c r="C11" s="5">
        <v>42754044</v>
      </c>
      <c r="D11" s="5">
        <v>44943194</v>
      </c>
      <c r="E11" s="5">
        <v>46398742</v>
      </c>
      <c r="F11" s="5">
        <v>44711917</v>
      </c>
      <c r="G11" s="5">
        <v>56681208</v>
      </c>
      <c r="H11" s="49">
        <f>SUM(H8:H10)</f>
        <v>54023615.039999999</v>
      </c>
    </row>
    <row r="12" spans="2:8" ht="15.6">
      <c r="B12" s="11"/>
      <c r="C12" s="11"/>
      <c r="D12" s="11"/>
      <c r="E12" s="11"/>
      <c r="F12" s="11"/>
      <c r="G12" s="11"/>
      <c r="H12" s="12"/>
    </row>
    <row r="13" spans="2:8" ht="15.6">
      <c r="H13" s="10"/>
    </row>
    <row r="14" spans="2:8" ht="15.6">
      <c r="B14" s="13" t="s">
        <v>10</v>
      </c>
      <c r="C14" s="3"/>
      <c r="D14" s="3"/>
      <c r="E14" s="3"/>
      <c r="F14" s="3"/>
      <c r="G14" s="4"/>
      <c r="H14" s="42" t="s">
        <v>15</v>
      </c>
    </row>
    <row r="15" spans="2:8">
      <c r="B15" s="1" t="s">
        <v>7</v>
      </c>
      <c r="C15" s="5">
        <v>608506.30000000005</v>
      </c>
      <c r="D15" s="5">
        <v>566358.20000000007</v>
      </c>
      <c r="E15" s="5">
        <v>570199.4</v>
      </c>
      <c r="F15" s="5">
        <v>569191</v>
      </c>
      <c r="G15" s="5">
        <v>590635.20000000007</v>
      </c>
      <c r="H15" s="5">
        <f>H8*Tables!G106</f>
        <v>1675752.4800000004</v>
      </c>
    </row>
    <row r="16" spans="2:8">
      <c r="B16" s="7" t="s">
        <v>8</v>
      </c>
      <c r="C16" s="5">
        <v>161697.01500000001</v>
      </c>
      <c r="D16" s="5">
        <v>174307.62</v>
      </c>
      <c r="E16" s="5">
        <v>180197.82</v>
      </c>
      <c r="F16" s="5">
        <v>172111.21</v>
      </c>
      <c r="G16" s="5">
        <v>226688.21</v>
      </c>
      <c r="H16" s="5">
        <f>H9*Tables!G107</f>
        <v>162648.71280000001</v>
      </c>
    </row>
    <row r="17" spans="2:8" ht="16.2" thickBot="1">
      <c r="B17" s="8" t="s">
        <v>9</v>
      </c>
      <c r="C17" s="9">
        <v>86591.56</v>
      </c>
      <c r="D17" s="9">
        <v>88361.76</v>
      </c>
      <c r="E17" s="9">
        <v>93143.680000000008</v>
      </c>
      <c r="F17" s="9">
        <v>91955.3</v>
      </c>
      <c r="G17" s="9">
        <v>108744.28</v>
      </c>
      <c r="H17" s="49">
        <f>H10*Tables!G108</f>
        <v>94726.953599999993</v>
      </c>
    </row>
    <row r="18" spans="2:8" ht="16.2" thickTop="1">
      <c r="B18" s="10" t="s">
        <v>0</v>
      </c>
      <c r="C18" s="5">
        <v>856794.875</v>
      </c>
      <c r="D18" s="5">
        <v>829027.58000000007</v>
      </c>
      <c r="E18" s="5">
        <v>843540.9</v>
      </c>
      <c r="F18" s="5">
        <v>833257.51</v>
      </c>
      <c r="G18" s="5">
        <v>926067.69000000006</v>
      </c>
      <c r="H18" s="43">
        <f>SUM(H15:H17)</f>
        <v>1933128.1464000004</v>
      </c>
    </row>
    <row r="19" spans="2:8" ht="15.6">
      <c r="B19" s="12"/>
      <c r="C19" s="11"/>
      <c r="D19" s="11"/>
      <c r="E19" s="11"/>
      <c r="F19" s="11"/>
      <c r="G19" s="11"/>
      <c r="H19" s="11"/>
    </row>
    <row r="21" spans="2:8" ht="15.6">
      <c r="B21" s="51" t="s">
        <v>120</v>
      </c>
      <c r="C21" s="52"/>
      <c r="D21" s="52"/>
      <c r="E21" s="52"/>
      <c r="F21" s="52"/>
      <c r="G21" s="52"/>
      <c r="H21" s="52"/>
    </row>
    <row r="22" spans="2:8" ht="15.6"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13</v>
      </c>
    </row>
    <row r="23" spans="2:8" ht="15.6">
      <c r="B23" s="13" t="s">
        <v>1</v>
      </c>
      <c r="C23" s="3"/>
      <c r="D23" s="3"/>
      <c r="E23" s="3"/>
      <c r="F23" s="3"/>
      <c r="G23" s="4"/>
      <c r="H23" s="42"/>
    </row>
    <row r="24" spans="2:8">
      <c r="B24" s="1" t="s">
        <v>7</v>
      </c>
      <c r="C24" s="5">
        <v>6085063</v>
      </c>
      <c r="D24" s="5">
        <v>5663582</v>
      </c>
      <c r="E24" s="5">
        <v>5701994</v>
      </c>
      <c r="F24" s="5">
        <v>5691910</v>
      </c>
      <c r="G24" s="5">
        <v>5906352</v>
      </c>
      <c r="H24" s="5">
        <f>Tables!C101</f>
        <v>16757524.800000003</v>
      </c>
    </row>
    <row r="25" spans="2:8">
      <c r="B25" s="7" t="s">
        <v>8</v>
      </c>
      <c r="C25" s="5">
        <v>32339403</v>
      </c>
      <c r="D25" s="5">
        <v>34861524</v>
      </c>
      <c r="E25" s="5">
        <v>36039564</v>
      </c>
      <c r="F25" s="5">
        <v>34422242</v>
      </c>
      <c r="G25" s="5">
        <v>45337642</v>
      </c>
      <c r="H25" s="5">
        <f>Tables!D101</f>
        <v>32529742.559999999</v>
      </c>
    </row>
    <row r="26" spans="2:8" ht="16.2" thickBot="1">
      <c r="B26" s="8" t="s">
        <v>9</v>
      </c>
      <c r="C26" s="9">
        <v>4329578</v>
      </c>
      <c r="D26" s="9">
        <v>4418088</v>
      </c>
      <c r="E26" s="9">
        <v>4657184</v>
      </c>
      <c r="F26" s="9">
        <v>4597765</v>
      </c>
      <c r="G26" s="9">
        <v>5437214</v>
      </c>
      <c r="H26" s="50">
        <f>Tables!B101</f>
        <v>5295606.6197714377</v>
      </c>
    </row>
    <row r="27" spans="2:8" ht="16.2" thickTop="1">
      <c r="B27" s="10" t="s">
        <v>0</v>
      </c>
      <c r="C27" s="5">
        <v>42754044</v>
      </c>
      <c r="D27" s="5">
        <v>44943194</v>
      </c>
      <c r="E27" s="5">
        <v>46398742</v>
      </c>
      <c r="F27" s="5">
        <v>44711917</v>
      </c>
      <c r="G27" s="5">
        <v>56681208</v>
      </c>
      <c r="H27" s="49">
        <f>SUM(H24:H26)</f>
        <v>54582873.979771435</v>
      </c>
    </row>
    <row r="28" spans="2:8" ht="15.6">
      <c r="B28" s="11"/>
      <c r="C28" s="11"/>
      <c r="D28" s="11"/>
      <c r="E28" s="11"/>
      <c r="F28" s="11"/>
      <c r="G28" s="11"/>
      <c r="H28" s="12"/>
    </row>
    <row r="29" spans="2:8" ht="15.6">
      <c r="H29" s="10"/>
    </row>
    <row r="30" spans="2:8" ht="15.6">
      <c r="B30" s="13" t="s">
        <v>10</v>
      </c>
      <c r="C30" s="3"/>
      <c r="D30" s="3"/>
      <c r="E30" s="3"/>
      <c r="F30" s="3"/>
      <c r="G30" s="4"/>
      <c r="H30" s="42" t="s">
        <v>15</v>
      </c>
    </row>
    <row r="31" spans="2:8">
      <c r="B31" s="1" t="s">
        <v>7</v>
      </c>
      <c r="C31" s="5">
        <v>608506.30000000005</v>
      </c>
      <c r="D31" s="5">
        <v>566358.20000000007</v>
      </c>
      <c r="E31" s="5">
        <v>570199.4</v>
      </c>
      <c r="F31" s="5">
        <v>569191</v>
      </c>
      <c r="G31" s="5">
        <v>590635.20000000007</v>
      </c>
      <c r="H31" s="5">
        <f>H24*Tables!G106</f>
        <v>1675752.4800000004</v>
      </c>
    </row>
    <row r="32" spans="2:8">
      <c r="B32" s="7" t="s">
        <v>8</v>
      </c>
      <c r="C32" s="5">
        <v>161697.01500000001</v>
      </c>
      <c r="D32" s="5">
        <v>174307.62</v>
      </c>
      <c r="E32" s="5">
        <v>180197.82</v>
      </c>
      <c r="F32" s="5">
        <v>172111.21</v>
      </c>
      <c r="G32" s="5">
        <v>226688.21</v>
      </c>
      <c r="H32" s="5">
        <f>H25*Tables!G107</f>
        <v>162648.71280000001</v>
      </c>
    </row>
    <row r="33" spans="2:8" ht="16.2" thickBot="1">
      <c r="B33" s="8" t="s">
        <v>9</v>
      </c>
      <c r="C33" s="9">
        <v>86591.56</v>
      </c>
      <c r="D33" s="9">
        <v>88361.76</v>
      </c>
      <c r="E33" s="9">
        <v>93143.680000000008</v>
      </c>
      <c r="F33" s="9">
        <v>91955.3</v>
      </c>
      <c r="G33" s="9">
        <v>108744.28</v>
      </c>
      <c r="H33" s="49">
        <f>H26*Tables!G108</f>
        <v>105912.13239542875</v>
      </c>
    </row>
    <row r="34" spans="2:8" ht="16.2" thickTop="1">
      <c r="B34" s="10" t="s">
        <v>0</v>
      </c>
      <c r="C34" s="5">
        <v>856794.875</v>
      </c>
      <c r="D34" s="5">
        <v>829027.58000000007</v>
      </c>
      <c r="E34" s="5">
        <v>843540.9</v>
      </c>
      <c r="F34" s="5">
        <v>833257.51</v>
      </c>
      <c r="G34" s="5">
        <v>926067.69000000006</v>
      </c>
      <c r="H34" s="43">
        <f>SUM(H31:H33)</f>
        <v>1944313.3251954294</v>
      </c>
    </row>
    <row r="35" spans="2:8" ht="15.6">
      <c r="B35" s="12"/>
      <c r="C35" s="11"/>
      <c r="D35" s="11"/>
      <c r="E35" s="11"/>
      <c r="F35" s="11"/>
      <c r="G35" s="11"/>
      <c r="H35" s="11"/>
    </row>
  </sheetData>
  <mergeCells count="2">
    <mergeCell ref="B5:H5"/>
    <mergeCell ref="B21:H21"/>
  </mergeCells>
  <phoneticPr fontId="7" type="noConversion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C5A8-D7E3-432B-BC2E-BB7EDDAD915D}">
  <dimension ref="A2:CP115"/>
  <sheetViews>
    <sheetView tabSelected="1" topLeftCell="A34" zoomScale="85" zoomScaleNormal="85" workbookViewId="0">
      <selection activeCell="A5" sqref="A5"/>
    </sheetView>
  </sheetViews>
  <sheetFormatPr defaultRowHeight="15.6"/>
  <cols>
    <col min="1" max="1" width="14.796875" bestFit="1" customWidth="1"/>
    <col min="2" max="2" width="15.296875" bestFit="1" customWidth="1"/>
    <col min="3" max="3" width="11.59765625" bestFit="1" customWidth="1"/>
    <col min="4" max="4" width="12.796875" bestFit="1" customWidth="1"/>
    <col min="5" max="5" width="12.69921875" bestFit="1" customWidth="1"/>
    <col min="6" max="6" width="8.59765625" bestFit="1" customWidth="1"/>
    <col min="7" max="7" width="10.796875" bestFit="1" customWidth="1"/>
    <col min="8" max="10" width="5.19921875" bestFit="1" customWidth="1"/>
    <col min="11" max="32" width="6.19921875" bestFit="1" customWidth="1"/>
    <col min="33" max="41" width="5.5" bestFit="1" customWidth="1"/>
    <col min="42" max="60" width="6.5" bestFit="1" customWidth="1"/>
    <col min="61" max="69" width="5.8984375" bestFit="1" customWidth="1"/>
    <col min="70" max="91" width="6.8984375" bestFit="1" customWidth="1"/>
    <col min="92" max="92" width="10.8984375" bestFit="1" customWidth="1"/>
    <col min="93" max="93" width="9.09765625" bestFit="1" customWidth="1"/>
    <col min="94" max="94" width="10.8984375" bestFit="1" customWidth="1"/>
  </cols>
  <sheetData>
    <row r="2" spans="1:94">
      <c r="A2" s="53" t="s">
        <v>116</v>
      </c>
      <c r="B2" s="53"/>
      <c r="C2" s="53"/>
      <c r="D2" s="53"/>
      <c r="E2" s="53"/>
    </row>
    <row r="3" spans="1:94">
      <c r="A3" s="20" t="s">
        <v>112</v>
      </c>
      <c r="B3" s="20" t="s">
        <v>16</v>
      </c>
    </row>
    <row r="4" spans="1:94">
      <c r="A4" s="20" t="s">
        <v>111</v>
      </c>
      <c r="B4" t="s">
        <v>9</v>
      </c>
      <c r="C4" t="s">
        <v>7</v>
      </c>
      <c r="D4" t="s">
        <v>8</v>
      </c>
      <c r="E4" t="s">
        <v>17</v>
      </c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</row>
    <row r="5" spans="1:94">
      <c r="A5" s="21" t="s">
        <v>18</v>
      </c>
      <c r="B5" s="22">
        <v>2006117.28</v>
      </c>
      <c r="C5" s="22">
        <v>5056747.1999999993</v>
      </c>
      <c r="D5" s="22">
        <v>13022362.709999999</v>
      </c>
      <c r="E5" s="22">
        <v>20085227.189999998</v>
      </c>
    </row>
    <row r="6" spans="1:94">
      <c r="A6" s="23" t="s">
        <v>21</v>
      </c>
      <c r="B6" s="22">
        <v>239376.47999999998</v>
      </c>
      <c r="C6" s="22">
        <v>108632.4</v>
      </c>
      <c r="D6" s="22">
        <v>31494.014999999999</v>
      </c>
      <c r="E6" s="22">
        <v>379502.89500000002</v>
      </c>
    </row>
    <row r="7" spans="1:94">
      <c r="A7" s="23" t="s">
        <v>22</v>
      </c>
      <c r="B7" s="22">
        <v>37594.559999999998</v>
      </c>
      <c r="C7" s="22">
        <v>552064.79999999993</v>
      </c>
      <c r="D7" s="22">
        <v>238344.12</v>
      </c>
      <c r="E7" s="22">
        <v>828003.47999999986</v>
      </c>
    </row>
    <row r="8" spans="1:94">
      <c r="A8" s="23" t="s">
        <v>23</v>
      </c>
      <c r="B8" s="22">
        <v>24042.720000000001</v>
      </c>
      <c r="C8" s="22">
        <v>334413.59999999998</v>
      </c>
      <c r="D8" s="22">
        <v>51614.01</v>
      </c>
      <c r="E8" s="22">
        <v>410070.32999999996</v>
      </c>
    </row>
    <row r="9" spans="1:94">
      <c r="A9" s="23" t="s">
        <v>24</v>
      </c>
      <c r="B9" s="22">
        <v>25352.639999999999</v>
      </c>
      <c r="C9" s="22">
        <v>320344.8</v>
      </c>
      <c r="D9" s="22">
        <v>156188.655</v>
      </c>
      <c r="E9" s="22">
        <v>501886.09499999997</v>
      </c>
    </row>
    <row r="10" spans="1:94">
      <c r="A10" s="23" t="s">
        <v>25</v>
      </c>
      <c r="B10" s="22">
        <v>627.84</v>
      </c>
      <c r="C10" s="22">
        <v>170732.4</v>
      </c>
      <c r="D10" s="22">
        <v>230108.44500000001</v>
      </c>
      <c r="E10" s="22">
        <v>401468.685</v>
      </c>
    </row>
    <row r="11" spans="1:94">
      <c r="A11" s="23" t="s">
        <v>26</v>
      </c>
      <c r="B11" s="22">
        <v>13005.6</v>
      </c>
      <c r="C11" s="22">
        <v>115460.4</v>
      </c>
      <c r="D11" s="22">
        <v>241043.04</v>
      </c>
      <c r="E11" s="22">
        <v>369509.04000000004</v>
      </c>
    </row>
    <row r="12" spans="1:94">
      <c r="A12" s="23" t="s">
        <v>27</v>
      </c>
      <c r="B12" s="22">
        <v>25408.800000000003</v>
      </c>
      <c r="C12" s="22">
        <v>87338.4</v>
      </c>
      <c r="D12" s="22">
        <v>41734.035000000003</v>
      </c>
      <c r="E12" s="22">
        <v>154481.23499999999</v>
      </c>
    </row>
    <row r="13" spans="1:94">
      <c r="A13" s="23" t="s">
        <v>28</v>
      </c>
      <c r="B13" s="22">
        <v>51368.160000000003</v>
      </c>
      <c r="C13" s="22">
        <v>36722.400000000001</v>
      </c>
      <c r="D13" s="22">
        <v>1395072.3149999999</v>
      </c>
      <c r="E13" s="22">
        <v>1483162.875</v>
      </c>
    </row>
    <row r="14" spans="1:94">
      <c r="A14" s="23" t="s">
        <v>29</v>
      </c>
      <c r="B14" s="22">
        <v>36186.239999999998</v>
      </c>
      <c r="C14" s="22">
        <v>43419.6</v>
      </c>
      <c r="D14" s="22">
        <v>281952.09000000003</v>
      </c>
      <c r="E14" s="22">
        <v>361557.93000000005</v>
      </c>
    </row>
    <row r="15" spans="1:94">
      <c r="A15" s="23" t="s">
        <v>30</v>
      </c>
      <c r="B15" s="22">
        <v>25777.919999999998</v>
      </c>
      <c r="C15" s="22">
        <v>73466.399999999994</v>
      </c>
      <c r="D15" s="22">
        <v>675399.06</v>
      </c>
      <c r="E15" s="22">
        <v>774643.38</v>
      </c>
    </row>
    <row r="16" spans="1:94">
      <c r="A16" s="23" t="s">
        <v>31</v>
      </c>
      <c r="B16" s="22">
        <v>233245.44</v>
      </c>
      <c r="C16" s="22">
        <v>89812.800000000003</v>
      </c>
      <c r="D16" s="22">
        <v>71660.294999999998</v>
      </c>
      <c r="E16" s="22">
        <v>394718.53499999997</v>
      </c>
    </row>
    <row r="17" spans="1:5">
      <c r="A17" s="23" t="s">
        <v>32</v>
      </c>
      <c r="B17" s="22">
        <v>31712.639999999999</v>
      </c>
      <c r="C17" s="22">
        <v>142387.19999999998</v>
      </c>
      <c r="D17" s="22">
        <v>222513.48</v>
      </c>
      <c r="E17" s="22">
        <v>396613.31999999995</v>
      </c>
    </row>
    <row r="18" spans="1:5">
      <c r="A18" s="23" t="s">
        <v>33</v>
      </c>
      <c r="B18" s="22">
        <v>156256.80000000002</v>
      </c>
      <c r="C18" s="22">
        <v>571988.4</v>
      </c>
      <c r="D18" s="22">
        <v>33260.22</v>
      </c>
      <c r="E18" s="22">
        <v>761505.42</v>
      </c>
    </row>
    <row r="19" spans="1:5">
      <c r="A19" s="23" t="s">
        <v>34</v>
      </c>
      <c r="B19" s="22">
        <v>2211.8399999999997</v>
      </c>
      <c r="C19" s="22">
        <v>16082.4</v>
      </c>
      <c r="D19" s="22">
        <v>19260.990000000002</v>
      </c>
      <c r="E19" s="22">
        <v>37555.229999999996</v>
      </c>
    </row>
    <row r="20" spans="1:5">
      <c r="A20" s="23" t="s">
        <v>35</v>
      </c>
      <c r="B20" s="22">
        <v>65373.119999999995</v>
      </c>
      <c r="C20" s="22">
        <v>34863.599999999999</v>
      </c>
      <c r="D20" s="22">
        <v>487563.3</v>
      </c>
      <c r="E20" s="22">
        <v>587800.02</v>
      </c>
    </row>
    <row r="21" spans="1:5">
      <c r="A21" s="23" t="s">
        <v>36</v>
      </c>
      <c r="B21" s="22">
        <v>9273.1200000000008</v>
      </c>
      <c r="C21" s="22">
        <v>104588.4</v>
      </c>
      <c r="D21" s="22">
        <v>43939.665000000001</v>
      </c>
      <c r="E21" s="22">
        <v>157801.185</v>
      </c>
    </row>
    <row r="22" spans="1:5">
      <c r="A22" s="23" t="s">
        <v>37</v>
      </c>
      <c r="B22" s="22">
        <v>38593.920000000006</v>
      </c>
      <c r="C22" s="22">
        <v>164692.79999999999</v>
      </c>
      <c r="D22" s="22">
        <v>754203.55500000005</v>
      </c>
      <c r="E22" s="22">
        <v>957490.27500000002</v>
      </c>
    </row>
    <row r="23" spans="1:5">
      <c r="A23" s="23" t="s">
        <v>38</v>
      </c>
      <c r="B23" s="22">
        <v>15390.72</v>
      </c>
      <c r="C23" s="22">
        <v>82984.800000000003</v>
      </c>
      <c r="D23" s="22">
        <v>140752.07999999999</v>
      </c>
      <c r="E23" s="22">
        <v>239127.59999999998</v>
      </c>
    </row>
    <row r="24" spans="1:5">
      <c r="A24" s="23" t="s">
        <v>39</v>
      </c>
      <c r="B24" s="22">
        <v>7022.880000000001</v>
      </c>
      <c r="C24" s="22">
        <v>3790.7999999999997</v>
      </c>
      <c r="D24" s="22">
        <v>1020877.83</v>
      </c>
      <c r="E24" s="22">
        <v>1031691.51</v>
      </c>
    </row>
    <row r="25" spans="1:5">
      <c r="A25" s="23" t="s">
        <v>40</v>
      </c>
      <c r="B25" s="22">
        <v>45378.720000000001</v>
      </c>
      <c r="C25" s="22">
        <v>89874</v>
      </c>
      <c r="D25" s="22">
        <v>68689.214999999997</v>
      </c>
      <c r="E25" s="22">
        <v>203941.935</v>
      </c>
    </row>
    <row r="26" spans="1:5">
      <c r="A26" s="23" t="s">
        <v>41</v>
      </c>
      <c r="B26" s="22">
        <v>14133.119999999999</v>
      </c>
      <c r="C26" s="22">
        <v>289850.39999999997</v>
      </c>
      <c r="D26" s="22">
        <v>515799.9</v>
      </c>
      <c r="E26" s="22">
        <v>819783.41999999993</v>
      </c>
    </row>
    <row r="27" spans="1:5">
      <c r="A27" s="23" t="s">
        <v>42</v>
      </c>
      <c r="B27" s="22">
        <v>57802.559999999998</v>
      </c>
      <c r="C27" s="22">
        <v>135958.79999999999</v>
      </c>
      <c r="D27" s="22">
        <v>112076.05500000001</v>
      </c>
      <c r="E27" s="22">
        <v>305837.41499999998</v>
      </c>
    </row>
    <row r="28" spans="1:5">
      <c r="A28" s="23" t="s">
        <v>43</v>
      </c>
      <c r="B28" s="22">
        <v>189674.40000000002</v>
      </c>
      <c r="C28" s="22">
        <v>90903.599999999991</v>
      </c>
      <c r="D28" s="22">
        <v>881767.21499999997</v>
      </c>
      <c r="E28" s="22">
        <v>1162345.2149999999</v>
      </c>
    </row>
    <row r="29" spans="1:5">
      <c r="A29" s="23" t="s">
        <v>44</v>
      </c>
      <c r="B29" s="22">
        <v>41668.320000000007</v>
      </c>
      <c r="C29" s="22">
        <v>208881.6</v>
      </c>
      <c r="D29" s="22">
        <v>1040853.24</v>
      </c>
      <c r="E29" s="22">
        <v>1291403.1599999999</v>
      </c>
    </row>
    <row r="30" spans="1:5">
      <c r="A30" s="23" t="s">
        <v>45</v>
      </c>
      <c r="B30" s="22">
        <v>37430.879999999997</v>
      </c>
      <c r="C30" s="22">
        <v>38420.400000000001</v>
      </c>
      <c r="D30" s="22">
        <v>826870.27500000002</v>
      </c>
      <c r="E30" s="22">
        <v>902721.55500000005</v>
      </c>
    </row>
    <row r="31" spans="1:5">
      <c r="A31" s="23" t="s">
        <v>46</v>
      </c>
      <c r="B31" s="22">
        <v>170376.48</v>
      </c>
      <c r="C31" s="22">
        <v>107774.39999999999</v>
      </c>
      <c r="D31" s="22">
        <v>87142.23</v>
      </c>
      <c r="E31" s="22">
        <v>365293.11</v>
      </c>
    </row>
    <row r="32" spans="1:5">
      <c r="A32" s="23" t="s">
        <v>47</v>
      </c>
      <c r="B32" s="22">
        <v>224818.56000000003</v>
      </c>
      <c r="C32" s="22">
        <v>501480</v>
      </c>
      <c r="D32" s="22">
        <v>1233959.2649999999</v>
      </c>
      <c r="E32" s="22">
        <v>1960257.825</v>
      </c>
    </row>
    <row r="33" spans="1:5">
      <c r="A33" s="23" t="s">
        <v>48</v>
      </c>
      <c r="B33" s="22">
        <v>28876.800000000003</v>
      </c>
      <c r="C33" s="22">
        <v>77298</v>
      </c>
      <c r="D33" s="22">
        <v>1271409.615</v>
      </c>
      <c r="E33" s="22">
        <v>1377584.415</v>
      </c>
    </row>
    <row r="34" spans="1:5">
      <c r="A34" s="23" t="s">
        <v>49</v>
      </c>
      <c r="B34" s="22">
        <v>64681.440000000002</v>
      </c>
      <c r="C34" s="22">
        <v>96086.399999999994</v>
      </c>
      <c r="D34" s="22">
        <v>149319.45000000001</v>
      </c>
      <c r="E34" s="22">
        <v>310087.29000000004</v>
      </c>
    </row>
    <row r="35" spans="1:5">
      <c r="A35" s="23" t="s">
        <v>50</v>
      </c>
      <c r="B35" s="22">
        <v>55969.919999999998</v>
      </c>
      <c r="C35" s="22">
        <v>285818.39999999997</v>
      </c>
      <c r="D35" s="22">
        <v>96347.475000000006</v>
      </c>
      <c r="E35" s="22">
        <v>438135.79499999993</v>
      </c>
    </row>
    <row r="36" spans="1:5">
      <c r="A36" s="23" t="s">
        <v>51</v>
      </c>
      <c r="B36" s="22">
        <v>37484.639999999999</v>
      </c>
      <c r="C36" s="22">
        <v>80614.8</v>
      </c>
      <c r="D36" s="22">
        <v>601147.57499999995</v>
      </c>
      <c r="E36" s="22">
        <v>719247.0149999999</v>
      </c>
    </row>
    <row r="37" spans="1:5">
      <c r="A37" s="21" t="s">
        <v>19</v>
      </c>
      <c r="B37" s="22">
        <v>1001405.7600000001</v>
      </c>
      <c r="C37" s="22">
        <v>5329144.8</v>
      </c>
      <c r="D37" s="22">
        <v>10804349.429999998</v>
      </c>
      <c r="E37" s="22">
        <v>17134899.989999998</v>
      </c>
    </row>
    <row r="38" spans="1:5">
      <c r="A38" s="23" t="s">
        <v>52</v>
      </c>
      <c r="B38" s="22">
        <v>251.04000000000002</v>
      </c>
      <c r="C38" s="22">
        <v>60554.399999999994</v>
      </c>
      <c r="D38" s="22">
        <v>24409.35</v>
      </c>
      <c r="E38" s="22">
        <v>85214.79</v>
      </c>
    </row>
    <row r="39" spans="1:5">
      <c r="A39" s="23" t="s">
        <v>53</v>
      </c>
      <c r="B39" s="22">
        <v>17110.079999999998</v>
      </c>
      <c r="C39" s="22">
        <v>498453.6</v>
      </c>
      <c r="D39" s="22">
        <v>207380.25</v>
      </c>
      <c r="E39" s="22">
        <v>722943.92999999993</v>
      </c>
    </row>
    <row r="40" spans="1:5">
      <c r="A40" s="23" t="s">
        <v>54</v>
      </c>
      <c r="B40" s="22">
        <v>168221.28000000003</v>
      </c>
      <c r="C40" s="22">
        <v>272551.2</v>
      </c>
      <c r="D40" s="22">
        <v>1033890.48</v>
      </c>
      <c r="E40" s="22">
        <v>1474662.96</v>
      </c>
    </row>
    <row r="41" spans="1:5">
      <c r="A41" s="23" t="s">
        <v>55</v>
      </c>
      <c r="B41" s="22">
        <v>46895.520000000004</v>
      </c>
      <c r="C41" s="22">
        <v>100866</v>
      </c>
      <c r="D41" s="22">
        <v>194489.505</v>
      </c>
      <c r="E41" s="22">
        <v>342251.02500000002</v>
      </c>
    </row>
    <row r="42" spans="1:5">
      <c r="A42" s="23" t="s">
        <v>56</v>
      </c>
      <c r="B42" s="22">
        <v>30686.400000000001</v>
      </c>
      <c r="C42" s="22">
        <v>251509.19999999998</v>
      </c>
      <c r="D42" s="22">
        <v>114911.05500000001</v>
      </c>
      <c r="E42" s="22">
        <v>397106.65499999997</v>
      </c>
    </row>
    <row r="43" spans="1:5">
      <c r="A43" s="23" t="s">
        <v>57</v>
      </c>
      <c r="B43" s="22">
        <v>195005.76</v>
      </c>
      <c r="C43" s="22">
        <v>285852</v>
      </c>
      <c r="D43" s="22">
        <v>757937.25</v>
      </c>
      <c r="E43" s="22">
        <v>1238795.01</v>
      </c>
    </row>
    <row r="44" spans="1:5">
      <c r="A44" s="23" t="s">
        <v>58</v>
      </c>
      <c r="B44" s="22"/>
      <c r="C44" s="22">
        <v>77977.2</v>
      </c>
      <c r="D44" s="22">
        <v>533728.44000000006</v>
      </c>
      <c r="E44" s="22">
        <v>611705.64</v>
      </c>
    </row>
    <row r="45" spans="1:5">
      <c r="A45" s="23" t="s">
        <v>59</v>
      </c>
      <c r="B45" s="22"/>
      <c r="C45" s="22">
        <v>535593.6</v>
      </c>
      <c r="D45" s="22">
        <v>379011.15</v>
      </c>
      <c r="E45" s="22">
        <v>914604.75</v>
      </c>
    </row>
    <row r="46" spans="1:5">
      <c r="A46" s="23" t="s">
        <v>60</v>
      </c>
      <c r="B46" s="22"/>
      <c r="C46" s="22">
        <v>80180.399999999994</v>
      </c>
      <c r="D46" s="22">
        <v>215995.815</v>
      </c>
      <c r="E46" s="22">
        <v>296176.21499999997</v>
      </c>
    </row>
    <row r="47" spans="1:5">
      <c r="A47" s="23" t="s">
        <v>61</v>
      </c>
      <c r="B47" s="22"/>
      <c r="C47" s="22">
        <v>121536</v>
      </c>
      <c r="D47" s="22">
        <v>277645.72499999998</v>
      </c>
      <c r="E47" s="22">
        <v>399181.72499999998</v>
      </c>
    </row>
    <row r="48" spans="1:5">
      <c r="A48" s="23" t="s">
        <v>62</v>
      </c>
      <c r="B48" s="22"/>
      <c r="C48" s="22">
        <v>116959.2</v>
      </c>
      <c r="D48" s="22">
        <v>243169.29</v>
      </c>
      <c r="E48" s="22">
        <v>360128.49</v>
      </c>
    </row>
    <row r="49" spans="1:5">
      <c r="A49" s="23" t="s">
        <v>63</v>
      </c>
      <c r="B49" s="22"/>
      <c r="C49" s="22">
        <v>143286</v>
      </c>
      <c r="D49" s="22">
        <v>723185.82</v>
      </c>
      <c r="E49" s="22">
        <v>866471.82</v>
      </c>
    </row>
    <row r="50" spans="1:5">
      <c r="A50" s="23" t="s">
        <v>64</v>
      </c>
      <c r="B50" s="22"/>
      <c r="C50" s="22">
        <v>544267.19999999995</v>
      </c>
      <c r="D50" s="22">
        <v>52793.37</v>
      </c>
      <c r="E50" s="22">
        <v>597060.56999999995</v>
      </c>
    </row>
    <row r="51" spans="1:5">
      <c r="A51" s="23" t="s">
        <v>65</v>
      </c>
      <c r="B51" s="22"/>
      <c r="C51" s="22">
        <v>106639.2</v>
      </c>
      <c r="D51" s="22">
        <v>11161.395</v>
      </c>
      <c r="E51" s="22">
        <v>117800.595</v>
      </c>
    </row>
    <row r="52" spans="1:5">
      <c r="A52" s="23" t="s">
        <v>66</v>
      </c>
      <c r="B52" s="22"/>
      <c r="C52" s="22">
        <v>31240.799999999999</v>
      </c>
      <c r="D52" s="22">
        <v>77917.14</v>
      </c>
      <c r="E52" s="22">
        <v>109157.94</v>
      </c>
    </row>
    <row r="53" spans="1:5">
      <c r="A53" s="23" t="s">
        <v>67</v>
      </c>
      <c r="B53" s="22"/>
      <c r="C53" s="22">
        <v>402483.6</v>
      </c>
      <c r="D53" s="22">
        <v>341081.685</v>
      </c>
      <c r="E53" s="22">
        <v>743565.28499999992</v>
      </c>
    </row>
    <row r="54" spans="1:5">
      <c r="A54" s="23" t="s">
        <v>68</v>
      </c>
      <c r="B54" s="22"/>
      <c r="C54" s="22">
        <v>227007.6</v>
      </c>
      <c r="D54" s="22">
        <v>212327.32500000001</v>
      </c>
      <c r="E54" s="22">
        <v>439334.92500000005</v>
      </c>
    </row>
    <row r="55" spans="1:5">
      <c r="A55" s="23" t="s">
        <v>69</v>
      </c>
      <c r="B55" s="22"/>
      <c r="C55" s="22">
        <v>56900.4</v>
      </c>
      <c r="D55" s="22">
        <v>19425.420000000002</v>
      </c>
      <c r="E55" s="22">
        <v>76325.820000000007</v>
      </c>
    </row>
    <row r="56" spans="1:5">
      <c r="A56" s="23" t="s">
        <v>70</v>
      </c>
      <c r="B56" s="22"/>
      <c r="C56" s="22">
        <v>365858.39999999997</v>
      </c>
      <c r="D56" s="22">
        <v>1223895.0149999999</v>
      </c>
      <c r="E56" s="22">
        <v>1589753.4149999998</v>
      </c>
    </row>
    <row r="57" spans="1:5">
      <c r="A57" s="23" t="s">
        <v>71</v>
      </c>
      <c r="B57" s="22"/>
      <c r="C57" s="22">
        <v>4372.8</v>
      </c>
      <c r="D57" s="22">
        <v>233802.45</v>
      </c>
      <c r="E57" s="22">
        <v>238175.25</v>
      </c>
    </row>
    <row r="58" spans="1:5">
      <c r="A58" s="23" t="s">
        <v>72</v>
      </c>
      <c r="B58" s="22">
        <v>35220</v>
      </c>
      <c r="C58" s="22">
        <v>105668.4</v>
      </c>
      <c r="D58" s="22">
        <v>606698.505</v>
      </c>
      <c r="E58" s="22">
        <v>747586.90500000003</v>
      </c>
    </row>
    <row r="59" spans="1:5">
      <c r="A59" s="23" t="s">
        <v>73</v>
      </c>
      <c r="B59" s="22">
        <v>13255.68</v>
      </c>
      <c r="C59" s="22">
        <v>59313.599999999999</v>
      </c>
      <c r="D59" s="22">
        <v>193244.94</v>
      </c>
      <c r="E59" s="22">
        <v>265814.21999999997</v>
      </c>
    </row>
    <row r="60" spans="1:5">
      <c r="A60" s="23" t="s">
        <v>74</v>
      </c>
      <c r="B60" s="22">
        <v>94519.200000000012</v>
      </c>
      <c r="C60" s="22">
        <v>74559.599999999991</v>
      </c>
      <c r="D60" s="22">
        <v>319461.97499999998</v>
      </c>
      <c r="E60" s="22">
        <v>488540.77499999997</v>
      </c>
    </row>
    <row r="61" spans="1:5">
      <c r="A61" s="23" t="s">
        <v>75</v>
      </c>
      <c r="B61" s="22">
        <v>41878.559999999998</v>
      </c>
      <c r="C61" s="22">
        <v>156504</v>
      </c>
      <c r="D61" s="22">
        <v>670420.80000000005</v>
      </c>
      <c r="E61" s="22">
        <v>868803.3600000001</v>
      </c>
    </row>
    <row r="62" spans="1:5">
      <c r="A62" s="23" t="s">
        <v>76</v>
      </c>
      <c r="B62" s="22">
        <v>28663.68</v>
      </c>
      <c r="C62" s="22">
        <v>97882.8</v>
      </c>
      <c r="D62" s="22">
        <v>28196.91</v>
      </c>
      <c r="E62" s="22">
        <v>154743.39000000001</v>
      </c>
    </row>
    <row r="63" spans="1:5">
      <c r="A63" s="23" t="s">
        <v>77</v>
      </c>
      <c r="B63" s="22">
        <v>237997.91999999998</v>
      </c>
      <c r="C63" s="22">
        <v>142374</v>
      </c>
      <c r="D63" s="22">
        <v>1167574.905</v>
      </c>
      <c r="E63" s="22">
        <v>1547946.825</v>
      </c>
    </row>
    <row r="64" spans="1:5">
      <c r="A64" s="23" t="s">
        <v>78</v>
      </c>
      <c r="B64" s="22">
        <v>55892.640000000007</v>
      </c>
      <c r="C64" s="22">
        <v>163490.4</v>
      </c>
      <c r="D64" s="22">
        <v>620910.36</v>
      </c>
      <c r="E64" s="22">
        <v>840293.4</v>
      </c>
    </row>
    <row r="65" spans="1:5">
      <c r="A65" s="23" t="s">
        <v>79</v>
      </c>
      <c r="B65" s="22">
        <v>35808</v>
      </c>
      <c r="C65" s="22">
        <v>245263.19999999998</v>
      </c>
      <c r="D65" s="22">
        <v>319683.10499999998</v>
      </c>
      <c r="E65" s="22">
        <v>600754.30499999993</v>
      </c>
    </row>
    <row r="66" spans="1:5">
      <c r="A66" s="21" t="s">
        <v>20</v>
      </c>
      <c r="B66" s="22">
        <v>1728824.6400000001</v>
      </c>
      <c r="C66" s="22">
        <v>6371632.8000000007</v>
      </c>
      <c r="D66" s="22">
        <v>8703030.4200000018</v>
      </c>
      <c r="E66" s="22">
        <v>16803487.859999999</v>
      </c>
    </row>
    <row r="67" spans="1:5">
      <c r="A67" s="23" t="s">
        <v>80</v>
      </c>
      <c r="B67" s="22">
        <v>37303.200000000004</v>
      </c>
      <c r="C67" s="22">
        <v>216908.4</v>
      </c>
      <c r="D67" s="22">
        <v>142543.79999999999</v>
      </c>
      <c r="E67" s="22">
        <v>396755.4</v>
      </c>
    </row>
    <row r="68" spans="1:5">
      <c r="A68" s="23" t="s">
        <v>81</v>
      </c>
      <c r="B68" s="22">
        <v>21041.279999999999</v>
      </c>
      <c r="C68" s="22">
        <v>171472.8</v>
      </c>
      <c r="D68" s="22">
        <v>58233.735000000001</v>
      </c>
      <c r="E68" s="22">
        <v>250747.815</v>
      </c>
    </row>
    <row r="69" spans="1:5">
      <c r="A69" s="23" t="s">
        <v>82</v>
      </c>
      <c r="B69" s="22">
        <v>18349.919999999998</v>
      </c>
      <c r="C69" s="22">
        <v>329599.2</v>
      </c>
      <c r="D69" s="22">
        <v>147788.54999999999</v>
      </c>
      <c r="E69" s="22">
        <v>495737.67</v>
      </c>
    </row>
    <row r="70" spans="1:5">
      <c r="A70" s="23" t="s">
        <v>83</v>
      </c>
      <c r="B70" s="22">
        <v>9785.76</v>
      </c>
      <c r="C70" s="22">
        <v>48717.599999999999</v>
      </c>
      <c r="D70" s="22">
        <v>300322.89</v>
      </c>
      <c r="E70" s="22">
        <v>358826.25</v>
      </c>
    </row>
    <row r="71" spans="1:5">
      <c r="A71" s="23" t="s">
        <v>84</v>
      </c>
      <c r="B71" s="22">
        <v>25991.52</v>
      </c>
      <c r="C71" s="22">
        <v>378519.6</v>
      </c>
      <c r="D71" s="22">
        <v>163772.28</v>
      </c>
      <c r="E71" s="22">
        <v>568283.4</v>
      </c>
    </row>
    <row r="72" spans="1:5">
      <c r="A72" s="23" t="s">
        <v>85</v>
      </c>
      <c r="B72" s="22">
        <v>9428.64</v>
      </c>
      <c r="C72" s="22">
        <v>205700.4</v>
      </c>
      <c r="D72" s="22">
        <v>164143.66500000001</v>
      </c>
      <c r="E72" s="22">
        <v>379272.70499999996</v>
      </c>
    </row>
    <row r="73" spans="1:5">
      <c r="A73" s="23" t="s">
        <v>86</v>
      </c>
      <c r="B73" s="22">
        <v>34575.360000000001</v>
      </c>
      <c r="C73" s="22">
        <v>343754.39999999997</v>
      </c>
      <c r="D73" s="22">
        <v>71906.94</v>
      </c>
      <c r="E73" s="22">
        <v>450236.69999999995</v>
      </c>
    </row>
    <row r="74" spans="1:5">
      <c r="A74" s="23" t="s">
        <v>87</v>
      </c>
      <c r="B74" s="22">
        <v>630.24</v>
      </c>
      <c r="C74" s="22">
        <v>427430.39999999997</v>
      </c>
      <c r="D74" s="22">
        <v>34090.875</v>
      </c>
      <c r="E74" s="22">
        <v>462151.51499999996</v>
      </c>
    </row>
    <row r="75" spans="1:5">
      <c r="A75" s="23" t="s">
        <v>88</v>
      </c>
      <c r="B75" s="22">
        <v>32628.48</v>
      </c>
      <c r="C75" s="22">
        <v>89178</v>
      </c>
      <c r="D75" s="22">
        <v>183844.08</v>
      </c>
      <c r="E75" s="22">
        <v>305650.56</v>
      </c>
    </row>
    <row r="76" spans="1:5">
      <c r="A76" s="23" t="s">
        <v>89</v>
      </c>
      <c r="B76" s="22">
        <v>95619.839999999997</v>
      </c>
      <c r="C76" s="22">
        <v>38163.599999999999</v>
      </c>
      <c r="D76" s="22">
        <v>175631.08499999999</v>
      </c>
      <c r="E76" s="22">
        <v>309414.52500000002</v>
      </c>
    </row>
    <row r="77" spans="1:5">
      <c r="A77" s="23" t="s">
        <v>90</v>
      </c>
      <c r="B77" s="22">
        <v>21174.720000000001</v>
      </c>
      <c r="C77" s="22">
        <v>132982.79999999999</v>
      </c>
      <c r="D77" s="22">
        <v>136975.86000000002</v>
      </c>
      <c r="E77" s="22">
        <v>291133.38</v>
      </c>
    </row>
    <row r="78" spans="1:5">
      <c r="A78" s="23" t="s">
        <v>91</v>
      </c>
      <c r="B78" s="22">
        <v>23726.880000000001</v>
      </c>
      <c r="C78" s="22">
        <v>105732</v>
      </c>
      <c r="D78" s="22">
        <v>186687.58499999999</v>
      </c>
      <c r="E78" s="22">
        <v>316146.46499999997</v>
      </c>
    </row>
    <row r="79" spans="1:5">
      <c r="A79" s="23" t="s">
        <v>92</v>
      </c>
      <c r="B79" s="22">
        <v>43570.559999999998</v>
      </c>
      <c r="C79" s="22">
        <v>52159.199999999997</v>
      </c>
      <c r="D79" s="22">
        <v>161351.19</v>
      </c>
      <c r="E79" s="22">
        <v>257080.95</v>
      </c>
    </row>
    <row r="80" spans="1:5">
      <c r="A80" s="23" t="s">
        <v>93</v>
      </c>
      <c r="B80" s="22">
        <v>53816.160000000003</v>
      </c>
      <c r="C80" s="22">
        <v>21932.399999999998</v>
      </c>
      <c r="D80" s="22">
        <v>226811.34</v>
      </c>
      <c r="E80" s="22">
        <v>302559.90000000002</v>
      </c>
    </row>
    <row r="81" spans="1:5">
      <c r="A81" s="23" t="s">
        <v>94</v>
      </c>
      <c r="B81" s="22">
        <v>7098.72</v>
      </c>
      <c r="C81" s="22">
        <v>10310.4</v>
      </c>
      <c r="D81" s="22">
        <v>174122.86499999999</v>
      </c>
      <c r="E81" s="22">
        <v>191531.98499999999</v>
      </c>
    </row>
    <row r="82" spans="1:5">
      <c r="A82" s="23" t="s">
        <v>95</v>
      </c>
      <c r="B82" s="22">
        <v>172171.68000000002</v>
      </c>
      <c r="C82" s="22">
        <v>75301.2</v>
      </c>
      <c r="D82" s="22">
        <v>730814.80500000005</v>
      </c>
      <c r="E82" s="22">
        <v>978287.68500000006</v>
      </c>
    </row>
    <row r="83" spans="1:5">
      <c r="A83" s="23" t="s">
        <v>96</v>
      </c>
      <c r="B83" s="22">
        <v>151936.80000000002</v>
      </c>
      <c r="C83" s="22">
        <v>18448.8</v>
      </c>
      <c r="D83" s="22">
        <v>802333.35</v>
      </c>
      <c r="E83" s="22">
        <v>972718.95</v>
      </c>
    </row>
    <row r="84" spans="1:5">
      <c r="A84" s="23" t="s">
        <v>97</v>
      </c>
      <c r="B84" s="22">
        <v>37769.279999999999</v>
      </c>
      <c r="C84" s="22">
        <v>530793.6</v>
      </c>
      <c r="D84" s="22">
        <v>236719.66500000001</v>
      </c>
      <c r="E84" s="22">
        <v>805282.54500000004</v>
      </c>
    </row>
    <row r="85" spans="1:5">
      <c r="A85" s="23" t="s">
        <v>98</v>
      </c>
      <c r="B85" s="22">
        <v>41821.920000000006</v>
      </c>
      <c r="C85" s="22">
        <v>113904</v>
      </c>
      <c r="D85" s="22">
        <v>635071.18500000006</v>
      </c>
      <c r="E85" s="22">
        <v>790797.1050000001</v>
      </c>
    </row>
    <row r="86" spans="1:5">
      <c r="A86" s="23" t="s">
        <v>99</v>
      </c>
      <c r="B86" s="22">
        <v>14777.760000000002</v>
      </c>
      <c r="C86" s="22">
        <v>109087.2</v>
      </c>
      <c r="D86" s="22">
        <v>145687.815</v>
      </c>
      <c r="E86" s="22">
        <v>269552.77500000002</v>
      </c>
    </row>
    <row r="87" spans="1:5">
      <c r="A87" s="23" t="s">
        <v>100</v>
      </c>
      <c r="B87" s="22">
        <v>49776</v>
      </c>
      <c r="C87" s="22">
        <v>517848</v>
      </c>
      <c r="D87" s="22">
        <v>872939.02500000002</v>
      </c>
      <c r="E87" s="22">
        <v>1440563.0249999999</v>
      </c>
    </row>
    <row r="88" spans="1:5">
      <c r="A88" s="23" t="s">
        <v>101</v>
      </c>
      <c r="B88" s="22">
        <v>203158.56</v>
      </c>
      <c r="C88" s="22">
        <v>364538.39999999997</v>
      </c>
      <c r="D88" s="22">
        <v>150807.82500000001</v>
      </c>
      <c r="E88" s="22">
        <v>718504.78499999992</v>
      </c>
    </row>
    <row r="89" spans="1:5">
      <c r="A89" s="23" t="s">
        <v>102</v>
      </c>
      <c r="B89" s="22">
        <v>152751.84</v>
      </c>
      <c r="C89" s="22">
        <v>95810.4</v>
      </c>
      <c r="D89" s="22">
        <v>743784.93</v>
      </c>
      <c r="E89" s="22">
        <v>992347.17</v>
      </c>
    </row>
    <row r="90" spans="1:5">
      <c r="A90" s="23" t="s">
        <v>103</v>
      </c>
      <c r="B90" s="22">
        <v>30502.559999999998</v>
      </c>
      <c r="C90" s="22">
        <v>541342.79999999993</v>
      </c>
      <c r="D90" s="22">
        <v>354026.29499999998</v>
      </c>
      <c r="E90" s="22">
        <v>925871.6549999998</v>
      </c>
    </row>
    <row r="91" spans="1:5">
      <c r="A91" s="23" t="s">
        <v>104</v>
      </c>
      <c r="B91" s="22">
        <v>38691.360000000001</v>
      </c>
      <c r="C91" s="22">
        <v>58910.400000000001</v>
      </c>
      <c r="D91" s="22">
        <v>313145.59500000003</v>
      </c>
      <c r="E91" s="22">
        <v>410747.35500000004</v>
      </c>
    </row>
    <row r="92" spans="1:5">
      <c r="A92" s="23" t="s">
        <v>105</v>
      </c>
      <c r="B92" s="22">
        <v>158603.04</v>
      </c>
      <c r="C92" s="22">
        <v>374929.2</v>
      </c>
      <c r="D92" s="22">
        <v>197157.24</v>
      </c>
      <c r="E92" s="22">
        <v>730689.48</v>
      </c>
    </row>
    <row r="93" spans="1:5">
      <c r="A93" s="23" t="s">
        <v>106</v>
      </c>
      <c r="B93" s="22">
        <v>25699.68</v>
      </c>
      <c r="C93" s="22">
        <v>450775.2</v>
      </c>
      <c r="D93" s="22">
        <v>6999.6149999999998</v>
      </c>
      <c r="E93" s="22">
        <v>483474.495</v>
      </c>
    </row>
    <row r="94" spans="1:5">
      <c r="A94" s="23" t="s">
        <v>107</v>
      </c>
      <c r="B94" s="22">
        <v>32183.520000000004</v>
      </c>
      <c r="C94" s="22">
        <v>68239.199999999997</v>
      </c>
      <c r="D94" s="22">
        <v>154907.23500000002</v>
      </c>
      <c r="E94" s="22">
        <v>255329.95500000002</v>
      </c>
    </row>
    <row r="95" spans="1:5">
      <c r="A95" s="23" t="s">
        <v>108</v>
      </c>
      <c r="B95" s="22">
        <v>259.68</v>
      </c>
      <c r="C95" s="22">
        <v>303039.59999999998</v>
      </c>
      <c r="D95" s="22">
        <v>127322.685</v>
      </c>
      <c r="E95" s="22">
        <v>430621.96499999997</v>
      </c>
    </row>
    <row r="96" spans="1:5">
      <c r="A96" s="23" t="s">
        <v>109</v>
      </c>
      <c r="B96" s="22">
        <v>9071.0399999999991</v>
      </c>
      <c r="C96" s="22">
        <v>109822.8</v>
      </c>
      <c r="D96" s="22">
        <v>116064.9</v>
      </c>
      <c r="E96" s="22">
        <v>234958.74</v>
      </c>
    </row>
    <row r="97" spans="1:7">
      <c r="A97" s="23" t="s">
        <v>110</v>
      </c>
      <c r="B97" s="22">
        <v>174908.64</v>
      </c>
      <c r="C97" s="22">
        <v>66280.800000000003</v>
      </c>
      <c r="D97" s="22">
        <v>787021.51500000001</v>
      </c>
      <c r="E97" s="22">
        <v>1028210.9550000001</v>
      </c>
    </row>
    <row r="98" spans="1:7">
      <c r="A98" s="21" t="s">
        <v>17</v>
      </c>
      <c r="B98" s="22">
        <v>4736347.68</v>
      </c>
      <c r="C98" s="22">
        <v>16757524.800000003</v>
      </c>
      <c r="D98" s="22">
        <v>32529742.559999999</v>
      </c>
      <c r="E98" s="22">
        <v>54023615.039999999</v>
      </c>
    </row>
    <row r="99" spans="1:7">
      <c r="A99" s="21"/>
      <c r="B99" s="22"/>
      <c r="C99" s="22"/>
      <c r="D99" s="22"/>
      <c r="E99" s="22"/>
    </row>
    <row r="100" spans="1:7" ht="16.2" thickBot="1">
      <c r="A100" s="48" t="s">
        <v>122</v>
      </c>
      <c r="B100">
        <f>GETPIVOTDATA("Revenue",$A$3,"Product Line","Boats.go.com","Months",2)/(1-B115)</f>
        <v>1560664.6997714376</v>
      </c>
      <c r="C100">
        <f>GETPIVOTDATA("Revenue",$A$3,"Product Line","Cars.go.com","Months",2)</f>
        <v>5329144.8</v>
      </c>
      <c r="D100">
        <f>GETPIVOTDATA("Revenue",$A$3,"Product Line","Planes.go.com","Months",2)</f>
        <v>10804349.429999998</v>
      </c>
    </row>
    <row r="101" spans="1:7" ht="16.2" thickTop="1">
      <c r="A101" s="44" t="s">
        <v>121</v>
      </c>
      <c r="B101" s="45">
        <f>GETPIVOTDATA("Revenue",$A$3,"Product Line","Boats.go.com","Months",1)+B100+GETPIVOTDATA("Revenue",$A$3,"Product Line","Boats.go.com","Months",3)</f>
        <v>5295606.6197714377</v>
      </c>
      <c r="C101" s="45">
        <f>GETPIVOTDATA("Revenue",$A$3,"Product Line","Cars.go.com")</f>
        <v>16757524.800000003</v>
      </c>
      <c r="D101" s="45">
        <f>GETPIVOTDATA("Revenue",$A$3,"Product Line","Planes.go.com")</f>
        <v>32529742.559999999</v>
      </c>
      <c r="E101" s="45">
        <f>SUM(B101:D101)</f>
        <v>54582873.979771435</v>
      </c>
    </row>
    <row r="102" spans="1:7">
      <c r="A102" s="46"/>
      <c r="B102" s="47"/>
      <c r="C102" s="47"/>
      <c r="D102" s="47"/>
      <c r="E102" s="47"/>
    </row>
    <row r="103" spans="1:7">
      <c r="A103" s="54" t="s">
        <v>119</v>
      </c>
      <c r="B103" s="55"/>
      <c r="C103" s="55"/>
      <c r="D103" s="55"/>
      <c r="E103" s="55"/>
      <c r="F103" s="55"/>
      <c r="G103" s="55"/>
    </row>
    <row r="104" spans="1:7">
      <c r="A104" s="24"/>
      <c r="B104" s="25" t="s">
        <v>2</v>
      </c>
      <c r="C104" s="25" t="s">
        <v>3</v>
      </c>
      <c r="D104" s="25" t="s">
        <v>4</v>
      </c>
      <c r="E104" s="25" t="s">
        <v>5</v>
      </c>
      <c r="F104" s="25" t="s">
        <v>6</v>
      </c>
      <c r="G104" s="26" t="s">
        <v>13</v>
      </c>
    </row>
    <row r="105" spans="1:7">
      <c r="A105" s="13" t="s">
        <v>14</v>
      </c>
      <c r="B105" s="3"/>
      <c r="C105" s="3"/>
      <c r="D105" s="3"/>
      <c r="E105" s="3"/>
      <c r="F105" s="3"/>
      <c r="G105" s="40" t="s">
        <v>15</v>
      </c>
    </row>
    <row r="106" spans="1:7">
      <c r="A106" s="27" t="s">
        <v>7</v>
      </c>
      <c r="B106" s="28">
        <f>'Historical Data'!C15/'Historical Data'!C8</f>
        <v>0.1</v>
      </c>
      <c r="C106" s="28">
        <f>'Historical Data'!D15/'Historical Data'!D8</f>
        <v>0.1</v>
      </c>
      <c r="D106" s="28">
        <f>'Historical Data'!E15/'Historical Data'!E8</f>
        <v>0.1</v>
      </c>
      <c r="E106" s="28">
        <f>'Historical Data'!F15/'Historical Data'!F8</f>
        <v>0.1</v>
      </c>
      <c r="F106" s="28">
        <f>'Historical Data'!G15/'Historical Data'!G8</f>
        <v>0.1</v>
      </c>
      <c r="G106" s="37">
        <f>AVERAGE(B106:F106)</f>
        <v>0.1</v>
      </c>
    </row>
    <row r="107" spans="1:7">
      <c r="A107" s="29" t="s">
        <v>8</v>
      </c>
      <c r="B107" s="28">
        <f>'Historical Data'!C16/'Historical Data'!C9</f>
        <v>5.0000000000000001E-3</v>
      </c>
      <c r="C107" s="28">
        <f>'Historical Data'!D16/'Historical Data'!D9</f>
        <v>5.0000000000000001E-3</v>
      </c>
      <c r="D107" s="28">
        <f>'Historical Data'!E16/'Historical Data'!E9</f>
        <v>5.0000000000000001E-3</v>
      </c>
      <c r="E107" s="28">
        <f>'Historical Data'!F16/'Historical Data'!F9</f>
        <v>5.0000000000000001E-3</v>
      </c>
      <c r="F107" s="28">
        <f>'Historical Data'!G16/'Historical Data'!G9</f>
        <v>5.0000000000000001E-3</v>
      </c>
      <c r="G107" s="38">
        <f>AVERAGE(B107:F107)</f>
        <v>5.0000000000000001E-3</v>
      </c>
    </row>
    <row r="108" spans="1:7" ht="16.2" thickBot="1">
      <c r="A108" s="30" t="s">
        <v>9</v>
      </c>
      <c r="B108" s="19">
        <f>'Historical Data'!C17/'Historical Data'!C10</f>
        <v>0.02</v>
      </c>
      <c r="C108" s="19">
        <f>'Historical Data'!D17/'Historical Data'!D10</f>
        <v>0.02</v>
      </c>
      <c r="D108" s="19">
        <f>'Historical Data'!E17/'Historical Data'!E10</f>
        <v>0.02</v>
      </c>
      <c r="E108" s="19">
        <f>'Historical Data'!F17/'Historical Data'!F10</f>
        <v>0.02</v>
      </c>
      <c r="F108" s="19">
        <f>'Historical Data'!G17/'Historical Data'!G10</f>
        <v>0.02</v>
      </c>
      <c r="G108" s="39">
        <f>AVERAGE(B108:F108)</f>
        <v>0.02</v>
      </c>
    </row>
    <row r="109" spans="1:7" ht="16.2" thickTop="1">
      <c r="A109" s="31" t="s">
        <v>0</v>
      </c>
      <c r="B109" s="28">
        <f>'Historical Data'!C18/'Historical Data'!C11</f>
        <v>2.004008965795142E-2</v>
      </c>
      <c r="C109" s="28">
        <f>'Historical Data'!D18/'Historical Data'!D11</f>
        <v>1.8446120674022414E-2</v>
      </c>
      <c r="D109" s="28">
        <f>'Historical Data'!E18/'Historical Data'!E11</f>
        <v>1.8180253680153656E-2</v>
      </c>
      <c r="E109" s="28">
        <f>'Historical Data'!F18/'Historical Data'!F11</f>
        <v>1.8636139219886279E-2</v>
      </c>
      <c r="F109" s="28">
        <f>'Historical Data'!G18/'Historical Data'!G11</f>
        <v>1.6338178431200692E-2</v>
      </c>
      <c r="G109" s="41"/>
    </row>
    <row r="110" spans="1:7">
      <c r="A110" s="13"/>
      <c r="B110" s="3"/>
      <c r="C110" s="3"/>
      <c r="D110" s="3"/>
      <c r="E110" s="3"/>
      <c r="F110" s="3"/>
      <c r="G110" s="40"/>
    </row>
    <row r="112" spans="1:7">
      <c r="A112" s="54" t="s">
        <v>117</v>
      </c>
      <c r="B112" s="54"/>
    </row>
    <row r="113" spans="1:2">
      <c r="A113" s="24" t="s">
        <v>113</v>
      </c>
      <c r="B113" s="32">
        <f>SUM(B12:B25)/SUM(B6:B36)</f>
        <v>0.37046703470895775</v>
      </c>
    </row>
    <row r="114" spans="1:2">
      <c r="A114" s="33" t="s">
        <v>114</v>
      </c>
      <c r="B114" s="34">
        <f>SUM(B73:B86)/SUM(B67:B97)</f>
        <v>0.42301479460635177</v>
      </c>
    </row>
    <row r="115" spans="1:2">
      <c r="A115" s="35" t="s">
        <v>115</v>
      </c>
      <c r="B115" s="36">
        <f>AVERAGE(B113:B114)*28/31</f>
        <v>0.35834663259401073</v>
      </c>
    </row>
  </sheetData>
  <mergeCells count="3">
    <mergeCell ref="A2:E2"/>
    <mergeCell ref="A103:G103"/>
    <mergeCell ref="A112:B112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Historical Data</vt:lpstr>
      <vt:lpstr>Tables</vt:lpstr>
    </vt:vector>
  </TitlesOfParts>
  <Company>YipitData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Jones</dc:creator>
  <cp:lastModifiedBy>Li Charles</cp:lastModifiedBy>
  <dcterms:created xsi:type="dcterms:W3CDTF">2015-01-27T19:55:26Z</dcterms:created>
  <dcterms:modified xsi:type="dcterms:W3CDTF">2020-03-24T15:46:36Z</dcterms:modified>
</cp:coreProperties>
</file>