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.henry\Documents\modalshift\Child Crashes Vizathon\"/>
    </mc:Choice>
  </mc:AlternateContent>
  <xr:revisionPtr revIDLastSave="0" documentId="8_{1965AE10-DA18-4792-B2A1-79423A583755}" xr6:coauthVersionLast="47" xr6:coauthVersionMax="47" xr10:uidLastSave="{00000000-0000-0000-0000-000000000000}"/>
  <bookViews>
    <workbookView xWindow="28680" yWindow="-120" windowWidth="29040" windowHeight="15840" xr2:uid="{798E1AFE-5364-4599-83E5-E06C54411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3" i="1"/>
  <c r="K18" i="1"/>
  <c r="K19" i="1"/>
  <c r="K20" i="1"/>
  <c r="K17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I36" i="1"/>
  <c r="I37" i="1"/>
  <c r="J17" i="1"/>
  <c r="F17" i="1"/>
  <c r="G17" i="1"/>
  <c r="F18" i="1"/>
  <c r="G18" i="1"/>
  <c r="F19" i="1"/>
  <c r="G19" i="1"/>
  <c r="F20" i="1"/>
  <c r="G20" i="1"/>
  <c r="B17" i="1"/>
  <c r="B18" i="1"/>
  <c r="B19" i="1"/>
  <c r="B20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1" i="1"/>
  <c r="I34" i="1" s="1"/>
  <c r="I30" i="1"/>
  <c r="I29" i="1"/>
  <c r="I28" i="1"/>
  <c r="I27" i="1"/>
  <c r="I26" i="1"/>
  <c r="I25" i="1"/>
  <c r="I24" i="1"/>
  <c r="I35" i="1" s="1"/>
  <c r="B33" i="1"/>
  <c r="J33" i="1" s="1"/>
  <c r="B37" i="1"/>
  <c r="J37" i="1" s="1"/>
  <c r="B36" i="1"/>
  <c r="J36" i="1" s="1"/>
  <c r="B35" i="1"/>
  <c r="J35" i="1" s="1"/>
  <c r="B34" i="1"/>
  <c r="J34" i="1" s="1"/>
  <c r="H20" i="1"/>
  <c r="E20" i="1"/>
  <c r="D20" i="1"/>
  <c r="C20" i="1"/>
  <c r="J20" i="1" s="1"/>
  <c r="H19" i="1"/>
  <c r="E19" i="1"/>
  <c r="D19" i="1"/>
  <c r="C19" i="1"/>
  <c r="J19" i="1" s="1"/>
  <c r="I18" i="1"/>
  <c r="H18" i="1"/>
  <c r="E18" i="1"/>
  <c r="J18" i="1" s="1"/>
  <c r="D18" i="1"/>
  <c r="C18" i="1"/>
  <c r="H17" i="1"/>
  <c r="E17" i="1"/>
  <c r="D17" i="1"/>
  <c r="C17" i="1"/>
  <c r="J11" i="1"/>
  <c r="J12" i="1"/>
  <c r="J15" i="1"/>
  <c r="I10" i="1"/>
  <c r="I7" i="1" s="1"/>
  <c r="H7" i="1"/>
  <c r="E7" i="1"/>
  <c r="D7" i="1"/>
  <c r="C7" i="1"/>
  <c r="I15" i="1"/>
  <c r="I14" i="1"/>
  <c r="J14" i="1" s="1"/>
  <c r="I13" i="1"/>
  <c r="J13" i="1" s="1"/>
  <c r="I12" i="1"/>
  <c r="I11" i="1"/>
  <c r="I17" i="1" s="1"/>
  <c r="H6" i="1"/>
  <c r="E6" i="1"/>
  <c r="D6" i="1"/>
  <c r="C6" i="1"/>
  <c r="H5" i="1"/>
  <c r="E5" i="1"/>
  <c r="D5" i="1"/>
  <c r="C5" i="1"/>
  <c r="I4" i="1"/>
  <c r="H4" i="1"/>
  <c r="E4" i="1"/>
  <c r="D4" i="1"/>
  <c r="C4" i="1"/>
  <c r="I2" i="1"/>
  <c r="I5" i="1" s="1"/>
  <c r="J10" i="1" l="1"/>
  <c r="I20" i="1"/>
  <c r="I19" i="1"/>
  <c r="I6" i="1"/>
</calcChain>
</file>

<file path=xl/sharedStrings.xml><?xml version="1.0" encoding="utf-8"?>
<sst xmlns="http://schemas.openxmlformats.org/spreadsheetml/2006/main" count="70" uniqueCount="38">
  <si>
    <t>American Indian/Alaskan Native</t>
  </si>
  <si>
    <t>Asian</t>
  </si>
  <si>
    <t>Black</t>
  </si>
  <si>
    <t>Hispanic</t>
  </si>
  <si>
    <t>Other</t>
  </si>
  <si>
    <t>Unkown</t>
  </si>
  <si>
    <t>White</t>
  </si>
  <si>
    <t>person_id</t>
  </si>
  <si>
    <t>Count</t>
  </si>
  <si>
    <t>Population</t>
  </si>
  <si>
    <t>Population %</t>
  </si>
  <si>
    <t>Inj/Fatal Per 1000</t>
  </si>
  <si>
    <t>Crash %</t>
  </si>
  <si>
    <t>mode_desc</t>
  </si>
  <si>
    <t>Bicycle</t>
  </si>
  <si>
    <t>Large passenger vehicle</t>
  </si>
  <si>
    <t>Motor vehicle – other</t>
  </si>
  <si>
    <t>Motorcycle</t>
  </si>
  <si>
    <t>Passenger car</t>
  </si>
  <si>
    <t>Pedestrian</t>
  </si>
  <si>
    <t>% ped/bike</t>
  </si>
  <si>
    <t>Total</t>
  </si>
  <si>
    <t>Car</t>
  </si>
  <si>
    <t>Micromobility device</t>
  </si>
  <si>
    <t>Other/Unknown</t>
  </si>
  <si>
    <t>FULL POPULATION</t>
  </si>
  <si>
    <t>Children</t>
  </si>
  <si>
    <t>All Ages</t>
  </si>
  <si>
    <t>Crashes</t>
  </si>
  <si>
    <t>Day of week</t>
  </si>
  <si>
    <t>crashes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</si>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</sst>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1.7839060241398473E-3"/>
          <c:y val="9.0553079672212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(Sheet1!$C$1:$E$1,Sheet1!$H$1:$I$1)</c:f>
              <c:strCache>
                <c:ptCount val="5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White</c:v>
                </c:pt>
                <c:pt idx="4">
                  <c:v>Other</c:v>
                </c:pt>
              </c:strCache>
            </c:strRef>
          </c:cat>
          <c:val>
            <c:numRef>
              <c:f>(Sheet1!$C$5:$E$5,Sheet1!$H$5:$I$5)</c:f>
              <c:numCache>
                <c:formatCode>General</c:formatCode>
                <c:ptCount val="5"/>
                <c:pt idx="0">
                  <c:v>0.7183908045977011</c:v>
                </c:pt>
                <c:pt idx="1">
                  <c:v>1.8650306748466259</c:v>
                </c:pt>
                <c:pt idx="2">
                  <c:v>1.0448971403255063</c:v>
                </c:pt>
                <c:pt idx="3">
                  <c:v>0.54405151834785992</c:v>
                </c:pt>
                <c:pt idx="4">
                  <c:v>0.91036994123975834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1-4972-8D35-6E0453C7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917824"/>
        <c:axId val="709923072"/>
      </c:barChart>
      <c:catAx>
        <c:axId val="7099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23072"/>
        <c:crosses val="autoZero"/>
        <c:auto val="1"/>
        <c:lblAlgn val="ctr"/>
        <c:lblOffset val="100"/>
        <c:noMultiLvlLbl val="0"/>
      </c:catAx>
      <c:valAx>
        <c:axId val="709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1.7839060241398473E-3"/>
          <c:y val="9.0553079672212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Sheet1!$B$21:$B$22</c:f>
              <c:strCache>
                <c:ptCount val="2"/>
                <c:pt idx="0">
                  <c:v>Children</c:v>
                </c:pt>
                <c:pt idx="1">
                  <c:v>All Ages</c:v>
                </c:pt>
              </c:strCache>
            </c:strRef>
          </c:cat>
          <c:val>
            <c:numRef>
              <c:f>(Sheet1!$J$17,Sheet1!$J$33)</c:f>
              <c:numCache>
                <c:formatCode>General</c:formatCode>
                <c:ptCount val="2"/>
                <c:pt idx="0">
                  <c:v>159</c:v>
                </c:pt>
                <c:pt idx="1">
                  <c:v>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B7-49CC-B7A9-39F92F544426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Bicycle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Sheet1!$B$21:$B$22</c:f>
              <c:strCache>
                <c:ptCount val="2"/>
                <c:pt idx="0">
                  <c:v>Children</c:v>
                </c:pt>
                <c:pt idx="1">
                  <c:v>All Ages</c:v>
                </c:pt>
              </c:strCache>
            </c:strRef>
          </c:cat>
          <c:val>
            <c:numRef>
              <c:f>(Sheet1!$J$19,Sheet1!$J$35)</c:f>
              <c:numCache>
                <c:formatCode>General</c:formatCode>
                <c:ptCount val="2"/>
                <c:pt idx="0">
                  <c:v>19</c:v>
                </c:pt>
                <c:pt idx="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B7-49CC-B7A9-39F92F544426}"/>
            </c:ext>
          </c:extLst>
        </c:ser>
        <c:ser>
          <c:idx val="3"/>
          <c:order val="2"/>
          <c:tx>
            <c:strRef>
              <c:f>Sheet1!$A$20</c:f>
              <c:strCache>
                <c:ptCount val="1"/>
                <c:pt idx="0">
                  <c:v>Motorcycle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Sheet1!$B$21:$B$22</c:f>
              <c:strCache>
                <c:ptCount val="2"/>
                <c:pt idx="0">
                  <c:v>Children</c:v>
                </c:pt>
                <c:pt idx="1">
                  <c:v>All Ages</c:v>
                </c:pt>
              </c:strCache>
            </c:strRef>
          </c:cat>
          <c:val>
            <c:numRef>
              <c:f>(Sheet1!$J$20,Sheet1!$J$36)</c:f>
              <c:numCache>
                <c:formatCode>General</c:formatCode>
                <c:ptCount val="2"/>
                <c:pt idx="0">
                  <c:v>4</c:v>
                </c:pt>
                <c:pt idx="1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B7-49CC-B7A9-39F92F544426}"/>
            </c:ext>
          </c:extLst>
        </c:ser>
        <c:ser>
          <c:idx val="4"/>
          <c:order val="3"/>
          <c:tx>
            <c:strRef>
              <c:f>Sheet1!$B$21:$B$22</c:f>
              <c:strCache>
                <c:ptCount val="2"/>
                <c:pt idx="0">
                  <c:v>Children</c:v>
                </c:pt>
                <c:pt idx="1">
                  <c:v>All Ages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(Sheet1!$J$21,Sheet1!$J$37)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B7-49CC-B7A9-39F92F544426}"/>
            </c:ext>
          </c:extLst>
        </c:ser>
        <c:ser>
          <c:idx val="1"/>
          <c:order val="4"/>
          <c:tx>
            <c:strRef>
              <c:f>Sheet1!$A$18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Sheet1!$B$21:$B$22</c:f>
              <c:strCache>
                <c:ptCount val="2"/>
                <c:pt idx="0">
                  <c:v>Children</c:v>
                </c:pt>
                <c:pt idx="1">
                  <c:v>All Ages</c:v>
                </c:pt>
              </c:strCache>
            </c:strRef>
          </c:cat>
          <c:val>
            <c:numRef>
              <c:f>(Sheet1!$J$18,Sheet1!$J$34)</c:f>
              <c:numCache>
                <c:formatCode>General</c:formatCode>
                <c:ptCount val="2"/>
                <c:pt idx="0">
                  <c:v>52</c:v>
                </c:pt>
                <c:pt idx="1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B7-49CC-B7A9-39F92F54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917824"/>
        <c:axId val="709923072"/>
      </c:barChart>
      <c:catAx>
        <c:axId val="7099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23072"/>
        <c:crosses val="autoZero"/>
        <c:auto val="1"/>
        <c:lblAlgn val="ctr"/>
        <c:lblOffset val="100"/>
        <c:noMultiLvlLbl val="0"/>
      </c:catAx>
      <c:valAx>
        <c:axId val="709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Crashes</a:t>
            </a:r>
          </a:p>
        </c:rich>
      </c:tx>
      <c:layout>
        <c:manualLayout>
          <c:xMode val="edge"/>
          <c:yMode val="edge"/>
          <c:x val="1.7839060241398473E-3"/>
          <c:y val="9.0553079672212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Crashes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Sheet1!$B$42:$L$42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Sheet1!$B$43:$L$43</c:f>
              <c:numCache>
                <c:formatCode>General</c:formatCode>
                <c:ptCount val="11"/>
                <c:pt idx="0">
                  <c:v>15</c:v>
                </c:pt>
                <c:pt idx="1">
                  <c:v>24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28</c:v>
                </c:pt>
                <c:pt idx="6">
                  <c:v>30</c:v>
                </c:pt>
                <c:pt idx="7">
                  <c:v>21</c:v>
                </c:pt>
                <c:pt idx="8">
                  <c:v>20</c:v>
                </c:pt>
                <c:pt idx="9">
                  <c:v>25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1-4972-8D35-6E0453C7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17824"/>
        <c:axId val="709923072"/>
      </c:lineChart>
      <c:catAx>
        <c:axId val="7099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23072"/>
        <c:crosses val="autoZero"/>
        <c:auto val="1"/>
        <c:lblAlgn val="ctr"/>
        <c:lblOffset val="100"/>
        <c:noMultiLvlLbl val="0"/>
      </c:catAx>
      <c:valAx>
        <c:axId val="709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Crashes</a:t>
            </a:r>
          </a:p>
        </c:rich>
      </c:tx>
      <c:layout>
        <c:manualLayout>
          <c:xMode val="edge"/>
          <c:yMode val="edge"/>
          <c:x val="1.7839060241398473E-3"/>
          <c:y val="9.0553079672212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Crashes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Sheet1!$B$58:$Y$58</c:f>
              <c:numCache>
                <c:formatCode>h\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0.25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0.41666666666666663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0.70833333333333326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0.83333333333333326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0.95833333333333326</c:v>
                </c:pt>
              </c:numCache>
            </c:numRef>
          </c:cat>
          <c:val>
            <c:numRef>
              <c:f>Sheet1!$B$60:$Y$60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14</c:v>
                </c:pt>
                <c:pt idx="11">
                  <c:v>2</c:v>
                </c:pt>
                <c:pt idx="12">
                  <c:v>13</c:v>
                </c:pt>
                <c:pt idx="13">
                  <c:v>10</c:v>
                </c:pt>
                <c:pt idx="14">
                  <c:v>23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14</c:v>
                </c:pt>
                <c:pt idx="20">
                  <c:v>10</c:v>
                </c:pt>
                <c:pt idx="21">
                  <c:v>14</c:v>
                </c:pt>
                <c:pt idx="22">
                  <c:v>9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4-436D-BFFA-5CA6EA09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17824"/>
        <c:axId val="709923072"/>
      </c:lineChart>
      <c:catAx>
        <c:axId val="709917824"/>
        <c:scaling>
          <c:orientation val="minMax"/>
        </c:scaling>
        <c:delete val="0"/>
        <c:axPos val="b"/>
        <c:numFmt formatCode="h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23072"/>
        <c:crosses val="autoZero"/>
        <c:auto val="1"/>
        <c:lblAlgn val="ctr"/>
        <c:lblOffset val="100"/>
        <c:noMultiLvlLbl val="0"/>
      </c:catAx>
      <c:valAx>
        <c:axId val="709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Crashes</a:t>
            </a:r>
          </a:p>
        </c:rich>
      </c:tx>
      <c:layout>
        <c:manualLayout>
          <c:xMode val="edge"/>
          <c:yMode val="edge"/>
          <c:x val="1.7839060241398473E-3"/>
          <c:y val="9.0553079672212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Crashes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Sheet1!$B$81:$H$81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Sheet1!$B$82:$H$82</c:f>
              <c:numCache>
                <c:formatCode>General</c:formatCode>
                <c:ptCount val="7"/>
                <c:pt idx="0">
                  <c:v>45</c:v>
                </c:pt>
                <c:pt idx="1">
                  <c:v>40</c:v>
                </c:pt>
                <c:pt idx="2">
                  <c:v>31</c:v>
                </c:pt>
                <c:pt idx="3">
                  <c:v>28</c:v>
                </c:pt>
                <c:pt idx="4">
                  <c:v>24</c:v>
                </c:pt>
                <c:pt idx="5">
                  <c:v>31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FA4-AFD6-BC15C5FF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917824"/>
        <c:axId val="709923072"/>
      </c:barChart>
      <c:catAx>
        <c:axId val="7099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23072"/>
        <c:crosses val="autoZero"/>
        <c:auto val="1"/>
        <c:lblAlgn val="ctr"/>
        <c:lblOffset val="100"/>
        <c:noMultiLvlLbl val="0"/>
      </c:catAx>
      <c:valAx>
        <c:axId val="709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7099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1</xdr:row>
      <xdr:rowOff>76200</xdr:rowOff>
    </xdr:from>
    <xdr:to>
      <xdr:col>22</xdr:col>
      <xdr:colOff>228599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57F6A-2084-448F-8655-D81DCE18B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19</xdr:row>
      <xdr:rowOff>9525</xdr:rowOff>
    </xdr:from>
    <xdr:to>
      <xdr:col>22</xdr:col>
      <xdr:colOff>352425</xdr:colOff>
      <xdr:row>35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E75EA-689F-484F-9C9E-5ECDF7C63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380999</xdr:colOff>
      <xdr:row>38</xdr:row>
      <xdr:rowOff>90487</xdr:rowOff>
    </xdr:from>
    <xdr:to>
      <xdr:col>16</xdr:col>
      <xdr:colOff>257174</xdr:colOff>
      <xdr:row>55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24B10B-9346-4F18-B259-AAD875F60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17</xdr:col>
      <xdr:colOff>190500</xdr:colOff>
      <xdr:row>77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73D7B-7CF8-44E6-81B5-86871CF9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17</xdr:col>
      <xdr:colOff>190500</xdr:colOff>
      <xdr:row>98</xdr:row>
      <xdr:rowOff>147638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68D34-0DCE-42CE-AEF0-C08ECBCCA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FAA9-614F-469C-87BB-E6B5BFF9594E}">
  <dimension ref="A1:Y82"/>
  <sheetViews>
    <sheetView tabSelected="1" workbookViewId="0">
      <selection activeCell="K18" sqref="K18"/>
    </sheetView>
  </sheetViews>
  <sheetFormatPr defaultRowHeight="15" x14ac:dyDescent="0.25"/>
  <cols>
    <col min="1" max="1" width="16.42578125" bestFit="1" customWidth="1"/>
    <col min="2" max="8" width="13.85546875" customWidth="1"/>
    <col min="9" max="9" width="16.28515625" bestFit="1" customWidth="1"/>
    <col min="10" max="11" width="10.5703125" bestFit="1" customWidth="1"/>
    <col min="12" max="13" width="11.5703125" bestFit="1" customWidth="1"/>
    <col min="14" max="14" width="11.42578125" bestFit="1" customWidth="1"/>
    <col min="15" max="23" width="10.42578125" bestFit="1" customWidth="1"/>
    <col min="24" max="25" width="11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</v>
      </c>
    </row>
    <row r="2" spans="1:10" x14ac:dyDescent="0.25">
      <c r="A2" t="s">
        <v>8</v>
      </c>
      <c r="B2">
        <v>1</v>
      </c>
      <c r="C2">
        <v>11</v>
      </c>
      <c r="D2">
        <v>38</v>
      </c>
      <c r="E2">
        <v>125</v>
      </c>
      <c r="F2">
        <v>2</v>
      </c>
      <c r="G2">
        <v>8</v>
      </c>
      <c r="H2">
        <v>49</v>
      </c>
      <c r="I2">
        <f>SUM(F2:G2,B2)</f>
        <v>11</v>
      </c>
    </row>
    <row r="3" spans="1:10" x14ac:dyDescent="0.25">
      <c r="A3" t="s">
        <v>9</v>
      </c>
      <c r="B3" s="2"/>
      <c r="C3">
        <v>15312</v>
      </c>
      <c r="D3">
        <v>20375</v>
      </c>
      <c r="E3">
        <v>119629</v>
      </c>
      <c r="F3" s="2"/>
      <c r="G3" s="2"/>
      <c r="H3">
        <v>90065</v>
      </c>
      <c r="I3">
        <v>12083</v>
      </c>
    </row>
    <row r="4" spans="1:10" x14ac:dyDescent="0.25">
      <c r="A4" t="s">
        <v>10</v>
      </c>
      <c r="B4" s="2"/>
      <c r="C4" s="1">
        <f>C3/257464</f>
        <v>5.9472392256781532E-2</v>
      </c>
      <c r="D4" s="1">
        <f>D3/257464</f>
        <v>7.9137277444613616E-2</v>
      </c>
      <c r="E4" s="1">
        <f>E3/257464</f>
        <v>0.46464360065873289</v>
      </c>
      <c r="F4" s="2"/>
      <c r="G4" s="2"/>
      <c r="H4" s="1">
        <f>H3/257464</f>
        <v>0.34981589659136814</v>
      </c>
      <c r="I4" s="1">
        <f>I3/257464</f>
        <v>4.6930833048503866E-2</v>
      </c>
    </row>
    <row r="5" spans="1:10" x14ac:dyDescent="0.25">
      <c r="A5" t="s">
        <v>11</v>
      </c>
      <c r="B5" s="2"/>
      <c r="C5">
        <f>C2/C3*1000</f>
        <v>0.7183908045977011</v>
      </c>
      <c r="D5">
        <f>D2/D3*1000</f>
        <v>1.8650306748466259</v>
      </c>
      <c r="E5">
        <f>E2/E3*1000</f>
        <v>1.0448971403255063</v>
      </c>
      <c r="F5" s="2"/>
      <c r="G5" s="2"/>
      <c r="H5">
        <f>H2/H3*1000</f>
        <v>0.54405151834785992</v>
      </c>
      <c r="I5">
        <f>I2/I3*1000</f>
        <v>0.91036994123975834</v>
      </c>
    </row>
    <row r="6" spans="1:10" x14ac:dyDescent="0.25">
      <c r="A6" t="s">
        <v>12</v>
      </c>
      <c r="B6" s="2"/>
      <c r="C6" s="1">
        <f>C2/SUM($B2:$H2)</f>
        <v>4.7008547008547008E-2</v>
      </c>
      <c r="D6" s="1">
        <f t="shared" ref="D6:E6" si="0">D2/SUM($B2:$H2)</f>
        <v>0.1623931623931624</v>
      </c>
      <c r="E6" s="1">
        <f t="shared" si="0"/>
        <v>0.53418803418803418</v>
      </c>
      <c r="F6" s="3"/>
      <c r="G6" s="3"/>
      <c r="H6" s="1">
        <f t="shared" ref="H6:I6" si="1">H2/SUM($B2:$H2)</f>
        <v>0.20940170940170941</v>
      </c>
      <c r="I6" s="1">
        <f t="shared" si="1"/>
        <v>4.7008547008547008E-2</v>
      </c>
    </row>
    <row r="7" spans="1:10" x14ac:dyDescent="0.25">
      <c r="A7" t="s">
        <v>20</v>
      </c>
      <c r="B7" s="2"/>
      <c r="C7" s="1">
        <f>SUM(C10,C15)/C2</f>
        <v>0</v>
      </c>
      <c r="D7" s="1">
        <f>SUM(D10,D15)/D2</f>
        <v>0.36842105263157893</v>
      </c>
      <c r="E7" s="1">
        <f>SUM(E10,E15)/E2</f>
        <v>0.27200000000000002</v>
      </c>
      <c r="F7" s="2"/>
      <c r="G7" s="2"/>
      <c r="H7" s="1">
        <f>SUM(H10,H15)/H2</f>
        <v>0.42857142857142855</v>
      </c>
      <c r="I7" s="1">
        <f>SUM(I10,I15)/I2</f>
        <v>0.18181818181818182</v>
      </c>
    </row>
    <row r="9" spans="1:10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</v>
      </c>
      <c r="J9" t="s">
        <v>21</v>
      </c>
    </row>
    <row r="10" spans="1:10" x14ac:dyDescent="0.25">
      <c r="A10" t="s">
        <v>14</v>
      </c>
      <c r="B10">
        <v>0</v>
      </c>
      <c r="C10">
        <v>0</v>
      </c>
      <c r="D10">
        <v>5</v>
      </c>
      <c r="E10">
        <v>6</v>
      </c>
      <c r="F10">
        <v>0</v>
      </c>
      <c r="G10">
        <v>0</v>
      </c>
      <c r="H10">
        <v>8</v>
      </c>
      <c r="I10">
        <f t="shared" ref="I10:I15" si="2">SUM(F10:G10,B10)</f>
        <v>0</v>
      </c>
      <c r="J10">
        <f>SUM(B10:I10)</f>
        <v>19</v>
      </c>
    </row>
    <row r="11" spans="1:10" x14ac:dyDescent="0.25">
      <c r="A11" t="s">
        <v>15</v>
      </c>
      <c r="B11">
        <v>0</v>
      </c>
      <c r="C11">
        <v>2</v>
      </c>
      <c r="D11">
        <v>6</v>
      </c>
      <c r="E11">
        <v>36</v>
      </c>
      <c r="F11">
        <v>0</v>
      </c>
      <c r="G11">
        <v>6</v>
      </c>
      <c r="H11">
        <v>13</v>
      </c>
      <c r="I11">
        <f t="shared" si="2"/>
        <v>6</v>
      </c>
      <c r="J11">
        <f t="shared" ref="J11:J15" si="3">SUM(B11:I11)</f>
        <v>69</v>
      </c>
    </row>
    <row r="12" spans="1:10" x14ac:dyDescent="0.25">
      <c r="A12" t="s">
        <v>16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2"/>
        <v>0</v>
      </c>
      <c r="J12">
        <f t="shared" si="3"/>
        <v>3</v>
      </c>
    </row>
    <row r="13" spans="1:10" x14ac:dyDescent="0.25">
      <c r="A13" t="s">
        <v>17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1</v>
      </c>
      <c r="I13">
        <f t="shared" si="2"/>
        <v>0</v>
      </c>
      <c r="J13">
        <f t="shared" si="3"/>
        <v>4</v>
      </c>
    </row>
    <row r="14" spans="1:10" x14ac:dyDescent="0.25">
      <c r="A14" t="s">
        <v>18</v>
      </c>
      <c r="B14">
        <v>1</v>
      </c>
      <c r="C14">
        <v>6</v>
      </c>
      <c r="D14">
        <v>15</v>
      </c>
      <c r="E14">
        <v>55</v>
      </c>
      <c r="F14">
        <v>1</v>
      </c>
      <c r="G14">
        <v>1</v>
      </c>
      <c r="H14">
        <v>14</v>
      </c>
      <c r="I14">
        <f t="shared" si="2"/>
        <v>3</v>
      </c>
      <c r="J14">
        <f t="shared" si="3"/>
        <v>96</v>
      </c>
    </row>
    <row r="15" spans="1:10" x14ac:dyDescent="0.25">
      <c r="A15" t="s">
        <v>19</v>
      </c>
      <c r="B15">
        <v>0</v>
      </c>
      <c r="C15">
        <v>0</v>
      </c>
      <c r="D15">
        <v>9</v>
      </c>
      <c r="E15">
        <v>28</v>
      </c>
      <c r="F15">
        <v>1</v>
      </c>
      <c r="G15">
        <v>1</v>
      </c>
      <c r="H15">
        <v>13</v>
      </c>
      <c r="I15">
        <f t="shared" si="2"/>
        <v>2</v>
      </c>
      <c r="J15">
        <f t="shared" si="3"/>
        <v>54</v>
      </c>
    </row>
    <row r="17" spans="1:11" x14ac:dyDescent="0.25">
      <c r="A17" t="s">
        <v>22</v>
      </c>
      <c r="B17">
        <f>SUM(B11:B12,B14)</f>
        <v>1</v>
      </c>
      <c r="C17">
        <f t="shared" ref="C17:H17" si="4">SUM(C11:C12,C14)</f>
        <v>11</v>
      </c>
      <c r="D17">
        <f t="shared" si="4"/>
        <v>21</v>
      </c>
      <c r="E17">
        <f t="shared" si="4"/>
        <v>91</v>
      </c>
      <c r="F17">
        <f t="shared" si="4"/>
        <v>1</v>
      </c>
      <c r="G17">
        <f t="shared" si="4"/>
        <v>7</v>
      </c>
      <c r="H17">
        <f t="shared" si="4"/>
        <v>27</v>
      </c>
      <c r="I17">
        <f>SUM(I11:I12,I14)</f>
        <v>9</v>
      </c>
      <c r="J17">
        <f>SUM(B17:H17)</f>
        <v>159</v>
      </c>
      <c r="K17" s="1">
        <f>J17/SUM(J$17:J$20)</f>
        <v>0.67948717948717952</v>
      </c>
    </row>
    <row r="18" spans="1:11" x14ac:dyDescent="0.25">
      <c r="A18" t="s">
        <v>19</v>
      </c>
      <c r="B18">
        <f>B15</f>
        <v>0</v>
      </c>
      <c r="C18">
        <f t="shared" ref="C18:I18" si="5">C15</f>
        <v>0</v>
      </c>
      <c r="D18">
        <f t="shared" si="5"/>
        <v>9</v>
      </c>
      <c r="E18">
        <f t="shared" si="5"/>
        <v>28</v>
      </c>
      <c r="F18">
        <f t="shared" si="5"/>
        <v>1</v>
      </c>
      <c r="G18">
        <f t="shared" si="5"/>
        <v>1</v>
      </c>
      <c r="H18">
        <f t="shared" si="5"/>
        <v>13</v>
      </c>
      <c r="I18">
        <f t="shared" si="5"/>
        <v>2</v>
      </c>
      <c r="J18">
        <f t="shared" ref="J18:J20" si="6">SUM(B18:H18)</f>
        <v>52</v>
      </c>
      <c r="K18" s="1">
        <f t="shared" ref="K18:K31" si="7">J18/SUM(J$17:J$20)</f>
        <v>0.22222222222222221</v>
      </c>
    </row>
    <row r="19" spans="1:11" x14ac:dyDescent="0.25">
      <c r="A19" t="s">
        <v>14</v>
      </c>
      <c r="B19">
        <f>B10</f>
        <v>0</v>
      </c>
      <c r="C19">
        <f t="shared" ref="C19:I19" si="8">C10</f>
        <v>0</v>
      </c>
      <c r="D19">
        <f t="shared" si="8"/>
        <v>5</v>
      </c>
      <c r="E19">
        <f t="shared" si="8"/>
        <v>6</v>
      </c>
      <c r="F19">
        <f t="shared" si="8"/>
        <v>0</v>
      </c>
      <c r="G19">
        <f t="shared" si="8"/>
        <v>0</v>
      </c>
      <c r="H19">
        <f t="shared" si="8"/>
        <v>8</v>
      </c>
      <c r="I19">
        <f t="shared" si="8"/>
        <v>0</v>
      </c>
      <c r="J19">
        <f t="shared" si="6"/>
        <v>19</v>
      </c>
      <c r="K19" s="1">
        <f t="shared" si="7"/>
        <v>8.11965811965812E-2</v>
      </c>
    </row>
    <row r="20" spans="1:11" x14ac:dyDescent="0.25">
      <c r="A20" t="s">
        <v>17</v>
      </c>
      <c r="B20">
        <f>B13</f>
        <v>0</v>
      </c>
      <c r="C20">
        <f t="shared" ref="C20:I20" si="9">C13</f>
        <v>0</v>
      </c>
      <c r="D20">
        <f t="shared" si="9"/>
        <v>3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1</v>
      </c>
      <c r="I20">
        <f t="shared" si="9"/>
        <v>0</v>
      </c>
      <c r="J20">
        <f t="shared" si="6"/>
        <v>4</v>
      </c>
      <c r="K20" s="1">
        <f t="shared" si="7"/>
        <v>1.7094017094017096E-2</v>
      </c>
    </row>
    <row r="21" spans="1:11" x14ac:dyDescent="0.25">
      <c r="B21" t="s">
        <v>26</v>
      </c>
    </row>
    <row r="22" spans="1:11" x14ac:dyDescent="0.25">
      <c r="A22" t="s">
        <v>25</v>
      </c>
      <c r="B22" t="s">
        <v>27</v>
      </c>
    </row>
    <row r="23" spans="1:11" x14ac:dyDescent="0.25">
      <c r="A23" t="s">
        <v>13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4</v>
      </c>
    </row>
    <row r="24" spans="1:11" x14ac:dyDescent="0.25">
      <c r="A24" t="s">
        <v>14</v>
      </c>
      <c r="B24">
        <v>0</v>
      </c>
      <c r="C24">
        <v>5</v>
      </c>
      <c r="D24">
        <v>30</v>
      </c>
      <c r="E24">
        <v>54</v>
      </c>
      <c r="F24">
        <v>3</v>
      </c>
      <c r="G24">
        <v>3</v>
      </c>
      <c r="H24">
        <v>253</v>
      </c>
      <c r="I24">
        <f t="shared" ref="I24:I30" si="10">SUM(F24:G24,B24)</f>
        <v>6</v>
      </c>
    </row>
    <row r="25" spans="1:11" x14ac:dyDescent="0.25">
      <c r="A25" t="s">
        <v>15</v>
      </c>
      <c r="B25">
        <v>3</v>
      </c>
      <c r="C25">
        <v>31</v>
      </c>
      <c r="D25">
        <v>155</v>
      </c>
      <c r="E25">
        <v>583</v>
      </c>
      <c r="F25">
        <v>16</v>
      </c>
      <c r="G25">
        <v>24</v>
      </c>
      <c r="H25">
        <v>557</v>
      </c>
      <c r="I25">
        <f t="shared" si="10"/>
        <v>43</v>
      </c>
    </row>
    <row r="26" spans="1:11" x14ac:dyDescent="0.25">
      <c r="A26" t="s">
        <v>23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4</v>
      </c>
      <c r="I26">
        <f t="shared" si="10"/>
        <v>0</v>
      </c>
    </row>
    <row r="27" spans="1:11" x14ac:dyDescent="0.25">
      <c r="A27" t="s">
        <v>16</v>
      </c>
      <c r="B27">
        <v>0</v>
      </c>
      <c r="C27">
        <v>8</v>
      </c>
      <c r="D27">
        <v>15</v>
      </c>
      <c r="E27">
        <v>19</v>
      </c>
      <c r="F27">
        <v>0</v>
      </c>
      <c r="G27">
        <v>4</v>
      </c>
      <c r="H27">
        <v>39</v>
      </c>
      <c r="I27">
        <f t="shared" si="10"/>
        <v>4</v>
      </c>
    </row>
    <row r="28" spans="1:11" x14ac:dyDescent="0.25">
      <c r="A28" t="s">
        <v>17</v>
      </c>
      <c r="B28">
        <v>2</v>
      </c>
      <c r="C28">
        <v>26</v>
      </c>
      <c r="D28">
        <v>69</v>
      </c>
      <c r="E28">
        <v>140</v>
      </c>
      <c r="F28">
        <v>9</v>
      </c>
      <c r="G28">
        <v>17</v>
      </c>
      <c r="H28">
        <v>660</v>
      </c>
      <c r="I28">
        <f t="shared" si="10"/>
        <v>28</v>
      </c>
    </row>
    <row r="29" spans="1:11" x14ac:dyDescent="0.25">
      <c r="A29" t="s">
        <v>24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I29">
        <f t="shared" si="10"/>
        <v>0</v>
      </c>
    </row>
    <row r="30" spans="1:11" x14ac:dyDescent="0.25">
      <c r="A30" t="s">
        <v>18</v>
      </c>
      <c r="B30">
        <v>4</v>
      </c>
      <c r="C30">
        <v>93</v>
      </c>
      <c r="D30">
        <v>481</v>
      </c>
      <c r="E30">
        <v>943</v>
      </c>
      <c r="F30">
        <v>44</v>
      </c>
      <c r="G30">
        <v>41</v>
      </c>
      <c r="H30">
        <v>1109</v>
      </c>
      <c r="I30">
        <f t="shared" si="10"/>
        <v>89</v>
      </c>
    </row>
    <row r="31" spans="1:11" x14ac:dyDescent="0.25">
      <c r="A31" t="s">
        <v>19</v>
      </c>
      <c r="B31">
        <v>3</v>
      </c>
      <c r="C31">
        <v>14</v>
      </c>
      <c r="D31">
        <v>163</v>
      </c>
      <c r="E31">
        <v>248</v>
      </c>
      <c r="F31">
        <v>7</v>
      </c>
      <c r="G31">
        <v>25</v>
      </c>
      <c r="H31">
        <v>433</v>
      </c>
      <c r="I31">
        <f>SUM(F31:G31,B31)</f>
        <v>35</v>
      </c>
    </row>
    <row r="33" spans="1:13" x14ac:dyDescent="0.25">
      <c r="A33" t="s">
        <v>22</v>
      </c>
      <c r="B33">
        <f>SUM(B27,B30,B25)</f>
        <v>7</v>
      </c>
      <c r="C33">
        <f t="shared" ref="C33:I33" si="11">SUM(C27,C30,C25)</f>
        <v>132</v>
      </c>
      <c r="D33">
        <f t="shared" si="11"/>
        <v>651</v>
      </c>
      <c r="E33">
        <f t="shared" si="11"/>
        <v>1545</v>
      </c>
      <c r="F33">
        <f t="shared" si="11"/>
        <v>60</v>
      </c>
      <c r="G33">
        <f t="shared" si="11"/>
        <v>69</v>
      </c>
      <c r="H33">
        <f t="shared" si="11"/>
        <v>1705</v>
      </c>
      <c r="I33">
        <f t="shared" si="11"/>
        <v>136</v>
      </c>
      <c r="J33">
        <f>SUM(B33:H33)</f>
        <v>4169</v>
      </c>
      <c r="K33" s="1">
        <f>J33/SUM(J$33:J$37)</f>
        <v>0.65746727645481784</v>
      </c>
    </row>
    <row r="34" spans="1:13" x14ac:dyDescent="0.25">
      <c r="A34" t="s">
        <v>19</v>
      </c>
      <c r="B34">
        <f>B31</f>
        <v>3</v>
      </c>
      <c r="C34">
        <f t="shared" ref="C34:I34" si="12">C31</f>
        <v>14</v>
      </c>
      <c r="D34">
        <f t="shared" si="12"/>
        <v>163</v>
      </c>
      <c r="E34">
        <f t="shared" si="12"/>
        <v>248</v>
      </c>
      <c r="F34">
        <f t="shared" si="12"/>
        <v>7</v>
      </c>
      <c r="G34">
        <f t="shared" si="12"/>
        <v>25</v>
      </c>
      <c r="H34">
        <f t="shared" si="12"/>
        <v>433</v>
      </c>
      <c r="I34">
        <f t="shared" si="12"/>
        <v>35</v>
      </c>
      <c r="J34">
        <f>SUM(B34:H34)</f>
        <v>893</v>
      </c>
      <c r="K34" s="1">
        <f t="shared" ref="K34:K37" si="13">J34/SUM(J$33:J$37)</f>
        <v>0.14082952215738842</v>
      </c>
    </row>
    <row r="35" spans="1:13" x14ac:dyDescent="0.25">
      <c r="A35" t="s">
        <v>14</v>
      </c>
      <c r="B35">
        <f>B24</f>
        <v>0</v>
      </c>
      <c r="C35">
        <f t="shared" ref="C35:I35" si="14">C24</f>
        <v>5</v>
      </c>
      <c r="D35">
        <f t="shared" si="14"/>
        <v>30</v>
      </c>
      <c r="E35">
        <f t="shared" si="14"/>
        <v>54</v>
      </c>
      <c r="F35">
        <f t="shared" si="14"/>
        <v>3</v>
      </c>
      <c r="G35">
        <f t="shared" si="14"/>
        <v>3</v>
      </c>
      <c r="H35">
        <f t="shared" si="14"/>
        <v>253</v>
      </c>
      <c r="I35">
        <f t="shared" si="14"/>
        <v>6</v>
      </c>
      <c r="J35">
        <f>SUM(B35:H35)</f>
        <v>348</v>
      </c>
      <c r="K35" s="1">
        <f t="shared" si="13"/>
        <v>5.4880933606686645E-2</v>
      </c>
    </row>
    <row r="36" spans="1:13" x14ac:dyDescent="0.25">
      <c r="A36" t="s">
        <v>17</v>
      </c>
      <c r="B36">
        <f>B28</f>
        <v>2</v>
      </c>
      <c r="C36">
        <f t="shared" ref="C36:H36" si="15">C28</f>
        <v>26</v>
      </c>
      <c r="D36">
        <f t="shared" si="15"/>
        <v>69</v>
      </c>
      <c r="E36">
        <f t="shared" si="15"/>
        <v>140</v>
      </c>
      <c r="F36">
        <f t="shared" si="15"/>
        <v>9</v>
      </c>
      <c r="G36">
        <f t="shared" si="15"/>
        <v>17</v>
      </c>
      <c r="H36">
        <f t="shared" si="15"/>
        <v>660</v>
      </c>
      <c r="I36">
        <f>I28</f>
        <v>28</v>
      </c>
      <c r="J36">
        <f>SUM(B36:H36)</f>
        <v>923</v>
      </c>
      <c r="K36" s="1">
        <f t="shared" si="13"/>
        <v>0.14556063712348211</v>
      </c>
    </row>
    <row r="37" spans="1:13" x14ac:dyDescent="0.25">
      <c r="A37" t="s">
        <v>4</v>
      </c>
      <c r="B37">
        <f>B29+B26</f>
        <v>0</v>
      </c>
      <c r="C37">
        <f t="shared" ref="C37:H37" si="16">C29+C26</f>
        <v>1</v>
      </c>
      <c r="D37">
        <f t="shared" si="16"/>
        <v>2</v>
      </c>
      <c r="E37">
        <f t="shared" si="16"/>
        <v>1</v>
      </c>
      <c r="F37">
        <f t="shared" si="16"/>
        <v>0</v>
      </c>
      <c r="G37">
        <f t="shared" si="16"/>
        <v>0</v>
      </c>
      <c r="H37">
        <f t="shared" si="16"/>
        <v>4</v>
      </c>
      <c r="I37">
        <f>I29+I26</f>
        <v>0</v>
      </c>
      <c r="J37">
        <f>SUM(B37:H37)</f>
        <v>8</v>
      </c>
      <c r="K37" s="1">
        <f t="shared" si="13"/>
        <v>1.2616306576249802E-3</v>
      </c>
    </row>
    <row r="42" spans="1:13" x14ac:dyDescent="0.25">
      <c r="B42">
        <v>2010</v>
      </c>
      <c r="C42">
        <v>2011</v>
      </c>
      <c r="D42">
        <v>2012</v>
      </c>
      <c r="E42">
        <v>2013</v>
      </c>
      <c r="F42">
        <v>2014</v>
      </c>
      <c r="G42">
        <v>2015</v>
      </c>
      <c r="H42">
        <v>2016</v>
      </c>
      <c r="I42">
        <v>2017</v>
      </c>
      <c r="J42">
        <v>2018</v>
      </c>
      <c r="K42">
        <v>2019</v>
      </c>
      <c r="L42">
        <v>2020</v>
      </c>
      <c r="M42">
        <v>2021</v>
      </c>
    </row>
    <row r="43" spans="1:13" x14ac:dyDescent="0.25">
      <c r="A43" t="s">
        <v>28</v>
      </c>
      <c r="B43">
        <v>15</v>
      </c>
      <c r="C43">
        <v>24</v>
      </c>
      <c r="D43">
        <v>17</v>
      </c>
      <c r="E43">
        <v>16</v>
      </c>
      <c r="F43">
        <v>17</v>
      </c>
      <c r="G43">
        <v>28</v>
      </c>
      <c r="H43">
        <v>30</v>
      </c>
      <c r="I43">
        <v>21</v>
      </c>
      <c r="J43">
        <v>20</v>
      </c>
      <c r="K43">
        <v>25</v>
      </c>
      <c r="L43">
        <v>16</v>
      </c>
      <c r="M43">
        <v>8</v>
      </c>
    </row>
    <row r="58" spans="1:25" x14ac:dyDescent="0.25">
      <c r="B58" s="4">
        <f>B59*(1/24)</f>
        <v>0</v>
      </c>
      <c r="C58" s="4">
        <f t="shared" ref="C58:Y58" si="17">C59*(1/24)</f>
        <v>4.1666666666666664E-2</v>
      </c>
      <c r="D58" s="4">
        <f t="shared" si="17"/>
        <v>8.3333333333333329E-2</v>
      </c>
      <c r="E58" s="4">
        <f t="shared" si="17"/>
        <v>0.125</v>
      </c>
      <c r="F58" s="4">
        <f t="shared" si="17"/>
        <v>0.16666666666666666</v>
      </c>
      <c r="G58" s="4">
        <f t="shared" si="17"/>
        <v>0.20833333333333331</v>
      </c>
      <c r="H58" s="4">
        <f t="shared" si="17"/>
        <v>0.25</v>
      </c>
      <c r="I58" s="4">
        <f t="shared" si="17"/>
        <v>0.29166666666666663</v>
      </c>
      <c r="J58" s="4">
        <f t="shared" si="17"/>
        <v>0.33333333333333331</v>
      </c>
      <c r="K58" s="4">
        <f t="shared" si="17"/>
        <v>0.375</v>
      </c>
      <c r="L58" s="4">
        <f t="shared" si="17"/>
        <v>0.41666666666666663</v>
      </c>
      <c r="M58" s="4">
        <f t="shared" si="17"/>
        <v>0.45833333333333331</v>
      </c>
      <c r="N58" s="4">
        <f t="shared" si="17"/>
        <v>0.5</v>
      </c>
      <c r="O58" s="4">
        <f t="shared" si="17"/>
        <v>0.54166666666666663</v>
      </c>
      <c r="P58" s="4">
        <f t="shared" si="17"/>
        <v>0.58333333333333326</v>
      </c>
      <c r="Q58" s="4">
        <f t="shared" si="17"/>
        <v>0.625</v>
      </c>
      <c r="R58" s="4">
        <f t="shared" si="17"/>
        <v>0.66666666666666663</v>
      </c>
      <c r="S58" s="4">
        <f t="shared" si="17"/>
        <v>0.70833333333333326</v>
      </c>
      <c r="T58" s="4">
        <f t="shared" si="17"/>
        <v>0.75</v>
      </c>
      <c r="U58" s="4">
        <f t="shared" si="17"/>
        <v>0.79166666666666663</v>
      </c>
      <c r="V58" s="4">
        <f t="shared" si="17"/>
        <v>0.83333333333333326</v>
      </c>
      <c r="W58" s="4">
        <f t="shared" si="17"/>
        <v>0.875</v>
      </c>
      <c r="X58" s="4">
        <f t="shared" si="17"/>
        <v>0.91666666666666663</v>
      </c>
      <c r="Y58" s="4">
        <f t="shared" si="17"/>
        <v>0.95833333333333326</v>
      </c>
    </row>
    <row r="59" spans="1:25" x14ac:dyDescent="0.25"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25">
      <c r="A60" t="s">
        <v>7</v>
      </c>
      <c r="B60">
        <v>4</v>
      </c>
      <c r="C60">
        <v>4</v>
      </c>
      <c r="D60">
        <v>9</v>
      </c>
      <c r="E60">
        <v>2</v>
      </c>
      <c r="F60">
        <v>1</v>
      </c>
      <c r="G60">
        <v>3</v>
      </c>
      <c r="H60">
        <v>4</v>
      </c>
      <c r="I60">
        <v>8</v>
      </c>
      <c r="J60">
        <v>4</v>
      </c>
      <c r="K60">
        <v>5</v>
      </c>
      <c r="L60">
        <v>14</v>
      </c>
      <c r="M60">
        <v>2</v>
      </c>
      <c r="N60">
        <v>13</v>
      </c>
      <c r="O60">
        <v>10</v>
      </c>
      <c r="P60">
        <v>23</v>
      </c>
      <c r="Q60">
        <v>18</v>
      </c>
      <c r="R60">
        <v>18</v>
      </c>
      <c r="S60">
        <v>20</v>
      </c>
      <c r="T60">
        <v>22</v>
      </c>
      <c r="U60">
        <v>14</v>
      </c>
      <c r="V60">
        <v>10</v>
      </c>
      <c r="W60">
        <v>14</v>
      </c>
      <c r="X60">
        <v>9</v>
      </c>
      <c r="Y60">
        <v>6</v>
      </c>
    </row>
    <row r="81" spans="1:8" x14ac:dyDescent="0.25">
      <c r="A81" t="s">
        <v>29</v>
      </c>
      <c r="B81" t="s">
        <v>37</v>
      </c>
      <c r="C81" t="s">
        <v>31</v>
      </c>
      <c r="D81" t="s">
        <v>32</v>
      </c>
      <c r="E81" t="s">
        <v>33</v>
      </c>
      <c r="F81" t="s">
        <v>34</v>
      </c>
      <c r="G81" t="s">
        <v>35</v>
      </c>
      <c r="H81" t="s">
        <v>36</v>
      </c>
    </row>
    <row r="82" spans="1:8" x14ac:dyDescent="0.25">
      <c r="A82" t="s">
        <v>30</v>
      </c>
      <c r="B82">
        <v>45</v>
      </c>
      <c r="C82">
        <v>40</v>
      </c>
      <c r="D82">
        <v>31</v>
      </c>
      <c r="E82">
        <v>28</v>
      </c>
      <c r="F82">
        <v>24</v>
      </c>
      <c r="G82">
        <v>31</v>
      </c>
      <c r="H82">
        <v>38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Henry</dc:creator>
  <cp:lastModifiedBy>Charlie Henry</cp:lastModifiedBy>
  <dcterms:created xsi:type="dcterms:W3CDTF">2021-07-31T22:27:44Z</dcterms:created>
  <dcterms:modified xsi:type="dcterms:W3CDTF">2021-08-01T03:50:01Z</dcterms:modified>
</cp:coreProperties>
</file>