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5EAB072-1371-4085-BA3D-E5682113E12D}" xr6:coauthVersionLast="36" xr6:coauthVersionMax="36" xr10:uidLastSave="{00000000-0000-0000-0000-000000000000}"/>
  <bookViews>
    <workbookView xWindow="0" yWindow="0" windowWidth="28800" windowHeight="12225" xr2:uid="{4358D9A4-06BC-4F53-9D0C-2908F6399CA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2" l="1"/>
  <c r="P42" i="2"/>
  <c r="P43" i="2" s="1"/>
  <c r="O43" i="2"/>
  <c r="O41" i="2"/>
  <c r="P41" i="2"/>
  <c r="O39" i="2"/>
  <c r="O38" i="2"/>
  <c r="O31" i="2"/>
  <c r="O29" i="2"/>
  <c r="O36" i="2" s="1"/>
  <c r="O16" i="2"/>
  <c r="O12" i="2"/>
  <c r="O24" i="2" s="1"/>
  <c r="P39" i="2"/>
  <c r="P38" i="2"/>
  <c r="P36" i="2"/>
  <c r="P31" i="2"/>
  <c r="P29" i="2"/>
  <c r="P24" i="2"/>
  <c r="P16" i="2"/>
  <c r="P12" i="2"/>
  <c r="C11" i="1"/>
  <c r="C8" i="1"/>
  <c r="C12" i="1" s="1"/>
</calcChain>
</file>

<file path=xl/sharedStrings.xml><?xml version="1.0" encoding="utf-8"?>
<sst xmlns="http://schemas.openxmlformats.org/spreadsheetml/2006/main" count="58" uniqueCount="53">
  <si>
    <t>£VMUK</t>
  </si>
  <si>
    <t>Virgin Money UK Plc.</t>
  </si>
  <si>
    <t>Stock Snapshot</t>
  </si>
  <si>
    <t>Price</t>
  </si>
  <si>
    <t>Shares</t>
  </si>
  <si>
    <t>MC</t>
  </si>
  <si>
    <t>Debt</t>
  </si>
  <si>
    <t>Cash</t>
  </si>
  <si>
    <t>EV</t>
  </si>
  <si>
    <t>Net Cash</t>
  </si>
  <si>
    <t>Profile</t>
  </si>
  <si>
    <t>CEO</t>
  </si>
  <si>
    <t>CFO</t>
  </si>
  <si>
    <t>COO</t>
  </si>
  <si>
    <t>Chair</t>
  </si>
  <si>
    <t>Management</t>
  </si>
  <si>
    <t>HQ</t>
  </si>
  <si>
    <t>Founded</t>
  </si>
  <si>
    <t>IPO</t>
  </si>
  <si>
    <t>IR</t>
  </si>
  <si>
    <t>Update</t>
  </si>
  <si>
    <t>Newcastle/Glasgow</t>
  </si>
  <si>
    <t>Key Events</t>
  </si>
  <si>
    <t>Balance Sheet</t>
  </si>
  <si>
    <t>Loans &amp; Advances to Customers</t>
  </si>
  <si>
    <t>Cash &amp; Balances with Central Banks</t>
  </si>
  <si>
    <t>Due from Other Banks</t>
  </si>
  <si>
    <t>Derivative Financial Instruments</t>
  </si>
  <si>
    <t>Other Financial Assets</t>
  </si>
  <si>
    <t>Financial Assets at Amortised</t>
  </si>
  <si>
    <t>Financial Assets at FVTPL</t>
  </si>
  <si>
    <t>Financial Assets at FVOCI</t>
  </si>
  <si>
    <t>PP&amp;E</t>
  </si>
  <si>
    <t>Goodwill+Intangibles</t>
  </si>
  <si>
    <t>Current Taxes</t>
  </si>
  <si>
    <t>Deferred Taxes</t>
  </si>
  <si>
    <t>Defined Pension Assets</t>
  </si>
  <si>
    <t>Other Assets</t>
  </si>
  <si>
    <t>Assets</t>
  </si>
  <si>
    <t>Customer Deposits</t>
  </si>
  <si>
    <t>Debt Securities in Issue</t>
  </si>
  <si>
    <t>Due to Other Banks</t>
  </si>
  <si>
    <t>Financial Liabilities at FVTPL</t>
  </si>
  <si>
    <t>Financial Liabilities at Amortised</t>
  </si>
  <si>
    <t>Current Tax Liabilities</t>
  </si>
  <si>
    <t>Deferred Tax Liabilities</t>
  </si>
  <si>
    <t>Other Liabilities</t>
  </si>
  <si>
    <t>Provisions</t>
  </si>
  <si>
    <t>Liabilities</t>
  </si>
  <si>
    <t>S/E</t>
  </si>
  <si>
    <t>S/E+L</t>
  </si>
  <si>
    <t>FY22</t>
  </si>
  <si>
    <t>FY21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</si>
</sst>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1" fillId="4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Border="1"/>
    <xf numFmtId="3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304799</xdr:colOff>
      <xdr:row>1</xdr:row>
      <xdr:rowOff>38100</xdr:rowOff>
    </xdr:from>
    <xdr:to>
      <xdr:col>7</xdr:col>
      <xdr:colOff>513346</xdr:colOff>
      <xdr:row>2</xdr:row>
      <xdr:rowOff>104775</xdr:rowOff>
    </xdr:to>
    <xdr:pic>
      <xdr:nvPicPr>
        <xdr:cNvPr id="2" name="Picture 1" descr="Virgin Money UK.svg">
          <a:extLst>
            <a:ext uri="{FF2B5EF4-FFF2-40B4-BE49-F238E27FC236}">
              <a16:creationId xmlns:a16="http://schemas.microsoft.com/office/drawing/2014/main" id="{1C1BEE3F-36F1-4791-BE7D-62CFEBAB3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599" y="200025"/>
          <a:ext cx="2646947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B505-C387-454E-BF8F-87737E900794}">
  <dimension ref="B2:O28"/>
  <sheetViews>
    <sheetView tabSelected="1" workbookViewId="0">
      <selection activeCell="K37" sqref="K37"/>
    </sheetView>
  </sheetViews>
  <sheetFormatPr defaultRowHeight="12.75" x14ac:dyDescent="0.2"/>
  <cols>
    <col min="1" max="16384" width="9.140625" style="1"/>
  </cols>
  <sheetData>
    <row r="2" spans="2:15" x14ac:dyDescent="0.2">
      <c r="B2" s="2" t="s">
        <v>0</v>
      </c>
    </row>
    <row r="3" spans="2:15" x14ac:dyDescent="0.2">
      <c r="B3" s="2" t="s">
        <v>1</v>
      </c>
    </row>
    <row r="5" spans="2:15" x14ac:dyDescent="0.2">
      <c r="B5" s="6" t="s">
        <v>2</v>
      </c>
      <c r="C5" s="7"/>
      <c r="D5" s="8"/>
      <c r="G5" s="4" t="s">
        <v>22</v>
      </c>
      <c r="H5" s="4"/>
      <c r="I5" s="4"/>
      <c r="J5" s="4"/>
      <c r="K5" s="4"/>
      <c r="L5" s="4"/>
      <c r="M5" s="4"/>
      <c r="N5" s="4"/>
      <c r="O5" s="4"/>
    </row>
    <row r="6" spans="2:15" x14ac:dyDescent="0.2">
      <c r="B6" s="9" t="s">
        <v>3</v>
      </c>
      <c r="C6" s="10">
        <v>1.4515</v>
      </c>
      <c r="D6" s="12"/>
      <c r="G6" s="3"/>
      <c r="H6" s="5"/>
      <c r="I6" s="5"/>
      <c r="J6" s="5"/>
      <c r="K6" s="5"/>
      <c r="L6" s="5"/>
      <c r="M6" s="5"/>
      <c r="N6" s="5"/>
      <c r="O6" s="5"/>
    </row>
    <row r="7" spans="2:15" x14ac:dyDescent="0.2">
      <c r="B7" s="9" t="s">
        <v>4</v>
      </c>
      <c r="C7" s="28">
        <v>1370</v>
      </c>
      <c r="D7" s="12"/>
      <c r="G7" s="3"/>
      <c r="H7" s="5"/>
      <c r="I7" s="5"/>
      <c r="J7" s="5"/>
      <c r="K7" s="5"/>
      <c r="L7" s="5"/>
      <c r="M7" s="5"/>
      <c r="N7" s="5"/>
      <c r="O7" s="5"/>
    </row>
    <row r="8" spans="2:15" x14ac:dyDescent="0.2">
      <c r="B8" s="9" t="s">
        <v>5</v>
      </c>
      <c r="C8" s="28">
        <f>C6*C7</f>
        <v>1988.5550000000001</v>
      </c>
      <c r="D8" s="12"/>
      <c r="G8" s="3"/>
      <c r="H8" s="5"/>
      <c r="I8" s="5"/>
      <c r="J8" s="5"/>
      <c r="K8" s="5"/>
      <c r="L8" s="5"/>
      <c r="M8" s="5"/>
      <c r="N8" s="5"/>
      <c r="O8" s="5"/>
    </row>
    <row r="9" spans="2:15" x14ac:dyDescent="0.2">
      <c r="B9" s="9" t="s">
        <v>7</v>
      </c>
      <c r="C9" s="28"/>
      <c r="D9" s="12"/>
      <c r="G9" s="3"/>
      <c r="H9" s="5"/>
      <c r="I9" s="5"/>
      <c r="J9" s="5"/>
      <c r="K9" s="5"/>
      <c r="L9" s="5"/>
      <c r="M9" s="5"/>
      <c r="N9" s="5"/>
      <c r="O9" s="5"/>
    </row>
    <row r="10" spans="2:15" x14ac:dyDescent="0.2">
      <c r="B10" s="9" t="s">
        <v>6</v>
      </c>
      <c r="C10" s="28"/>
      <c r="D10" s="12"/>
      <c r="G10" s="3"/>
      <c r="H10" s="5"/>
      <c r="I10" s="5"/>
      <c r="J10" s="5"/>
      <c r="K10" s="5"/>
      <c r="L10" s="5"/>
      <c r="M10" s="5"/>
      <c r="N10" s="5"/>
      <c r="O10" s="5"/>
    </row>
    <row r="11" spans="2:15" x14ac:dyDescent="0.2">
      <c r="B11" s="9" t="s">
        <v>9</v>
      </c>
      <c r="C11" s="28">
        <f>C9-C10</f>
        <v>0</v>
      </c>
      <c r="D11" s="12"/>
      <c r="G11" s="3"/>
      <c r="H11" s="5"/>
      <c r="I11" s="5"/>
      <c r="J11" s="5"/>
      <c r="K11" s="5"/>
      <c r="L11" s="5"/>
      <c r="M11" s="5"/>
      <c r="N11" s="5"/>
      <c r="O11" s="5"/>
    </row>
    <row r="12" spans="2:15" x14ac:dyDescent="0.2">
      <c r="B12" s="11" t="s">
        <v>8</v>
      </c>
      <c r="C12" s="29">
        <f>C8-C11</f>
        <v>1988.5550000000001</v>
      </c>
      <c r="D12" s="13"/>
      <c r="G12" s="3"/>
      <c r="H12" s="5"/>
      <c r="I12" s="5"/>
      <c r="J12" s="5"/>
      <c r="K12" s="5"/>
      <c r="L12" s="5"/>
      <c r="M12" s="5"/>
      <c r="N12" s="5"/>
      <c r="O12" s="5"/>
    </row>
    <row r="13" spans="2:15" x14ac:dyDescent="0.2">
      <c r="G13" s="3"/>
      <c r="H13" s="5"/>
      <c r="I13" s="5"/>
      <c r="J13" s="5"/>
      <c r="K13" s="5"/>
      <c r="L13" s="5"/>
      <c r="M13" s="5"/>
      <c r="N13" s="5"/>
      <c r="O13" s="5"/>
    </row>
    <row r="14" spans="2:15" x14ac:dyDescent="0.2">
      <c r="G14" s="3"/>
      <c r="H14" s="5"/>
      <c r="I14" s="5"/>
      <c r="J14" s="5"/>
      <c r="K14" s="5"/>
      <c r="L14" s="5"/>
      <c r="M14" s="5"/>
      <c r="N14" s="5"/>
      <c r="O14" s="5"/>
    </row>
    <row r="15" spans="2:15" x14ac:dyDescent="0.2">
      <c r="B15" s="6" t="s">
        <v>10</v>
      </c>
      <c r="C15" s="7"/>
      <c r="D15" s="8"/>
      <c r="G15" s="3"/>
      <c r="H15" s="5"/>
      <c r="I15" s="5"/>
      <c r="J15" s="5"/>
      <c r="K15" s="5"/>
      <c r="L15" s="5"/>
      <c r="M15" s="5"/>
      <c r="N15" s="5"/>
      <c r="O15" s="5"/>
    </row>
    <row r="16" spans="2:15" x14ac:dyDescent="0.2">
      <c r="B16" s="14" t="s">
        <v>11</v>
      </c>
      <c r="C16" s="15"/>
      <c r="D16" s="16"/>
      <c r="G16" s="3"/>
      <c r="H16" s="5"/>
      <c r="I16" s="5"/>
      <c r="J16" s="5"/>
      <c r="K16" s="5"/>
      <c r="L16" s="5"/>
      <c r="M16" s="5"/>
      <c r="N16" s="5"/>
      <c r="O16" s="5"/>
    </row>
    <row r="17" spans="2:15" x14ac:dyDescent="0.2">
      <c r="B17" s="14" t="s">
        <v>12</v>
      </c>
      <c r="C17" s="15"/>
      <c r="D17" s="16"/>
      <c r="G17" s="3"/>
      <c r="H17" s="5"/>
      <c r="I17" s="5"/>
      <c r="J17" s="5"/>
      <c r="K17" s="5"/>
      <c r="L17" s="5"/>
      <c r="M17" s="5"/>
      <c r="N17" s="5"/>
      <c r="O17" s="5"/>
    </row>
    <row r="18" spans="2:15" x14ac:dyDescent="0.2">
      <c r="B18" s="14" t="s">
        <v>13</v>
      </c>
      <c r="C18" s="20"/>
      <c r="D18" s="21"/>
      <c r="G18" s="3"/>
      <c r="H18" s="5"/>
      <c r="I18" s="5"/>
      <c r="J18" s="5"/>
      <c r="K18" s="5"/>
      <c r="L18" s="5"/>
      <c r="M18" s="5"/>
      <c r="N18" s="5"/>
      <c r="O18" s="5"/>
    </row>
    <row r="19" spans="2:15" x14ac:dyDescent="0.2">
      <c r="B19" s="17" t="s">
        <v>14</v>
      </c>
      <c r="C19" s="18"/>
      <c r="D19" s="19"/>
      <c r="G19" s="3"/>
      <c r="H19" s="5"/>
      <c r="I19" s="5"/>
      <c r="J19" s="5"/>
      <c r="K19" s="5"/>
      <c r="L19" s="5"/>
      <c r="M19" s="5"/>
      <c r="N19" s="5"/>
      <c r="O19" s="5"/>
    </row>
    <row r="20" spans="2:15" x14ac:dyDescent="0.2">
      <c r="G20" s="3"/>
      <c r="H20" s="5"/>
      <c r="I20" s="5"/>
      <c r="J20" s="5"/>
      <c r="K20" s="5"/>
      <c r="L20" s="5"/>
      <c r="M20" s="5"/>
      <c r="N20" s="5"/>
      <c r="O20" s="5"/>
    </row>
    <row r="21" spans="2:15" x14ac:dyDescent="0.2">
      <c r="G21" s="3"/>
      <c r="H21" s="5"/>
      <c r="I21" s="5"/>
      <c r="J21" s="5"/>
      <c r="K21" s="5"/>
      <c r="L21" s="5"/>
      <c r="M21" s="5"/>
      <c r="N21" s="5"/>
      <c r="O21" s="5"/>
    </row>
    <row r="22" spans="2:15" x14ac:dyDescent="0.2">
      <c r="B22" s="6" t="s">
        <v>15</v>
      </c>
      <c r="C22" s="7"/>
      <c r="D22" s="8"/>
    </row>
    <row r="23" spans="2:15" x14ac:dyDescent="0.2">
      <c r="B23" s="22" t="s">
        <v>16</v>
      </c>
      <c r="C23" s="20" t="s">
        <v>21</v>
      </c>
      <c r="D23" s="21"/>
    </row>
    <row r="24" spans="2:15" x14ac:dyDescent="0.2">
      <c r="B24" s="22" t="s">
        <v>17</v>
      </c>
      <c r="C24" s="20">
        <v>2015</v>
      </c>
      <c r="D24" s="21"/>
    </row>
    <row r="25" spans="2:15" x14ac:dyDescent="0.2">
      <c r="B25" s="22" t="s">
        <v>18</v>
      </c>
      <c r="C25" s="20">
        <v>2016</v>
      </c>
      <c r="D25" s="21"/>
    </row>
    <row r="26" spans="2:15" x14ac:dyDescent="0.2">
      <c r="B26" s="22"/>
      <c r="C26" s="20"/>
      <c r="D26" s="21"/>
    </row>
    <row r="27" spans="2:15" x14ac:dyDescent="0.2">
      <c r="B27" s="22" t="s">
        <v>20</v>
      </c>
      <c r="C27" s="20"/>
      <c r="D27" s="21"/>
    </row>
    <row r="28" spans="2:15" x14ac:dyDescent="0.2">
      <c r="B28" s="22" t="s">
        <v>19</v>
      </c>
      <c r="C28" s="20"/>
      <c r="D28" s="21"/>
    </row>
  </sheetData>
  <mergeCells count="11">
    <mergeCell ref="G5:O5"/>
    <mergeCell ref="C24:D24"/>
    <mergeCell ref="C25:D25"/>
    <mergeCell ref="C26:D26"/>
    <mergeCell ref="C27:D27"/>
    <mergeCell ref="C28:D28"/>
    <mergeCell ref="B5:D5"/>
    <mergeCell ref="B15:D15"/>
    <mergeCell ref="B22:D22"/>
    <mergeCell ref="C18:D18"/>
    <mergeCell ref="C23:D23"/>
  </mergeCells>
  <pageMargins left="0.7" right="0.7" top="0.75" bottom="0.75" header="0.3" footer="0.3"/>
  <pageSetup paperSize="125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5F1D-7461-41C2-BF03-2B8C373DD282}">
  <dimension ref="B1:P4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6" sqref="M26"/>
    </sheetView>
  </sheetViews>
  <sheetFormatPr defaultRowHeight="12.75" x14ac:dyDescent="0.2"/>
  <cols>
    <col min="1" max="1" width="4.28515625" style="1" customWidth="1"/>
    <col min="2" max="2" width="32.28515625" style="1" bestFit="1" customWidth="1"/>
    <col min="3" max="14" width="9.140625" style="1"/>
    <col min="15" max="15" width="9.140625" style="25"/>
    <col min="16" max="16384" width="9.140625" style="1"/>
  </cols>
  <sheetData>
    <row r="1" spans="2:16" s="24" customFormat="1" x14ac:dyDescent="0.2">
      <c r="O1" s="27" t="s">
        <v>52</v>
      </c>
      <c r="P1" s="24" t="s">
        <v>51</v>
      </c>
    </row>
    <row r="8" spans="2:16" x14ac:dyDescent="0.2">
      <c r="B8" s="23" t="s">
        <v>23</v>
      </c>
    </row>
    <row r="9" spans="2:16" x14ac:dyDescent="0.2">
      <c r="B9" s="1" t="s">
        <v>24</v>
      </c>
      <c r="O9" s="25">
        <v>71876</v>
      </c>
      <c r="P9" s="25">
        <v>71751</v>
      </c>
    </row>
    <row r="10" spans="2:16" x14ac:dyDescent="0.2">
      <c r="B10" s="1" t="s">
        <v>25</v>
      </c>
      <c r="O10" s="25">
        <v>9711</v>
      </c>
      <c r="P10" s="25">
        <v>12221</v>
      </c>
    </row>
    <row r="11" spans="2:16" x14ac:dyDescent="0.2">
      <c r="B11" s="1" t="s">
        <v>26</v>
      </c>
      <c r="O11" s="25">
        <v>800</v>
      </c>
      <c r="P11" s="25">
        <v>656</v>
      </c>
    </row>
    <row r="12" spans="2:16" s="2" customFormat="1" x14ac:dyDescent="0.2">
      <c r="B12" s="2" t="s">
        <v>29</v>
      </c>
      <c r="O12" s="26">
        <f>SUM(O9:O11)</f>
        <v>82387</v>
      </c>
      <c r="P12" s="26">
        <f>SUM(P9:P11)</f>
        <v>84628</v>
      </c>
    </row>
    <row r="13" spans="2:16" x14ac:dyDescent="0.2">
      <c r="B13" s="1" t="s">
        <v>24</v>
      </c>
      <c r="O13" s="25">
        <v>133</v>
      </c>
      <c r="P13" s="25">
        <v>70</v>
      </c>
    </row>
    <row r="14" spans="2:16" x14ac:dyDescent="0.2">
      <c r="B14" s="1" t="s">
        <v>27</v>
      </c>
      <c r="O14" s="25">
        <v>140</v>
      </c>
      <c r="P14" s="25">
        <v>342</v>
      </c>
    </row>
    <row r="15" spans="2:16" x14ac:dyDescent="0.2">
      <c r="B15" s="1" t="s">
        <v>28</v>
      </c>
      <c r="O15" s="25">
        <v>20</v>
      </c>
      <c r="P15" s="25">
        <v>8</v>
      </c>
    </row>
    <row r="16" spans="2:16" s="2" customFormat="1" x14ac:dyDescent="0.2">
      <c r="B16" s="2" t="s">
        <v>30</v>
      </c>
      <c r="O16" s="26">
        <f>SUM(O13:O15)</f>
        <v>293</v>
      </c>
      <c r="P16" s="26">
        <f>SUM(P13:P15)</f>
        <v>420</v>
      </c>
    </row>
    <row r="17" spans="2:16" x14ac:dyDescent="0.2">
      <c r="B17" s="1" t="s">
        <v>31</v>
      </c>
      <c r="O17" s="25">
        <v>4352</v>
      </c>
      <c r="P17" s="25">
        <v>5064</v>
      </c>
    </row>
    <row r="18" spans="2:16" x14ac:dyDescent="0.2">
      <c r="B18" s="1" t="s">
        <v>32</v>
      </c>
      <c r="O18" s="25">
        <v>250</v>
      </c>
      <c r="P18" s="25">
        <v>211</v>
      </c>
    </row>
    <row r="19" spans="2:16" x14ac:dyDescent="0.2">
      <c r="B19" s="1" t="s">
        <v>33</v>
      </c>
      <c r="O19" s="25">
        <v>373</v>
      </c>
      <c r="P19" s="25">
        <v>267</v>
      </c>
    </row>
    <row r="20" spans="2:16" x14ac:dyDescent="0.2">
      <c r="B20" s="1" t="s">
        <v>34</v>
      </c>
      <c r="O20" s="25">
        <v>13</v>
      </c>
      <c r="P20" s="25">
        <v>0</v>
      </c>
    </row>
    <row r="21" spans="2:16" x14ac:dyDescent="0.2">
      <c r="B21" s="1" t="s">
        <v>35</v>
      </c>
      <c r="O21" s="25">
        <v>377</v>
      </c>
      <c r="P21" s="25">
        <v>146</v>
      </c>
    </row>
    <row r="22" spans="2:16" x14ac:dyDescent="0.2">
      <c r="B22" s="1" t="s">
        <v>36</v>
      </c>
      <c r="O22" s="25">
        <v>847</v>
      </c>
      <c r="P22" s="25">
        <v>1000</v>
      </c>
    </row>
    <row r="23" spans="2:16" x14ac:dyDescent="0.2">
      <c r="B23" s="1" t="s">
        <v>37</v>
      </c>
      <c r="O23" s="25">
        <v>208</v>
      </c>
      <c r="P23" s="25">
        <v>171</v>
      </c>
    </row>
    <row r="24" spans="2:16" x14ac:dyDescent="0.2">
      <c r="B24" s="1" t="s">
        <v>38</v>
      </c>
      <c r="O24" s="25">
        <f>SUM(O16:O23)+O12</f>
        <v>89100</v>
      </c>
      <c r="P24" s="25">
        <f>SUM(P16:P23)+P12</f>
        <v>91907</v>
      </c>
    </row>
    <row r="26" spans="2:16" x14ac:dyDescent="0.2">
      <c r="B26" s="1" t="s">
        <v>39</v>
      </c>
      <c r="O26" s="25">
        <v>66971</v>
      </c>
      <c r="P26" s="25">
        <v>65434</v>
      </c>
    </row>
    <row r="27" spans="2:16" x14ac:dyDescent="0.2">
      <c r="B27" s="1" t="s">
        <v>40</v>
      </c>
      <c r="O27" s="25">
        <v>7678</v>
      </c>
      <c r="P27" s="25">
        <v>8509</v>
      </c>
    </row>
    <row r="28" spans="2:16" x14ac:dyDescent="0.2">
      <c r="B28" s="1" t="s">
        <v>41</v>
      </c>
      <c r="O28" s="25">
        <v>5918</v>
      </c>
      <c r="P28" s="25">
        <v>8502</v>
      </c>
    </row>
    <row r="29" spans="2:16" s="2" customFormat="1" x14ac:dyDescent="0.2">
      <c r="B29" s="2" t="s">
        <v>43</v>
      </c>
      <c r="O29" s="26">
        <f>SUM(O26:O28)</f>
        <v>80567</v>
      </c>
      <c r="P29" s="26">
        <f>SUM(P26:P28)</f>
        <v>82445</v>
      </c>
    </row>
    <row r="30" spans="2:16" x14ac:dyDescent="0.2">
      <c r="B30" s="1" t="s">
        <v>27</v>
      </c>
      <c r="O30" s="25">
        <v>209</v>
      </c>
      <c r="P30" s="25">
        <v>327</v>
      </c>
    </row>
    <row r="31" spans="2:16" s="2" customFormat="1" x14ac:dyDescent="0.2">
      <c r="B31" s="2" t="s">
        <v>42</v>
      </c>
      <c r="O31" s="26">
        <f>O30</f>
        <v>209</v>
      </c>
      <c r="P31" s="26">
        <f>P30</f>
        <v>327</v>
      </c>
    </row>
    <row r="32" spans="2:16" x14ac:dyDescent="0.2">
      <c r="B32" s="1" t="s">
        <v>44</v>
      </c>
      <c r="O32" s="25">
        <v>0</v>
      </c>
      <c r="P32" s="25">
        <v>1</v>
      </c>
    </row>
    <row r="33" spans="2:16" x14ac:dyDescent="0.2">
      <c r="B33" s="1" t="s">
        <v>45</v>
      </c>
      <c r="O33" s="25">
        <v>296</v>
      </c>
      <c r="P33" s="25">
        <v>350</v>
      </c>
    </row>
    <row r="34" spans="2:16" x14ac:dyDescent="0.2">
      <c r="B34" s="1" t="s">
        <v>47</v>
      </c>
      <c r="O34" s="25">
        <v>104</v>
      </c>
      <c r="P34" s="25">
        <v>50</v>
      </c>
    </row>
    <row r="35" spans="2:16" x14ac:dyDescent="0.2">
      <c r="B35" s="1" t="s">
        <v>46</v>
      </c>
      <c r="O35" s="25">
        <v>2451</v>
      </c>
      <c r="P35" s="25">
        <v>2394</v>
      </c>
    </row>
    <row r="36" spans="2:16" x14ac:dyDescent="0.2">
      <c r="B36" s="1" t="s">
        <v>48</v>
      </c>
      <c r="O36" s="25">
        <f>SUM(O31:O35)+O29</f>
        <v>83627</v>
      </c>
      <c r="P36" s="25">
        <f>SUM(P31:P35)+P29</f>
        <v>85567</v>
      </c>
    </row>
    <row r="38" spans="2:16" x14ac:dyDescent="0.2">
      <c r="B38" s="1" t="s">
        <v>49</v>
      </c>
      <c r="O38" s="25">
        <f t="shared" ref="O38:P38" si="0">O24-O36</f>
        <v>5473</v>
      </c>
      <c r="P38" s="25">
        <f>P24-P36</f>
        <v>6340</v>
      </c>
    </row>
    <row r="39" spans="2:16" x14ac:dyDescent="0.2">
      <c r="B39" s="1" t="s">
        <v>50</v>
      </c>
      <c r="O39" s="25">
        <f t="shared" ref="O39" si="1">O38+O36</f>
        <v>89100</v>
      </c>
      <c r="P39" s="25">
        <f>P38+P36</f>
        <v>91907</v>
      </c>
    </row>
    <row r="41" spans="2:16" x14ac:dyDescent="0.2">
      <c r="B41" s="1" t="s">
        <v>7</v>
      </c>
      <c r="O41" s="25">
        <f>O10+O11</f>
        <v>10511</v>
      </c>
      <c r="P41" s="25">
        <f>P10+P11</f>
        <v>12877</v>
      </c>
    </row>
    <row r="42" spans="2:16" x14ac:dyDescent="0.2">
      <c r="B42" s="1" t="s">
        <v>6</v>
      </c>
      <c r="O42" s="25">
        <f>O26+O27+O28+O30</f>
        <v>80776</v>
      </c>
      <c r="P42" s="25">
        <f>P26+P27+P28+P30</f>
        <v>82772</v>
      </c>
    </row>
    <row r="43" spans="2:16" x14ac:dyDescent="0.2">
      <c r="B43" s="1" t="s">
        <v>9</v>
      </c>
      <c r="O43" s="25">
        <f t="shared" ref="O43" si="2">O41-O42</f>
        <v>-70265</v>
      </c>
      <c r="P43" s="25">
        <f>P41-P42</f>
        <v>-69895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2023-03-16T16:52:19Z</dcterms:created>
  <dcterms:modified xsi:type="dcterms:W3CDTF">2023-03-16T19:58:38Z</dcterms:modified>
</cp:coreProperties>
</file>