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13943ADB-041A-D641-8EF4-3613569553AA}" xr6:coauthVersionLast="47" xr6:coauthVersionMax="47" xr10:uidLastSave="{00000000-0000-0000-0000-000000000000}"/>
  <bookViews>
    <workbookView xWindow="1500" yWindow="540" windowWidth="30280" windowHeight="1886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1" l="1"/>
  <c r="R42" i="1"/>
  <c r="S42" i="1"/>
  <c r="AH42" i="1"/>
  <c r="AG42" i="1"/>
  <c r="W42" i="1"/>
  <c r="Q42" i="1"/>
  <c r="AF42" i="1"/>
  <c r="AE42" i="1"/>
  <c r="O42" i="1" l="1"/>
  <c r="P42" i="1" l="1"/>
  <c r="T42" i="1"/>
  <c r="AA42" i="1" l="1"/>
  <c r="Z42" i="1"/>
  <c r="AJ15" i="1"/>
  <c r="K42" i="1"/>
  <c r="J42" i="1"/>
  <c r="AI42" i="1"/>
  <c r="AC42" i="1" l="1"/>
  <c r="AK42" i="1"/>
  <c r="AL42" i="1"/>
  <c r="G42" i="1"/>
  <c r="F42" i="1"/>
  <c r="AB42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0" i="1"/>
  <c r="F51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49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2" i="1"/>
  <c r="I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<sst xmlns="http://schemas.openxmlformats.org/spreadsheetml/2006/main" count="1637" uniqueCount="986">
  <si>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</si>
  <si>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</si>
  <si>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</si>
  <si>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</si>
  <si>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</si>
  <si>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</si>
  <si>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</si>
  <si>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</si>
  <si>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</si>
  <si>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</si>
  <si>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</si>
  <si>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</si>
  <si>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</si>
  <si>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</si>
  <si>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</si>
  <si>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</si>
  <si>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</si>
  <si>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</si>
  <si>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</si>
  <si>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</si>
  <si>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</si>
  <si>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</si>
  <si>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</si>
  <si>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</si>
  <si>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</si>
  <si>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</si>
  <si>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</si>
  <si>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</si>
  <si>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</si>
  <si>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</si>
  <si>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</si>
  <si>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</si>
  <si>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</si>
  <si>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</si>
  <si>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</si>
  <si>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</si>
  <si>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</si>
  <si>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</si>
  <si>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</si>
  <si>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</si>
  <si>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</si>
  <si>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</si>
  <si>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</si>
  <si>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</si>
  <si>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</si>
  <si>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</si>
  <si>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</si>
  <si>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</si>
  <si>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</si>
  <si>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</si>
  <si>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</si>
  <si>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</si>
  <si>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</si>
  <si>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</si>
  <si>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</si>
  <si>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</si>
  <si>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</si>
  <si>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</si>
  <si>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</si>
  <si>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</si>
  <si>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</si>
  <si>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</si>
  <si>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</si>
  <si>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</si>
  <si>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</si>
  <si>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</si>
  <si>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</si>
  <si>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</si>
  <si>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</si>
  <si>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</si>
  <si>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</si>
  <si>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</si>
  <si>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</si>
  <si>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</si>
  <si>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</si>
  <si>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</si>
  <si>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</si>
  <si>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</si>
  <si>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</si>
  <si>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</si>
  <si>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</si>
  <si>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</si>
  <si>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</si>
  <si>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</si>
  <si>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</si>
  <si>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</si>
  <si>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</si>
  <si>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</si>
  <si>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</si>
  <si>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</si>
  <si>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</si>
  <si>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</si>
  <si>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</si>
  <si>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</si>
  <si>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</si>
  <si>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</si>
  <si>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</si>
  <si>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</si>
  <si>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</si>
  <si>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</si>
  <si>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</si>
  <si>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</si>
  <si>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</si>
  <si>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</si>
  <si>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</si>
  <si>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</si>
  <si>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</si>
  <si>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</si>
  <si>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</si>
  <si>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</si>
  <si>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</si>
  <si>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</si>
  <si>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</si>
  <si>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</si>
  <si>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</si>
  <si>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</si>
  <si>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</si>
  <si>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</si>
  <si>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</si>
  <si>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</si>
  <si>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</si>
  <si>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</si>
  <si>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</si>
  <si>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</si>
  <si>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</si>
  <si>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</si>
  <si>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</si>
  <si>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</si>
  <si>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</si>
  <si>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</si>
  <si>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</si>
  <si>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</si>
  <si>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</si>
  <si>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</si>
  <si>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</si>
  <si>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</si>
  <si>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</si>
  <si>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</si>
  <si>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</si>
  <si>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</si>
  <si>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</si>
  <si>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</si>
  <si>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</si>
  <si>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</si>
  <si>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</si>
  <si>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</si>
  <si>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</si>
  <si>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</si>
  <si>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</si>
  <si>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</si>
  <si>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</si>
  <si>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</si>
  <si>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</si>
  <si>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</si>
  <si>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</si>
  <si>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</si>
  <si>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</si>
  <si>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</si>
  <si>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</si>
  <si>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</si>
  <si>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</si>
  <si>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</si>
  <si>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</si>
  <si>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</si>
  <si>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</si>
  <si>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</si>
  <si>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</si>
  <si>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</si>
  <si>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</si>
  <si>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</si>
  <si>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</si>
  <si>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</si>
  <si>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</si>
  <si>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</si>
  <si>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</si>
  <si>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</si>
  <si>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</si>
  <si>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</si>
  <si>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</si>
  <si>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</si>
  <si>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</si>
  <si>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</si>
  <si>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</si>
  <si>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</si>
  <si>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</si>
  <si>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</si>
  <si>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</si>
  <si>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</si>
  <si>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</si>
  <si>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</si>
  <si>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</si>
  <si>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</si>
  <si>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</si>
  <si>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</si>
  <si>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</si>
  <si>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</si>
  <si>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</si>
  <si>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</si>
  <si>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</si>
  <si>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</si>
  <si>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</si>
  <si>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</si>
  <si>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</si>
  <si>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</si>
  <si>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</si>
  <si>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</si>
  <si>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</si>
  <si>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</si>
  <si>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</si>
  <si>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</si>
  <si>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</si>
  <si>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</si>
  <si>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</si>
  <si>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</si>
  <si>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</si>
  <si>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</si>
  <si>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</si>
  <si>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</si>
  <si>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</si>
  <si>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</si>
  <si>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</si>
  <si>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</si>
  <si>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</si>
  <si>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</si>
  <si>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</si>
  <si>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</si>
  <si>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</si>
  <si>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</si>
  <si>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</si>
  <si>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</si>
  <si>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</si>
  <si>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</si>
  <si>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</si>
  <si>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</si>
  <si>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</si>
  <si>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</si>
  <si>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</si>
  <si>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</si>
  <si>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</si>
  <si>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</si>
  <si>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</si>
  <si>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</si>
  <si>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</si>
  <si>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</si>
  <si>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</si>
  <si>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</si>
  <si>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</si>
  <si>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</si>
  <si>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</si>
  <si>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</si>
  <si>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</si>
  <si>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</si>
  <si>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</si>
  <si>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</si>
  <si>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</si>
  <si>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</si>
  <si>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</si>
  <si>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</si>
  <si>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</si>
  <si>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</si>
  <si>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</si>
  <si>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</si>
  <si>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</si>
  <si>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</si>
  <si>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</si>
  <si>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</si>
  <si>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</si>
  <si>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</si>
  <si>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</si>
  <si>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</si>
  <si>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</si>
  <si>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</si>
  <si>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</si>
  <si>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</si>
  <si>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</si>
  <si>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</si>
  <si>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</si>
  <si>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</si>
  <si>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</si>
  <si>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</si>
  <si>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</si>
  <si>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</si>
  <si>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</si>
  <si>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</si>
  <si>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</si>
  <si>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</si>
  <si>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</si>
  <si>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</si>
  <si>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</si>
  <si>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</si>
  <si>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</si>
  <si>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</si>
  <si>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</si>
  <si>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</si>
  <si>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</si>
  <si>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</si>
  <si>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</si>
  <si>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</si>
  <si>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</si>
  <si>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</si>
  <si>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</si>
  <si>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</si>
  <si>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</si>
  <si>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</si>
  <si>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</si>
  <si>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</si>
  <si>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</si>
  <si>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</si>
  <si>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</si>
  <si>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</si>
  <si>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</si>
  <si>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</si>
  <si>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</si>
  <si>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</si>
  <si>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</si>
  <si>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</si>
  <si>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</si>
  <si>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</si>
  <si>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</si>
  <si>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</si>
  <si>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</si>
  <si>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</si>
  <si>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</si>
  <si>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</si>
  <si>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</si>
  <si>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</si>
  <si>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</si>
  <si>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</si>
  <si>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</si>
  <si>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</si>
  <si>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</si>
  <si>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</si>
  <si>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</si>
  <si>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</si>
  <si>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</si>
  <si>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</si>
  <si>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</si>
  <si>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</si>
  <si>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</si>
  <si>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</si>
  <si>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</si>
  <si>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</si>
  <si>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</si>
  <si>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</si>
  <si>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</si>
  <si>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</si>
  <si>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</si>
  <si>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</si>
  <si>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</si>
  <si>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</si>
  <si>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</si>
  <si>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</si>
  <si>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</si>
  <si>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</si>
  <si>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</si>
  <si>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</si>
  <si>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</si>
  <si>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</si>
  <si>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</si>
  <si>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</si>
  <si>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</si>
  <si>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</si>
  <si>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</si>
  <si>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</si>
  <si>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</si>
  <si>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</si>
  <si>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</si>
  <si>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</si>
  <si>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</si>
  <si>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</si>
  <si>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</si>
  <si>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</si>
  <si>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</si>
  <si>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</si>
  <si>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</si>
  <si>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</si>
  <si>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</si>
  <si>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</si>
  <si>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</si>
  <si>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</si>
  <si>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</si>
  <si>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</si>
  <si>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</si>
  <si>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</si>
  <si>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</si>
  <si>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</si>
  <si>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</si>
  <si>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</si>
  <si>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</si>
  <si>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</si>
  <si>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</si>
  <si>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</si>
  <si>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</si>
  <si>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</si>
  <si>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</si>
  <si>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</si>
  <si>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</si>
  <si>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</si>
  <si>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</si>
  <si>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</si>
  <si>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</si>
  <si>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</si>
  <si>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</si>
  <si>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</si>
  <si>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</si>
  <si>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</si>
  <si>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</si>
  <si>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</si>
  <si>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</si>
  <si>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</si>
  <si>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</si>
  <si>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</si>
  <si>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</si>
  <si>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</si>
  <si>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</si>
  <si>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</si>
  <si>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</si>
  <si>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</si>
  <si>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</si>
  <si>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</si>
  <si>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</si>
  <si>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</si>
  <si>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</si>
  <si>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</si>
  <si>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</si>
  <si>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</si>
  <si>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</si>
  <si>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</si>
  <si>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</si>
  <si>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</si>
  <si>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</si>
  <si>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</si>
  <si>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</si>
  <si>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</si>
  <si>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</si>
  <si>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</si>
  <si>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</si>
  <si>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</si>
  <si>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</si>
  <si>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</si>
  <si>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</si>
  <si>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</si>
  <si>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</si>
  <si>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</si>
  <si>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</si>
  <si>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</si>
  <si>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</si>
  <si>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</si>
  <si>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</si>
  <si>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</si>
  <si>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</si>
  <si>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</si>
  <si>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</si>
  <si>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</si>
  <si>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</si>
  <si>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</si>
  <si>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</si>
  <si>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</si>
  <si>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</si>
  <si>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</si>
  <si>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</si>
  <si>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</si>
  <si>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</si>
  <si>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</si>
  <si>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</si>
  <si>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</si>
  <si>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</si>
  <si>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</si>
  <si>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</si>
  <si>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</si>
  <si>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</si>
  <si>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</si>
  <si>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</si>
  <si>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</si>
  <si>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</si>
  <si>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</si>
  <si>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</si>
  <si>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</si>
  <si>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</si>
  <si>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</si>
  <si>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</si>
  <si>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</si>
  <si>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</si>
  <si>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</si>
  <si>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</si>
  <si>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</si>
  <si>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</si>
  <si>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</si>
  <si>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</si>
  <si>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</si>
  <si>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</si>
  <si>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</si>
  <si>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</si>
  <si>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</si>
  <si>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</si>
  <si>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</si>
  <si>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</si>
  <si>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</si>
  <si>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</si>
  <si>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</si>
  <si>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</si>
  <si>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</si>
  <si>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</si>
  <si>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</si>
  <si>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</si>
  <si>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</si>
  <si>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</si>
  <si>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</si>
  <si>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</si>
  <si>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</si>
  <si>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</si>
  <si>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</si>
  <si>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</si>
  <si>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</si>
  <si>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</si>
  <si>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</si>
  <si>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</si>
  <si>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</si>
  <si>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</si>
  <si>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</si>
  <si>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</si>
  <si>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</si>
  <si>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</si>
  <si>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</si>
  <si>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</si>
  <si>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</si>
  <si>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</si>
  <si>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</si>
  <si>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</si>
  <si>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</si>
  <si>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</si>
  <si>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</si>
  <si>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</si>
  <si>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</si>
  <si>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</si>
  <si>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</si>
  <si>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</si>
  <si>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</si>
  <si>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</si>
  <si>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</si>
  <si>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</si>
  <si>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</si>
  <si>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</si>
  <si>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</si>
  <si>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</si>
  <si>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</si>
  <si>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</si>
  <si>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</si>
  <si>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</si>
  <si>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</si>
  <si>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</si>
  <si>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</si>
  <si>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</si>
  <si>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</si>
  <si>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</si>
  <si>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</si>
  <si>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</si>
  <si>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</si>
  <si>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</si>
  <si>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</si>
  <si>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</si>
  <si>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</si>
  <si>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</si>
  <si>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</si>
  <si>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</si>
  <si>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</si>
  <si>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</si>
  <si>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</si>
  <si>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</si>
  <si>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</si>
  <si>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</si>
  <si>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</si>
  <si>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</si>
  <si>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</si>
  <si>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</si>
  <si>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</si>
  <si>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</si>
  <si>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</si>
  <si>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Addidas AG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</si>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</sst>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6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microsoft.com/office/2017/06/relationships/rdRichValue" Target="richData/rdrichvalue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Relationship Id="rId30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590</v>
      </c>
      <c r="B2" s="138" t="s">
        <v>513</v>
      </c>
      <c r="C2" s="148" t="s">
        <v>31</v>
      </c>
      <c r="D2" s="138" t="s">
        <v>567</v>
      </c>
      <c r="E2" s="139" t="s">
        <v>591</v>
      </c>
      <c r="F2" s="139" t="s">
        <v>592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593</v>
      </c>
      <c r="N2" s="143">
        <v>-4.0000000000000002E-4</v>
      </c>
    </row>
    <row r="3" spans="1:14" x14ac:dyDescent="0.2">
      <c r="A3" s="150" t="s">
        <v>590</v>
      </c>
      <c r="B3" s="138" t="s">
        <v>594</v>
      </c>
      <c r="C3" s="148" t="s">
        <v>573</v>
      </c>
      <c r="D3" s="138" t="s">
        <v>567</v>
      </c>
      <c r="E3" s="139" t="s">
        <v>595</v>
      </c>
      <c r="F3" s="139" t="s">
        <v>596</v>
      </c>
      <c r="G3" s="140">
        <v>30.07</v>
      </c>
      <c r="H3" s="140">
        <v>24.03</v>
      </c>
      <c r="I3" s="140">
        <v>1.64</v>
      </c>
      <c r="J3" s="140" t="s">
        <v>597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598</v>
      </c>
      <c r="B4" s="138" t="s">
        <v>599</v>
      </c>
      <c r="C4" s="148" t="s">
        <v>600</v>
      </c>
      <c r="D4" s="138" t="s">
        <v>567</v>
      </c>
      <c r="E4" s="139" t="s">
        <v>601</v>
      </c>
      <c r="F4" s="139" t="s">
        <v>602</v>
      </c>
      <c r="G4" s="139">
        <v>19.149999999999999</v>
      </c>
      <c r="H4" s="145">
        <v>12.26</v>
      </c>
      <c r="I4" s="140">
        <v>1.3</v>
      </c>
      <c r="J4" s="140" t="s">
        <v>603</v>
      </c>
      <c r="K4" s="143">
        <v>3.5999999999999999E-3</v>
      </c>
      <c r="L4" s="138" t="s">
        <v>54</v>
      </c>
      <c r="M4" s="138" t="s">
        <v>604</v>
      </c>
      <c r="N4" s="141">
        <v>2.3099999999999999E-2</v>
      </c>
    </row>
    <row r="5" spans="1:14" x14ac:dyDescent="0.2">
      <c r="A5" s="150" t="s">
        <v>605</v>
      </c>
      <c r="B5" s="138" t="s">
        <v>599</v>
      </c>
      <c r="C5" s="148" t="s">
        <v>606</v>
      </c>
      <c r="D5" s="138" t="s">
        <v>567</v>
      </c>
      <c r="E5" s="139" t="s">
        <v>607</v>
      </c>
      <c r="F5" s="139" t="s">
        <v>602</v>
      </c>
      <c r="G5" s="140">
        <v>31.59</v>
      </c>
      <c r="H5" s="145">
        <v>11.63</v>
      </c>
      <c r="I5" s="140">
        <v>1.3</v>
      </c>
      <c r="J5" s="145" t="s">
        <v>608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609</v>
      </c>
      <c r="B6" s="138" t="s">
        <v>610</v>
      </c>
      <c r="C6" s="148" t="s">
        <v>600</v>
      </c>
      <c r="D6" s="138" t="s">
        <v>567</v>
      </c>
      <c r="E6" s="139" t="s">
        <v>611</v>
      </c>
      <c r="F6" s="139" t="s">
        <v>612</v>
      </c>
      <c r="G6" s="139">
        <v>17.54</v>
      </c>
      <c r="H6" s="145">
        <v>12.12</v>
      </c>
      <c r="I6" s="140">
        <v>1.9</v>
      </c>
      <c r="J6" s="145" t="s">
        <v>613</v>
      </c>
      <c r="K6" s="143">
        <v>1.1000000000000001E-3</v>
      </c>
      <c r="L6" s="138" t="s">
        <v>54</v>
      </c>
      <c r="M6" s="138" t="s">
        <v>614</v>
      </c>
      <c r="N6" s="141">
        <v>2.1600000000000001E-2</v>
      </c>
    </row>
    <row r="7" spans="1:14" x14ac:dyDescent="0.2">
      <c r="A7" s="150" t="s">
        <v>615</v>
      </c>
      <c r="B7" s="138" t="s">
        <v>610</v>
      </c>
      <c r="C7" s="148" t="s">
        <v>600</v>
      </c>
      <c r="D7" s="138" t="s">
        <v>567</v>
      </c>
      <c r="E7" s="139" t="s">
        <v>616</v>
      </c>
      <c r="F7" s="139" t="s">
        <v>617</v>
      </c>
      <c r="G7" s="139">
        <v>17.59</v>
      </c>
      <c r="H7" s="140">
        <v>13.08</v>
      </c>
      <c r="I7" s="140">
        <v>1.82</v>
      </c>
      <c r="J7" s="140" t="s">
        <v>618</v>
      </c>
      <c r="K7" s="146">
        <v>0.47870000000000001</v>
      </c>
      <c r="L7" s="138" t="s">
        <v>54</v>
      </c>
      <c r="M7" s="138" t="s">
        <v>619</v>
      </c>
      <c r="N7" s="141">
        <v>3.3700000000000001E-2</v>
      </c>
    </row>
    <row r="8" spans="1:14" x14ac:dyDescent="0.2">
      <c r="A8" s="150" t="s">
        <v>620</v>
      </c>
      <c r="B8" s="138" t="s">
        <v>610</v>
      </c>
      <c r="C8" s="148" t="s">
        <v>573</v>
      </c>
      <c r="D8" s="138" t="s">
        <v>567</v>
      </c>
      <c r="E8" s="139" t="s">
        <v>621</v>
      </c>
      <c r="F8" s="139" t="s">
        <v>612</v>
      </c>
      <c r="G8" s="140">
        <v>65.37</v>
      </c>
      <c r="H8" s="145">
        <v>11.34</v>
      </c>
      <c r="I8" s="140">
        <v>1.9</v>
      </c>
      <c r="J8" s="139" t="s">
        <v>622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623</v>
      </c>
      <c r="B9" s="138" t="s">
        <v>624</v>
      </c>
      <c r="C9" s="148" t="s">
        <v>31</v>
      </c>
      <c r="D9" s="138" t="s">
        <v>567</v>
      </c>
      <c r="E9" s="139" t="s">
        <v>625</v>
      </c>
      <c r="F9" s="139" t="s">
        <v>626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627</v>
      </c>
      <c r="N9" s="141">
        <v>1.5299999999999999E-2</v>
      </c>
    </row>
    <row r="10" spans="1:14" x14ac:dyDescent="0.2">
      <c r="A10" s="150" t="s">
        <v>628</v>
      </c>
      <c r="B10" s="138" t="s">
        <v>629</v>
      </c>
      <c r="C10" s="148" t="s">
        <v>573</v>
      </c>
      <c r="D10" s="138" t="s">
        <v>567</v>
      </c>
      <c r="E10" s="139" t="s">
        <v>630</v>
      </c>
      <c r="F10" s="139" t="s">
        <v>631</v>
      </c>
      <c r="G10" s="145">
        <v>22.7</v>
      </c>
      <c r="H10" s="140">
        <v>13.12</v>
      </c>
      <c r="I10" s="140">
        <v>1.56</v>
      </c>
      <c r="J10" s="139" t="s">
        <v>632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633</v>
      </c>
      <c r="B11" s="138" t="s">
        <v>629</v>
      </c>
      <c r="C11" s="148" t="s">
        <v>600</v>
      </c>
      <c r="D11" s="138" t="s">
        <v>567</v>
      </c>
      <c r="E11" s="139" t="s">
        <v>634</v>
      </c>
      <c r="F11" s="139" t="s">
        <v>631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635</v>
      </c>
      <c r="N11" s="141">
        <v>4.65E-2</v>
      </c>
    </row>
    <row r="12" spans="1:14" x14ac:dyDescent="0.2">
      <c r="A12" s="150" t="s">
        <v>636</v>
      </c>
      <c r="B12" s="138" t="s">
        <v>637</v>
      </c>
      <c r="C12" s="148" t="s">
        <v>31</v>
      </c>
      <c r="D12" s="138" t="s">
        <v>567</v>
      </c>
      <c r="E12" s="139" t="s">
        <v>638</v>
      </c>
      <c r="F12" s="139" t="s">
        <v>639</v>
      </c>
      <c r="G12" s="139">
        <v>10.33</v>
      </c>
      <c r="H12" s="139">
        <v>7.87</v>
      </c>
      <c r="I12" s="140">
        <v>0.9</v>
      </c>
      <c r="J12" s="139" t="s">
        <v>640</v>
      </c>
      <c r="K12" s="141">
        <v>0.96950000000000003</v>
      </c>
      <c r="L12" s="142">
        <v>44959</v>
      </c>
      <c r="M12" s="138" t="s">
        <v>641</v>
      </c>
      <c r="N12" s="143">
        <v>-6.1999999999999998E-3</v>
      </c>
    </row>
    <row r="13" spans="1:14" x14ac:dyDescent="0.2">
      <c r="A13" s="150" t="s">
        <v>642</v>
      </c>
      <c r="B13" s="138" t="s">
        <v>585</v>
      </c>
      <c r="C13" s="148" t="s">
        <v>39</v>
      </c>
      <c r="D13" s="138" t="s">
        <v>567</v>
      </c>
      <c r="E13" s="139" t="s">
        <v>643</v>
      </c>
      <c r="F13" s="139" t="s">
        <v>644</v>
      </c>
      <c r="G13" s="145">
        <v>13.45</v>
      </c>
      <c r="H13" s="145">
        <v>10.66</v>
      </c>
      <c r="I13" s="140">
        <v>108.72</v>
      </c>
      <c r="J13" s="139" t="s">
        <v>645</v>
      </c>
      <c r="K13" s="141">
        <v>0.82120000000000004</v>
      </c>
      <c r="L13" s="142">
        <v>44972</v>
      </c>
      <c r="M13" s="138" t="s">
        <v>646</v>
      </c>
      <c r="N13" s="141">
        <v>3.8100000000000002E-2</v>
      </c>
    </row>
    <row r="14" spans="1:14" x14ac:dyDescent="0.2">
      <c r="A14" s="150" t="s">
        <v>647</v>
      </c>
      <c r="B14" s="138" t="s">
        <v>648</v>
      </c>
      <c r="C14" s="148" t="s">
        <v>600</v>
      </c>
      <c r="D14" s="138" t="s">
        <v>567</v>
      </c>
      <c r="E14" s="139" t="s">
        <v>649</v>
      </c>
      <c r="F14" s="139" t="s">
        <v>650</v>
      </c>
      <c r="G14" s="145">
        <v>20.010000000000002</v>
      </c>
      <c r="H14" s="140">
        <v>14.01</v>
      </c>
      <c r="I14" s="140">
        <v>5.98</v>
      </c>
      <c r="J14" s="140" t="s">
        <v>651</v>
      </c>
      <c r="K14" s="143">
        <v>2E-3</v>
      </c>
      <c r="L14" s="138" t="s">
        <v>54</v>
      </c>
      <c r="M14" s="138" t="s">
        <v>652</v>
      </c>
      <c r="N14" s="143">
        <v>-4.0000000000000002E-4</v>
      </c>
    </row>
    <row r="15" spans="1:14" x14ac:dyDescent="0.2">
      <c r="A15" s="150" t="s">
        <v>653</v>
      </c>
      <c r="B15" s="138" t="s">
        <v>648</v>
      </c>
      <c r="C15" s="148" t="s">
        <v>600</v>
      </c>
      <c r="D15" s="138" t="s">
        <v>567</v>
      </c>
      <c r="E15" s="139" t="s">
        <v>649</v>
      </c>
      <c r="F15" s="139" t="s">
        <v>654</v>
      </c>
      <c r="G15" s="139">
        <v>13.98</v>
      </c>
      <c r="H15" s="145">
        <v>12.27</v>
      </c>
      <c r="I15" s="140">
        <v>5.98</v>
      </c>
      <c r="J15" s="140" t="s">
        <v>655</v>
      </c>
      <c r="K15" s="141">
        <v>0.54590000000000005</v>
      </c>
      <c r="L15" s="138" t="s">
        <v>54</v>
      </c>
      <c r="M15" s="138" t="s">
        <v>656</v>
      </c>
      <c r="N15" s="141">
        <v>2.5499999999999998E-2</v>
      </c>
    </row>
    <row r="16" spans="1:14" x14ac:dyDescent="0.2">
      <c r="A16" s="150">
        <v>1910</v>
      </c>
      <c r="B16" s="138" t="s">
        <v>657</v>
      </c>
      <c r="C16" s="148" t="s">
        <v>658</v>
      </c>
      <c r="D16" s="138" t="s">
        <v>567</v>
      </c>
      <c r="E16" s="139" t="s">
        <v>659</v>
      </c>
      <c r="F16" s="139" t="s">
        <v>654</v>
      </c>
      <c r="G16" s="145">
        <v>13.48</v>
      </c>
      <c r="H16" s="145">
        <v>11.94</v>
      </c>
      <c r="I16" s="140">
        <v>5.68</v>
      </c>
      <c r="J16" s="139" t="s">
        <v>660</v>
      </c>
      <c r="K16" s="141">
        <v>0.53680000000000005</v>
      </c>
      <c r="L16" s="142">
        <v>44999</v>
      </c>
      <c r="M16" s="138" t="s">
        <v>661</v>
      </c>
      <c r="N16" s="141">
        <v>1.18E-2</v>
      </c>
    </row>
    <row r="17" spans="1:14" x14ac:dyDescent="0.2">
      <c r="A17" s="150" t="s">
        <v>662</v>
      </c>
      <c r="B17" s="138" t="s">
        <v>587</v>
      </c>
      <c r="C17" s="148" t="s">
        <v>31</v>
      </c>
      <c r="D17" s="138" t="s">
        <v>567</v>
      </c>
      <c r="E17" s="139" t="s">
        <v>663</v>
      </c>
      <c r="F17" s="139" t="s">
        <v>664</v>
      </c>
      <c r="G17" s="139">
        <v>8.89</v>
      </c>
      <c r="H17" s="139">
        <v>3.62</v>
      </c>
      <c r="I17" s="140">
        <v>1.51</v>
      </c>
      <c r="J17" s="139" t="s">
        <v>665</v>
      </c>
      <c r="K17" s="141">
        <v>0.9325</v>
      </c>
      <c r="L17" s="142">
        <v>44981</v>
      </c>
      <c r="M17" s="138" t="s">
        <v>666</v>
      </c>
      <c r="N17" s="143">
        <v>-2.8E-3</v>
      </c>
    </row>
    <row r="18" spans="1:14" x14ac:dyDescent="0.2">
      <c r="A18" s="150" t="s">
        <v>667</v>
      </c>
      <c r="B18" s="138" t="s">
        <v>668</v>
      </c>
      <c r="C18" s="148" t="s">
        <v>669</v>
      </c>
      <c r="D18" s="138" t="s">
        <v>567</v>
      </c>
      <c r="E18" s="139" t="s">
        <v>670</v>
      </c>
      <c r="F18" s="139" t="s">
        <v>671</v>
      </c>
      <c r="G18" s="140">
        <v>97.06</v>
      </c>
      <c r="H18" s="140">
        <v>62.5</v>
      </c>
      <c r="I18" s="139">
        <v>0.45</v>
      </c>
      <c r="J18" s="140" t="s">
        <v>672</v>
      </c>
      <c r="K18" s="143">
        <v>8.48E-2</v>
      </c>
      <c r="L18" s="138" t="s">
        <v>54</v>
      </c>
      <c r="M18" s="138" t="s">
        <v>673</v>
      </c>
      <c r="N18" s="141">
        <v>7.1000000000000004E-3</v>
      </c>
    </row>
    <row r="19" spans="1:14" x14ac:dyDescent="0.2">
      <c r="A19" s="150" t="s">
        <v>667</v>
      </c>
      <c r="B19" s="138" t="s">
        <v>668</v>
      </c>
      <c r="C19" s="148" t="s">
        <v>674</v>
      </c>
      <c r="D19" s="138" t="s">
        <v>567</v>
      </c>
      <c r="E19" s="139" t="s">
        <v>675</v>
      </c>
      <c r="F19" s="139" t="s">
        <v>676</v>
      </c>
      <c r="G19" s="140">
        <v>92.37</v>
      </c>
      <c r="H19" s="140">
        <v>53.51</v>
      </c>
      <c r="I19" s="139">
        <v>0.35</v>
      </c>
      <c r="J19" s="140" t="s">
        <v>677</v>
      </c>
      <c r="K19" s="143">
        <v>9.4700000000000006E-2</v>
      </c>
      <c r="L19" s="142">
        <v>44867</v>
      </c>
      <c r="M19" s="138" t="s">
        <v>678</v>
      </c>
      <c r="N19" s="141">
        <v>6.1000000000000004E-3</v>
      </c>
    </row>
    <row r="20" spans="1:14" x14ac:dyDescent="0.2">
      <c r="A20" s="150" t="s">
        <v>679</v>
      </c>
      <c r="B20" s="138" t="s">
        <v>680</v>
      </c>
      <c r="C20" s="148" t="s">
        <v>669</v>
      </c>
      <c r="D20" s="138" t="s">
        <v>567</v>
      </c>
      <c r="E20" s="139" t="s">
        <v>681</v>
      </c>
      <c r="F20" s="139" t="s">
        <v>682</v>
      </c>
      <c r="G20" s="140">
        <v>141.47999999999999</v>
      </c>
      <c r="H20" s="140">
        <v>84.27</v>
      </c>
      <c r="I20" s="140">
        <v>0.97</v>
      </c>
      <c r="J20" s="140" t="s">
        <v>683</v>
      </c>
      <c r="K20" s="146">
        <v>0.29060000000000002</v>
      </c>
      <c r="L20" s="138" t="s">
        <v>54</v>
      </c>
      <c r="M20" s="138" t="s">
        <v>684</v>
      </c>
      <c r="N20" s="141">
        <v>8.0000000000000004E-4</v>
      </c>
    </row>
    <row r="21" spans="1:14" x14ac:dyDescent="0.2">
      <c r="A21" s="150" t="s">
        <v>685</v>
      </c>
      <c r="B21" s="138" t="s">
        <v>686</v>
      </c>
      <c r="C21" s="148" t="s">
        <v>39</v>
      </c>
      <c r="D21" s="138" t="s">
        <v>567</v>
      </c>
      <c r="E21" s="139" t="s">
        <v>687</v>
      </c>
      <c r="F21" s="139" t="s">
        <v>688</v>
      </c>
      <c r="G21" s="139">
        <v>10.210000000000001</v>
      </c>
      <c r="H21" s="139">
        <v>6.88</v>
      </c>
      <c r="I21" s="145">
        <v>0.66</v>
      </c>
      <c r="J21" s="139" t="s">
        <v>689</v>
      </c>
      <c r="K21" s="141">
        <v>0.9698</v>
      </c>
      <c r="L21" s="142">
        <v>44980</v>
      </c>
      <c r="M21" s="138" t="s">
        <v>690</v>
      </c>
      <c r="N21" s="143">
        <v>-5.9999999999999995E-4</v>
      </c>
    </row>
    <row r="22" spans="1:14" x14ac:dyDescent="0.2">
      <c r="A22" s="150" t="s">
        <v>691</v>
      </c>
      <c r="B22" s="138" t="s">
        <v>692</v>
      </c>
      <c r="C22" s="148" t="s">
        <v>13</v>
      </c>
      <c r="D22" s="138" t="s">
        <v>567</v>
      </c>
      <c r="E22" s="139" t="s">
        <v>693</v>
      </c>
      <c r="F22" s="139" t="s">
        <v>694</v>
      </c>
      <c r="G22" s="139">
        <v>10.95</v>
      </c>
      <c r="H22" s="145">
        <v>9.52</v>
      </c>
      <c r="I22" s="140">
        <v>1.62</v>
      </c>
      <c r="J22" s="139" t="s">
        <v>695</v>
      </c>
      <c r="K22" s="141">
        <v>0.68240000000000001</v>
      </c>
      <c r="L22" s="142">
        <v>44889</v>
      </c>
      <c r="M22" s="138" t="s">
        <v>696</v>
      </c>
      <c r="N22" s="141">
        <v>2.2100000000000002E-2</v>
      </c>
    </row>
    <row r="23" spans="1:14" x14ac:dyDescent="0.2">
      <c r="A23" s="150" t="s">
        <v>697</v>
      </c>
      <c r="B23" s="138" t="s">
        <v>692</v>
      </c>
      <c r="C23" s="148" t="s">
        <v>600</v>
      </c>
      <c r="D23" s="138" t="s">
        <v>567</v>
      </c>
      <c r="E23" s="139" t="s">
        <v>693</v>
      </c>
      <c r="F23" s="139" t="s">
        <v>694</v>
      </c>
      <c r="G23" s="140">
        <v>34.520000000000003</v>
      </c>
      <c r="H23" s="145">
        <v>9.49</v>
      </c>
      <c r="I23" s="140">
        <v>1.62</v>
      </c>
      <c r="J23" s="140" t="s">
        <v>698</v>
      </c>
      <c r="K23" s="141">
        <v>0.6845</v>
      </c>
      <c r="L23" s="138" t="s">
        <v>54</v>
      </c>
      <c r="M23" s="138" t="s">
        <v>699</v>
      </c>
      <c r="N23" s="141">
        <v>1.1900000000000001E-2</v>
      </c>
    </row>
    <row r="24" spans="1:14" x14ac:dyDescent="0.2">
      <c r="A24" s="150" t="s">
        <v>700</v>
      </c>
      <c r="B24" s="138" t="s">
        <v>701</v>
      </c>
      <c r="C24" s="148" t="s">
        <v>600</v>
      </c>
      <c r="D24" s="138" t="s">
        <v>567</v>
      </c>
      <c r="E24" s="139" t="s">
        <v>702</v>
      </c>
      <c r="F24" s="139" t="s">
        <v>703</v>
      </c>
      <c r="G24" s="139">
        <v>7.44</v>
      </c>
      <c r="H24" s="145">
        <v>10.039999999999999</v>
      </c>
      <c r="I24" s="140">
        <v>0.98</v>
      </c>
      <c r="J24" s="140" t="s">
        <v>704</v>
      </c>
      <c r="K24" s="143">
        <v>0</v>
      </c>
      <c r="L24" s="138" t="s">
        <v>54</v>
      </c>
      <c r="M24" s="138" t="s">
        <v>705</v>
      </c>
      <c r="N24" s="141">
        <v>1.7600000000000001E-2</v>
      </c>
    </row>
    <row r="25" spans="1:14" x14ac:dyDescent="0.2">
      <c r="A25" s="150">
        <v>551</v>
      </c>
      <c r="B25" s="138" t="s">
        <v>706</v>
      </c>
      <c r="C25" s="148" t="s">
        <v>658</v>
      </c>
      <c r="D25" s="138" t="s">
        <v>567</v>
      </c>
      <c r="E25" s="139" t="s">
        <v>707</v>
      </c>
      <c r="F25" s="139" t="s">
        <v>703</v>
      </c>
      <c r="G25" s="139">
        <v>8.0500000000000007</v>
      </c>
      <c r="H25" s="145">
        <v>10.51</v>
      </c>
      <c r="I25" s="140">
        <v>0.98</v>
      </c>
      <c r="J25" s="139" t="s">
        <v>708</v>
      </c>
      <c r="K25" s="146">
        <v>0.1731</v>
      </c>
      <c r="L25" s="138" t="s">
        <v>54</v>
      </c>
      <c r="M25" s="138" t="s">
        <v>709</v>
      </c>
      <c r="N25" s="141">
        <v>3.8300000000000001E-2</v>
      </c>
    </row>
    <row r="26" spans="1:14" x14ac:dyDescent="0.2">
      <c r="A26" s="150">
        <v>1121</v>
      </c>
      <c r="B26" s="138" t="s">
        <v>710</v>
      </c>
      <c r="C26" s="148" t="s">
        <v>658</v>
      </c>
      <c r="D26" s="138" t="s">
        <v>567</v>
      </c>
      <c r="E26" s="139" t="s">
        <v>711</v>
      </c>
      <c r="F26" s="140" t="s">
        <v>712</v>
      </c>
      <c r="G26" s="138" t="s">
        <v>54</v>
      </c>
      <c r="H26" s="138" t="s">
        <v>54</v>
      </c>
      <c r="I26" s="140">
        <v>1.02</v>
      </c>
      <c r="J26" s="139" t="s">
        <v>713</v>
      </c>
      <c r="K26" s="143">
        <v>1.52E-2</v>
      </c>
      <c r="L26" s="138" t="s">
        <v>54</v>
      </c>
      <c r="M26" s="138" t="s">
        <v>714</v>
      </c>
      <c r="N26" s="141">
        <v>1.67E-2</v>
      </c>
    </row>
    <row r="27" spans="1:14" x14ac:dyDescent="0.2">
      <c r="A27" s="150" t="s">
        <v>715</v>
      </c>
      <c r="B27" s="138" t="s">
        <v>716</v>
      </c>
      <c r="C27" s="148" t="s">
        <v>674</v>
      </c>
      <c r="D27" s="138" t="s">
        <v>567</v>
      </c>
      <c r="E27" s="145" t="s">
        <v>717</v>
      </c>
      <c r="F27" s="139" t="s">
        <v>718</v>
      </c>
      <c r="G27" s="140">
        <v>65.83</v>
      </c>
      <c r="H27" s="140">
        <v>48.78</v>
      </c>
      <c r="I27" s="140">
        <v>0.94</v>
      </c>
      <c r="J27" s="145" t="s">
        <v>719</v>
      </c>
      <c r="K27" s="146">
        <v>0.22289999999999999</v>
      </c>
      <c r="L27" s="142">
        <v>44956</v>
      </c>
      <c r="M27" s="138" t="s">
        <v>720</v>
      </c>
      <c r="N27" s="141">
        <v>1.1999999999999999E-3</v>
      </c>
    </row>
    <row r="28" spans="1:14" x14ac:dyDescent="0.2">
      <c r="A28" s="150" t="s">
        <v>721</v>
      </c>
      <c r="B28" s="138" t="s">
        <v>722</v>
      </c>
      <c r="C28" s="148" t="s">
        <v>31</v>
      </c>
      <c r="D28" s="138" t="s">
        <v>567</v>
      </c>
      <c r="E28" s="145" t="s">
        <v>723</v>
      </c>
      <c r="F28" s="139" t="s">
        <v>724</v>
      </c>
      <c r="G28" s="139">
        <v>6.75</v>
      </c>
      <c r="H28" s="139">
        <v>8.2200000000000006</v>
      </c>
      <c r="I28" s="140">
        <v>3.08</v>
      </c>
      <c r="J28" s="139" t="s">
        <v>725</v>
      </c>
      <c r="K28" s="141">
        <v>1</v>
      </c>
      <c r="L28" s="142">
        <v>44979</v>
      </c>
      <c r="M28" s="138" t="s">
        <v>726</v>
      </c>
      <c r="N28" s="141">
        <v>3.04E-2</v>
      </c>
    </row>
    <row r="29" spans="1:14" x14ac:dyDescent="0.2">
      <c r="A29" s="150">
        <v>1836</v>
      </c>
      <c r="B29" s="138" t="s">
        <v>727</v>
      </c>
      <c r="C29" s="148" t="s">
        <v>658</v>
      </c>
      <c r="D29" s="138" t="s">
        <v>567</v>
      </c>
      <c r="E29" s="145" t="s">
        <v>728</v>
      </c>
      <c r="F29" s="139" t="s">
        <v>729</v>
      </c>
      <c r="G29" s="139">
        <v>8.3000000000000007</v>
      </c>
      <c r="H29" s="139">
        <v>3.54</v>
      </c>
      <c r="I29" s="139">
        <v>0.3</v>
      </c>
      <c r="J29" s="139" t="s">
        <v>730</v>
      </c>
      <c r="K29" s="146">
        <v>0.11650000000000001</v>
      </c>
      <c r="L29" s="138" t="s">
        <v>54</v>
      </c>
      <c r="M29" s="138" t="s">
        <v>731</v>
      </c>
      <c r="N29" s="141">
        <v>2.5999999999999999E-3</v>
      </c>
    </row>
    <row r="30" spans="1:14" x14ac:dyDescent="0.2">
      <c r="A30" s="150" t="s">
        <v>732</v>
      </c>
      <c r="B30" s="138" t="s">
        <v>733</v>
      </c>
      <c r="C30" s="148" t="s">
        <v>31</v>
      </c>
      <c r="D30" s="138" t="s">
        <v>567</v>
      </c>
      <c r="E30" s="145" t="s">
        <v>734</v>
      </c>
      <c r="F30" s="139" t="s">
        <v>735</v>
      </c>
      <c r="G30" s="139">
        <v>4.8099999999999996</v>
      </c>
      <c r="H30" s="139">
        <v>3.81</v>
      </c>
      <c r="I30" s="140">
        <v>4.7699999999999996</v>
      </c>
      <c r="J30" s="145" t="s">
        <v>736</v>
      </c>
      <c r="K30" s="141">
        <v>0.91869999999999996</v>
      </c>
      <c r="L30" s="142">
        <v>44999</v>
      </c>
      <c r="M30" s="138" t="s">
        <v>737</v>
      </c>
      <c r="N30" s="141">
        <v>2.1600000000000001E-2</v>
      </c>
    </row>
    <row r="31" spans="1:14" x14ac:dyDescent="0.2">
      <c r="A31" s="150">
        <v>3813</v>
      </c>
      <c r="B31" s="138" t="s">
        <v>738</v>
      </c>
      <c r="C31" s="148" t="s">
        <v>658</v>
      </c>
      <c r="D31" s="138" t="s">
        <v>567</v>
      </c>
      <c r="E31" s="145" t="s">
        <v>739</v>
      </c>
      <c r="F31" s="139" t="s">
        <v>740</v>
      </c>
      <c r="G31" s="138" t="s">
        <v>54</v>
      </c>
      <c r="H31" s="139">
        <v>8.51</v>
      </c>
      <c r="I31" s="140">
        <v>1.06</v>
      </c>
      <c r="J31" s="139" t="s">
        <v>665</v>
      </c>
      <c r="K31" s="143">
        <v>7.1900000000000006E-2</v>
      </c>
      <c r="L31" s="138" t="s">
        <v>54</v>
      </c>
      <c r="M31" s="138" t="s">
        <v>741</v>
      </c>
      <c r="N31" s="141">
        <v>3.3000000000000002E-2</v>
      </c>
    </row>
    <row r="32" spans="1:14" x14ac:dyDescent="0.2">
      <c r="A32" s="150" t="s">
        <v>742</v>
      </c>
      <c r="B32" s="138" t="s">
        <v>743</v>
      </c>
      <c r="C32" s="148" t="s">
        <v>674</v>
      </c>
      <c r="D32" s="138" t="s">
        <v>567</v>
      </c>
      <c r="E32" s="140" t="s">
        <v>744</v>
      </c>
      <c r="F32" s="139" t="s">
        <v>745</v>
      </c>
      <c r="G32" s="140">
        <v>63.22</v>
      </c>
      <c r="H32" s="140">
        <v>55.88</v>
      </c>
      <c r="I32" s="145">
        <v>0.56000000000000005</v>
      </c>
      <c r="J32" s="140" t="s">
        <v>746</v>
      </c>
      <c r="K32" s="146">
        <v>0.13880000000000001</v>
      </c>
      <c r="L32" s="142">
        <v>44963</v>
      </c>
      <c r="M32" s="138" t="s">
        <v>747</v>
      </c>
      <c r="N32" s="143">
        <v>-2.9100000000000001E-2</v>
      </c>
    </row>
    <row r="33" spans="1:14" x14ac:dyDescent="0.2">
      <c r="A33" s="150" t="s">
        <v>748</v>
      </c>
      <c r="B33" s="138" t="s">
        <v>743</v>
      </c>
      <c r="C33" s="148" t="s">
        <v>669</v>
      </c>
      <c r="D33" s="138" t="s">
        <v>567</v>
      </c>
      <c r="E33" s="140" t="s">
        <v>749</v>
      </c>
      <c r="F33" s="139" t="s">
        <v>750</v>
      </c>
      <c r="G33" s="147">
        <v>1134.01</v>
      </c>
      <c r="H33" s="140">
        <v>169.46</v>
      </c>
      <c r="I33" s="145">
        <v>0.8</v>
      </c>
      <c r="J33" s="140" t="s">
        <v>751</v>
      </c>
      <c r="K33" s="143">
        <v>5.4300000000000001E-2</v>
      </c>
      <c r="L33" s="138" t="s">
        <v>54</v>
      </c>
      <c r="M33" s="138" t="s">
        <v>752</v>
      </c>
      <c r="N33" s="143">
        <v>-2.7400000000000001E-2</v>
      </c>
    </row>
    <row r="34" spans="1:14" x14ac:dyDescent="0.2">
      <c r="A34" s="150" t="s">
        <v>753</v>
      </c>
      <c r="B34" s="138" t="s">
        <v>754</v>
      </c>
      <c r="C34" s="148" t="s">
        <v>674</v>
      </c>
      <c r="D34" s="138" t="s">
        <v>567</v>
      </c>
      <c r="E34" s="140" t="s">
        <v>755</v>
      </c>
      <c r="F34" s="139" t="s">
        <v>756</v>
      </c>
      <c r="G34" s="145">
        <v>20.91</v>
      </c>
      <c r="H34" s="140">
        <v>12.93</v>
      </c>
      <c r="I34" s="145">
        <v>0.87</v>
      </c>
      <c r="J34" s="145" t="s">
        <v>757</v>
      </c>
      <c r="K34" s="143">
        <v>4.58E-2</v>
      </c>
      <c r="L34" s="138" t="s">
        <v>54</v>
      </c>
      <c r="M34" s="138" t="s">
        <v>758</v>
      </c>
      <c r="N34" s="141">
        <v>7.51E-2</v>
      </c>
    </row>
    <row r="35" spans="1:14" x14ac:dyDescent="0.2">
      <c r="A35" s="150">
        <v>1058</v>
      </c>
      <c r="B35" s="138" t="s">
        <v>759</v>
      </c>
      <c r="C35" s="148" t="s">
        <v>658</v>
      </c>
      <c r="D35" s="138" t="s">
        <v>567</v>
      </c>
      <c r="E35" s="140" t="s">
        <v>760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761</v>
      </c>
      <c r="K35" s="143">
        <v>0</v>
      </c>
      <c r="L35" s="142">
        <v>44865</v>
      </c>
      <c r="M35" s="138" t="s">
        <v>762</v>
      </c>
      <c r="N35" s="141">
        <v>1.4500000000000001E-2</v>
      </c>
    </row>
    <row r="36" spans="1:14" x14ac:dyDescent="0.2">
      <c r="A36" s="150" t="s">
        <v>763</v>
      </c>
      <c r="B36" s="138" t="s">
        <v>764</v>
      </c>
      <c r="C36" s="148" t="s">
        <v>658</v>
      </c>
      <c r="D36" s="138" t="s">
        <v>567</v>
      </c>
      <c r="E36" s="140" t="s">
        <v>765</v>
      </c>
      <c r="F36" s="140" t="s">
        <v>766</v>
      </c>
      <c r="G36" s="138" t="s">
        <v>54</v>
      </c>
      <c r="H36" s="140">
        <v>416.02</v>
      </c>
      <c r="I36" s="140">
        <v>1.19</v>
      </c>
      <c r="J36" s="139" t="s">
        <v>767</v>
      </c>
      <c r="K36" s="143">
        <v>0</v>
      </c>
      <c r="L36" s="138" t="s">
        <v>54</v>
      </c>
      <c r="M36" s="138" t="s">
        <v>768</v>
      </c>
      <c r="N36" s="143">
        <v>-6.9400000000000003E-2</v>
      </c>
    </row>
    <row r="37" spans="1:14" x14ac:dyDescent="0.2">
      <c r="A37" s="150">
        <v>210</v>
      </c>
      <c r="B37" s="138" t="s">
        <v>769</v>
      </c>
      <c r="C37" s="148" t="s">
        <v>658</v>
      </c>
      <c r="D37" s="138" t="s">
        <v>567</v>
      </c>
      <c r="E37" s="140" t="s">
        <v>770</v>
      </c>
      <c r="F37" s="145" t="s">
        <v>771</v>
      </c>
      <c r="G37" s="139">
        <v>6.6</v>
      </c>
      <c r="H37" s="139">
        <v>3.55</v>
      </c>
      <c r="I37" s="139">
        <v>0.42</v>
      </c>
      <c r="J37" s="145" t="s">
        <v>772</v>
      </c>
      <c r="K37" s="143">
        <v>0</v>
      </c>
      <c r="L37" s="138" t="s">
        <v>54</v>
      </c>
      <c r="M37" s="138" t="s">
        <v>773</v>
      </c>
      <c r="N37" s="141">
        <v>9.0899999999999995E-2</v>
      </c>
    </row>
    <row r="38" spans="1:14" x14ac:dyDescent="0.2">
      <c r="A38" s="150" t="s">
        <v>774</v>
      </c>
      <c r="B38" s="138" t="s">
        <v>775</v>
      </c>
      <c r="C38" s="148" t="s">
        <v>39</v>
      </c>
      <c r="D38" s="138" t="s">
        <v>567</v>
      </c>
      <c r="E38" s="140" t="s">
        <v>776</v>
      </c>
      <c r="F38" s="145" t="s">
        <v>777</v>
      </c>
      <c r="G38" s="139">
        <v>8.31</v>
      </c>
      <c r="H38" s="139">
        <v>6.35</v>
      </c>
      <c r="I38" s="139">
        <v>0.38</v>
      </c>
      <c r="J38" s="140" t="s">
        <v>778</v>
      </c>
      <c r="K38" s="146">
        <v>0.20050000000000001</v>
      </c>
      <c r="L38" s="142">
        <v>44992</v>
      </c>
      <c r="M38" s="138" t="s">
        <v>779</v>
      </c>
      <c r="N38" s="143">
        <v>-4.7000000000000002E-3</v>
      </c>
    </row>
    <row r="39" spans="1:14" x14ac:dyDescent="0.2">
      <c r="A39" s="150" t="s">
        <v>780</v>
      </c>
      <c r="B39" s="138" t="s">
        <v>781</v>
      </c>
      <c r="C39" s="148" t="s">
        <v>39</v>
      </c>
      <c r="D39" s="138" t="s">
        <v>567</v>
      </c>
      <c r="E39" s="140" t="s">
        <v>782</v>
      </c>
      <c r="F39" s="145" t="s">
        <v>783</v>
      </c>
      <c r="G39" s="138" t="s">
        <v>54</v>
      </c>
      <c r="H39" s="139">
        <v>4.1900000000000004</v>
      </c>
      <c r="I39" s="140">
        <v>1.95</v>
      </c>
      <c r="J39" s="139" t="s">
        <v>784</v>
      </c>
      <c r="K39" s="141">
        <v>0.78059999999999996</v>
      </c>
      <c r="L39" s="142">
        <v>44993</v>
      </c>
      <c r="M39" s="138" t="s">
        <v>785</v>
      </c>
      <c r="N39" s="141">
        <v>2.1899999999999999E-2</v>
      </c>
    </row>
    <row r="40" spans="1:14" x14ac:dyDescent="0.2">
      <c r="A40" s="150" t="s">
        <v>786</v>
      </c>
      <c r="B40" s="138" t="s">
        <v>787</v>
      </c>
      <c r="C40" s="148" t="s">
        <v>39</v>
      </c>
      <c r="D40" s="138" t="s">
        <v>567</v>
      </c>
      <c r="E40" s="140" t="s">
        <v>788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789</v>
      </c>
      <c r="K40" s="141">
        <v>0.78139999999999998</v>
      </c>
      <c r="L40" s="142">
        <v>44985</v>
      </c>
      <c r="M40" s="138" t="s">
        <v>790</v>
      </c>
      <c r="N40" s="141">
        <v>1.37E-2</v>
      </c>
    </row>
    <row r="41" spans="1:14" x14ac:dyDescent="0.2">
      <c r="A41" s="150" t="s">
        <v>791</v>
      </c>
      <c r="B41" s="138" t="s">
        <v>542</v>
      </c>
      <c r="C41" s="148" t="s">
        <v>13</v>
      </c>
      <c r="D41" s="138" t="s">
        <v>567</v>
      </c>
      <c r="E41" s="140" t="s">
        <v>792</v>
      </c>
      <c r="F41" s="140" t="s">
        <v>793</v>
      </c>
      <c r="G41" s="138" t="s">
        <v>54</v>
      </c>
      <c r="H41" s="145">
        <v>9.48</v>
      </c>
      <c r="I41" s="140">
        <v>2.54</v>
      </c>
      <c r="J41" s="140" t="s">
        <v>794</v>
      </c>
      <c r="K41" s="143">
        <v>6.0000000000000001E-3</v>
      </c>
      <c r="L41" s="142">
        <v>44887</v>
      </c>
      <c r="M41" s="138" t="s">
        <v>795</v>
      </c>
      <c r="N41" s="143">
        <v>-7.4200000000000002E-2</v>
      </c>
    </row>
    <row r="42" spans="1:14" x14ac:dyDescent="0.2">
      <c r="A42" s="150">
        <v>1488</v>
      </c>
      <c r="B42" s="138" t="s">
        <v>796</v>
      </c>
      <c r="C42" s="148" t="s">
        <v>658</v>
      </c>
      <c r="D42" s="138" t="s">
        <v>567</v>
      </c>
      <c r="E42" s="140" t="s">
        <v>797</v>
      </c>
      <c r="F42" s="140" t="s">
        <v>798</v>
      </c>
      <c r="G42" s="138" t="s">
        <v>54</v>
      </c>
      <c r="H42" s="138" t="s">
        <v>54</v>
      </c>
      <c r="I42" s="140">
        <v>4.3</v>
      </c>
      <c r="J42" s="140" t="s">
        <v>799</v>
      </c>
      <c r="K42" s="143">
        <v>0</v>
      </c>
      <c r="L42" s="138" t="s">
        <v>54</v>
      </c>
      <c r="M42" s="138" t="s">
        <v>800</v>
      </c>
      <c r="N42" s="141">
        <v>2.5000000000000001E-2</v>
      </c>
    </row>
    <row r="43" spans="1:14" x14ac:dyDescent="0.2">
      <c r="A43" s="150" t="s">
        <v>801</v>
      </c>
      <c r="B43" s="138" t="s">
        <v>802</v>
      </c>
      <c r="C43" s="148" t="s">
        <v>39</v>
      </c>
      <c r="D43" s="138" t="s">
        <v>567</v>
      </c>
      <c r="E43" s="140" t="s">
        <v>803</v>
      </c>
      <c r="F43" s="140" t="s">
        <v>804</v>
      </c>
      <c r="G43" s="138" t="s">
        <v>54</v>
      </c>
      <c r="H43" s="139">
        <v>4.12</v>
      </c>
      <c r="I43" s="139">
        <v>0.49</v>
      </c>
      <c r="J43" s="145" t="s">
        <v>805</v>
      </c>
      <c r="K43" s="141">
        <v>0.75319999999999998</v>
      </c>
      <c r="L43" s="142">
        <v>44993</v>
      </c>
      <c r="M43" s="138" t="s">
        <v>806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807</v>
      </c>
      <c r="F44" s="140" t="s">
        <v>808</v>
      </c>
      <c r="G44" s="140">
        <v>979.17</v>
      </c>
      <c r="H44" s="139">
        <v>5.68</v>
      </c>
      <c r="I44" s="140">
        <v>1.73</v>
      </c>
      <c r="J44" s="140" t="s">
        <v>809</v>
      </c>
      <c r="K44" s="146">
        <v>0.2656</v>
      </c>
      <c r="L44" s="142">
        <v>44936</v>
      </c>
      <c r="M44" s="138" t="s">
        <v>810</v>
      </c>
      <c r="N44" s="141">
        <v>2.3E-3</v>
      </c>
    </row>
    <row r="45" spans="1:14" x14ac:dyDescent="0.2">
      <c r="A45" s="150">
        <v>1100</v>
      </c>
      <c r="B45" s="138" t="s">
        <v>811</v>
      </c>
      <c r="C45" s="148" t="s">
        <v>658</v>
      </c>
      <c r="D45" s="138" t="s">
        <v>567</v>
      </c>
      <c r="E45" s="140" t="s">
        <v>812</v>
      </c>
      <c r="F45" s="139" t="s">
        <v>813</v>
      </c>
      <c r="G45" s="145">
        <v>12.88</v>
      </c>
      <c r="H45" s="139">
        <v>3.55</v>
      </c>
      <c r="I45" s="140">
        <v>0.9</v>
      </c>
      <c r="J45" s="140" t="s">
        <v>814</v>
      </c>
      <c r="K45" s="143">
        <v>0</v>
      </c>
      <c r="L45" s="138" t="s">
        <v>54</v>
      </c>
      <c r="M45" s="138" t="s">
        <v>815</v>
      </c>
      <c r="N45" s="141">
        <v>1.6199999999999999E-2</v>
      </c>
    </row>
    <row r="46" spans="1:14" x14ac:dyDescent="0.2">
      <c r="A46" s="150">
        <v>1170</v>
      </c>
      <c r="B46" s="138" t="s">
        <v>816</v>
      </c>
      <c r="C46" s="148" t="s">
        <v>658</v>
      </c>
      <c r="D46" s="138" t="s">
        <v>567</v>
      </c>
      <c r="E46" s="140" t="s">
        <v>817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818</v>
      </c>
      <c r="K46" s="143">
        <v>7.1999999999999995E-2</v>
      </c>
      <c r="L46" s="142">
        <v>44894</v>
      </c>
      <c r="M46" s="138" t="s">
        <v>819</v>
      </c>
      <c r="N46" s="141">
        <v>0</v>
      </c>
    </row>
    <row r="47" spans="1:14" x14ac:dyDescent="0.2">
      <c r="A47" s="150">
        <v>1023</v>
      </c>
      <c r="B47" s="138" t="s">
        <v>820</v>
      </c>
      <c r="C47" s="148" t="s">
        <v>658</v>
      </c>
      <c r="D47" s="138" t="s">
        <v>567</v>
      </c>
      <c r="E47" s="140" t="s">
        <v>821</v>
      </c>
      <c r="F47" s="139" t="s">
        <v>822</v>
      </c>
      <c r="G47" s="139">
        <v>3.69</v>
      </c>
      <c r="H47" s="139">
        <v>1.88</v>
      </c>
      <c r="I47" s="139">
        <v>0.26</v>
      </c>
      <c r="J47" s="145" t="s">
        <v>823</v>
      </c>
      <c r="K47" s="143">
        <v>6.9699999999999998E-2</v>
      </c>
      <c r="L47" s="138" t="s">
        <v>54</v>
      </c>
      <c r="M47" s="138" t="s">
        <v>824</v>
      </c>
      <c r="N47" s="141">
        <v>1.6899999999999998E-2</v>
      </c>
    </row>
    <row r="48" spans="1:14" x14ac:dyDescent="0.2">
      <c r="A48" s="150" t="s">
        <v>825</v>
      </c>
      <c r="B48" s="138" t="s">
        <v>826</v>
      </c>
      <c r="C48" s="148" t="s">
        <v>669</v>
      </c>
      <c r="D48" s="138" t="s">
        <v>567</v>
      </c>
      <c r="E48" s="140" t="s">
        <v>827</v>
      </c>
      <c r="F48" s="139" t="s">
        <v>828</v>
      </c>
      <c r="G48" s="138" t="s">
        <v>54</v>
      </c>
      <c r="H48" s="140">
        <v>13.73</v>
      </c>
      <c r="I48" s="140">
        <v>2.4500000000000002</v>
      </c>
      <c r="J48" s="140" t="s">
        <v>829</v>
      </c>
      <c r="K48" s="143">
        <v>0</v>
      </c>
      <c r="L48" s="138" t="s">
        <v>54</v>
      </c>
      <c r="M48" s="138" t="s">
        <v>830</v>
      </c>
      <c r="N48" s="141">
        <v>2.8E-3</v>
      </c>
    </row>
    <row r="49" spans="1:14" x14ac:dyDescent="0.2">
      <c r="A49" s="150">
        <v>676</v>
      </c>
      <c r="B49" s="138" t="s">
        <v>831</v>
      </c>
      <c r="C49" s="148" t="s">
        <v>658</v>
      </c>
      <c r="D49" s="138" t="s">
        <v>567</v>
      </c>
      <c r="E49" s="140" t="s">
        <v>832</v>
      </c>
      <c r="F49" s="140" t="s">
        <v>833</v>
      </c>
      <c r="G49" s="140">
        <v>49.46</v>
      </c>
      <c r="H49" s="140">
        <v>62.34</v>
      </c>
      <c r="I49" s="139">
        <v>0.28000000000000003</v>
      </c>
      <c r="J49" s="140" t="s">
        <v>834</v>
      </c>
      <c r="K49" s="143">
        <v>2.0000000000000001E-4</v>
      </c>
      <c r="L49" s="138" t="s">
        <v>54</v>
      </c>
      <c r="M49" s="138" t="s">
        <v>835</v>
      </c>
      <c r="N49" s="141">
        <v>1.4500000000000001E-2</v>
      </c>
    </row>
    <row r="50" spans="1:14" x14ac:dyDescent="0.2">
      <c r="A50" s="150" t="s">
        <v>836</v>
      </c>
      <c r="B50" s="138" t="s">
        <v>837</v>
      </c>
      <c r="C50" s="148" t="s">
        <v>674</v>
      </c>
      <c r="D50" s="138" t="s">
        <v>567</v>
      </c>
      <c r="E50" s="140" t="s">
        <v>838</v>
      </c>
      <c r="F50" s="139" t="s">
        <v>839</v>
      </c>
      <c r="G50" s="145">
        <v>23.01</v>
      </c>
      <c r="H50" s="140">
        <v>18.11</v>
      </c>
      <c r="I50" s="139">
        <v>0.05</v>
      </c>
      <c r="J50" s="140" t="s">
        <v>840</v>
      </c>
      <c r="K50" s="143">
        <v>4.8099999999999997E-2</v>
      </c>
      <c r="L50" s="142">
        <v>44970</v>
      </c>
      <c r="M50" s="138" t="s">
        <v>841</v>
      </c>
      <c r="N50" s="141">
        <v>1.9E-3</v>
      </c>
    </row>
    <row r="51" spans="1:14" x14ac:dyDescent="0.2">
      <c r="A51" s="150" t="s">
        <v>825</v>
      </c>
      <c r="B51" s="138" t="s">
        <v>826</v>
      </c>
      <c r="C51" s="148" t="s">
        <v>674</v>
      </c>
      <c r="D51" s="138" t="s">
        <v>567</v>
      </c>
      <c r="E51" s="140" t="s">
        <v>842</v>
      </c>
      <c r="F51" s="139" t="s">
        <v>843</v>
      </c>
      <c r="G51" s="140">
        <v>30.81</v>
      </c>
      <c r="H51" s="140">
        <v>13.58</v>
      </c>
      <c r="I51" s="140">
        <v>1.28</v>
      </c>
      <c r="J51" s="145" t="s">
        <v>844</v>
      </c>
      <c r="K51" s="143">
        <v>0</v>
      </c>
      <c r="L51" s="138" t="s">
        <v>54</v>
      </c>
      <c r="M51" s="138" t="s">
        <v>845</v>
      </c>
      <c r="N51" s="143">
        <v>-2E-3</v>
      </c>
    </row>
    <row r="52" spans="1:14" x14ac:dyDescent="0.2">
      <c r="A52" s="152" t="s">
        <v>846</v>
      </c>
      <c r="B52" s="138" t="s">
        <v>847</v>
      </c>
      <c r="C52" s="148" t="s">
        <v>674</v>
      </c>
      <c r="D52" s="138" t="s">
        <v>567</v>
      </c>
      <c r="E52" s="140" t="s">
        <v>848</v>
      </c>
      <c r="F52" s="139" t="s">
        <v>849</v>
      </c>
      <c r="G52" s="138" t="s">
        <v>54</v>
      </c>
      <c r="H52" s="145">
        <v>10.84</v>
      </c>
      <c r="I52" s="140">
        <v>2.14</v>
      </c>
      <c r="J52" s="140" t="s">
        <v>850</v>
      </c>
      <c r="K52" s="143">
        <v>8.6599999999999996E-2</v>
      </c>
      <c r="L52" s="142">
        <v>44970</v>
      </c>
      <c r="M52" s="138" t="s">
        <v>851</v>
      </c>
      <c r="N52" s="141">
        <v>9.4999999999999998E-3</v>
      </c>
    </row>
    <row r="53" spans="1:14" x14ac:dyDescent="0.2">
      <c r="A53" s="152" t="s">
        <v>846</v>
      </c>
      <c r="B53" s="138" t="s">
        <v>847</v>
      </c>
      <c r="C53" s="148" t="s">
        <v>669</v>
      </c>
      <c r="D53" s="138" t="s">
        <v>567</v>
      </c>
      <c r="E53" s="140" t="s">
        <v>852</v>
      </c>
      <c r="F53" s="140" t="s">
        <v>853</v>
      </c>
      <c r="G53" s="138" t="s">
        <v>54</v>
      </c>
      <c r="H53" s="140">
        <v>397.25</v>
      </c>
      <c r="I53" s="140">
        <v>1.99</v>
      </c>
      <c r="J53" s="140" t="s">
        <v>854</v>
      </c>
      <c r="K53" s="146">
        <v>0.25640000000000002</v>
      </c>
      <c r="L53" s="138" t="s">
        <v>54</v>
      </c>
      <c r="M53" s="138" t="s">
        <v>855</v>
      </c>
      <c r="N53" s="141">
        <v>5.8999999999999999E-3</v>
      </c>
    </row>
    <row r="54" spans="1:14" x14ac:dyDescent="0.2">
      <c r="A54" s="152" t="s">
        <v>856</v>
      </c>
      <c r="B54" s="138" t="s">
        <v>857</v>
      </c>
      <c r="C54" s="148" t="s">
        <v>606</v>
      </c>
      <c r="D54" s="138" t="s">
        <v>567</v>
      </c>
      <c r="E54" s="140" t="s">
        <v>858</v>
      </c>
      <c r="F54" s="140" t="s">
        <v>859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860</v>
      </c>
      <c r="C55" s="148" t="s">
        <v>658</v>
      </c>
      <c r="D55" s="138" t="s">
        <v>567</v>
      </c>
      <c r="E55" s="140" t="s">
        <v>861</v>
      </c>
      <c r="F55" s="140" t="s">
        <v>862</v>
      </c>
      <c r="G55" s="138" t="s">
        <v>54</v>
      </c>
      <c r="H55" s="138" t="s">
        <v>54</v>
      </c>
      <c r="I55" s="139">
        <v>0.3</v>
      </c>
      <c r="J55" s="140" t="s">
        <v>863</v>
      </c>
      <c r="K55" s="143">
        <v>5.96E-2</v>
      </c>
      <c r="L55" s="138" t="s">
        <v>54</v>
      </c>
      <c r="M55" s="138" t="s">
        <v>864</v>
      </c>
      <c r="N55" s="141">
        <v>1.2699999999999999E-2</v>
      </c>
    </row>
    <row r="56" spans="1:14" x14ac:dyDescent="0.2">
      <c r="A56" s="152">
        <v>1386</v>
      </c>
      <c r="B56" s="138" t="s">
        <v>865</v>
      </c>
      <c r="C56" s="148" t="s">
        <v>658</v>
      </c>
      <c r="D56" s="138" t="s">
        <v>567</v>
      </c>
      <c r="E56" s="140" t="s">
        <v>866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867</v>
      </c>
      <c r="N56" s="143">
        <v>-1.09E-2</v>
      </c>
    </row>
    <row r="57" spans="1:14" x14ac:dyDescent="0.2">
      <c r="A57" s="152">
        <v>1842</v>
      </c>
      <c r="B57" s="138" t="s">
        <v>868</v>
      </c>
      <c r="C57" s="148" t="s">
        <v>658</v>
      </c>
      <c r="D57" s="138" t="s">
        <v>567</v>
      </c>
      <c r="E57" s="140" t="s">
        <v>869</v>
      </c>
      <c r="F57" s="140" t="s">
        <v>766</v>
      </c>
      <c r="G57" s="138" t="s">
        <v>54</v>
      </c>
      <c r="H57" s="140">
        <v>53</v>
      </c>
      <c r="I57" s="140">
        <v>1.19</v>
      </c>
      <c r="J57" s="139" t="s">
        <v>767</v>
      </c>
      <c r="K57" s="143">
        <v>0</v>
      </c>
      <c r="L57" s="138" t="s">
        <v>54</v>
      </c>
      <c r="M57" s="138" t="s">
        <v>870</v>
      </c>
      <c r="N57" s="143">
        <v>-6.9400000000000003E-2</v>
      </c>
    </row>
    <row r="58" spans="1:14" x14ac:dyDescent="0.2">
      <c r="A58" s="152" t="s">
        <v>871</v>
      </c>
      <c r="B58" s="138" t="s">
        <v>872</v>
      </c>
      <c r="C58" s="148" t="s">
        <v>39</v>
      </c>
      <c r="D58" s="138" t="s">
        <v>567</v>
      </c>
      <c r="E58" s="140" t="s">
        <v>873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874</v>
      </c>
      <c r="N58" s="143">
        <v>-1.5699999999999999E-2</v>
      </c>
    </row>
    <row r="59" spans="1:14" x14ac:dyDescent="0.2">
      <c r="A59" s="152">
        <v>738</v>
      </c>
      <c r="B59" s="138" t="s">
        <v>875</v>
      </c>
      <c r="C59" s="148" t="s">
        <v>658</v>
      </c>
      <c r="D59" s="138" t="s">
        <v>567</v>
      </c>
      <c r="E59" s="140" t="s">
        <v>876</v>
      </c>
      <c r="F59" s="140" t="s">
        <v>877</v>
      </c>
      <c r="G59" s="138" t="s">
        <v>54</v>
      </c>
      <c r="H59" s="138" t="s">
        <v>54</v>
      </c>
      <c r="I59" s="139">
        <v>0.26</v>
      </c>
      <c r="J59" s="140" t="s">
        <v>878</v>
      </c>
      <c r="K59" s="143">
        <v>0</v>
      </c>
      <c r="L59" s="142">
        <v>44858</v>
      </c>
      <c r="M59" s="138" t="s">
        <v>879</v>
      </c>
      <c r="N59" s="143">
        <v>-3.4099999999999998E-2</v>
      </c>
    </row>
    <row r="60" spans="1:14" x14ac:dyDescent="0.2">
      <c r="A60" s="152">
        <v>264</v>
      </c>
      <c r="B60" s="138" t="s">
        <v>880</v>
      </c>
      <c r="C60" s="148" t="s">
        <v>658</v>
      </c>
      <c r="D60" s="138" t="s">
        <v>567</v>
      </c>
      <c r="E60" s="140" t="s">
        <v>881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882</v>
      </c>
      <c r="K60" s="143">
        <v>0</v>
      </c>
      <c r="L60" s="138" t="s">
        <v>54</v>
      </c>
      <c r="M60" s="138" t="s">
        <v>883</v>
      </c>
      <c r="N60" s="141">
        <v>0</v>
      </c>
    </row>
    <row r="61" spans="1:14" x14ac:dyDescent="0.2">
      <c r="A61" s="152" t="s">
        <v>884</v>
      </c>
      <c r="B61" s="138" t="s">
        <v>885</v>
      </c>
      <c r="C61" s="148" t="s">
        <v>674</v>
      </c>
      <c r="D61" s="138" t="s">
        <v>567</v>
      </c>
      <c r="E61" s="140" t="s">
        <v>886</v>
      </c>
      <c r="F61" s="139" t="s">
        <v>887</v>
      </c>
      <c r="G61" s="138" t="s">
        <v>54</v>
      </c>
      <c r="H61" s="140">
        <v>14.82</v>
      </c>
      <c r="I61" s="140">
        <v>1.98</v>
      </c>
      <c r="J61" s="140" t="s">
        <v>888</v>
      </c>
      <c r="K61" s="143">
        <v>0</v>
      </c>
      <c r="L61" s="138" t="s">
        <v>54</v>
      </c>
      <c r="M61" s="138" t="s">
        <v>889</v>
      </c>
      <c r="N61" s="143">
        <v>-2.76E-2</v>
      </c>
    </row>
    <row r="62" spans="1:14" x14ac:dyDescent="0.2">
      <c r="A62" s="152" t="s">
        <v>890</v>
      </c>
      <c r="B62" s="138" t="s">
        <v>891</v>
      </c>
      <c r="C62" s="148" t="s">
        <v>669</v>
      </c>
      <c r="D62" s="138" t="s">
        <v>567</v>
      </c>
      <c r="E62" s="140" t="s">
        <v>892</v>
      </c>
      <c r="F62" s="139" t="s">
        <v>893</v>
      </c>
      <c r="G62" s="139">
        <v>10.11</v>
      </c>
      <c r="H62" s="139">
        <v>8.39</v>
      </c>
      <c r="I62" s="140">
        <v>0.94</v>
      </c>
      <c r="J62" s="140" t="s">
        <v>894</v>
      </c>
      <c r="K62" s="143">
        <v>0</v>
      </c>
      <c r="L62" s="138" t="s">
        <v>54</v>
      </c>
      <c r="M62" s="138" t="s">
        <v>895</v>
      </c>
      <c r="N62" s="141">
        <v>1.6999999999999999E-3</v>
      </c>
    </row>
    <row r="63" spans="1:14" x14ac:dyDescent="0.2">
      <c r="A63" s="152" t="s">
        <v>890</v>
      </c>
      <c r="B63" s="138" t="s">
        <v>891</v>
      </c>
      <c r="C63" s="148" t="s">
        <v>674</v>
      </c>
      <c r="D63" s="138" t="s">
        <v>567</v>
      </c>
      <c r="E63" s="140" t="s">
        <v>896</v>
      </c>
      <c r="F63" s="139" t="s">
        <v>897</v>
      </c>
      <c r="G63" s="139">
        <v>7.01</v>
      </c>
      <c r="H63" s="139">
        <v>4.83</v>
      </c>
      <c r="I63" s="145">
        <v>0.88</v>
      </c>
      <c r="J63" s="140" t="s">
        <v>898</v>
      </c>
      <c r="K63" s="143">
        <v>0</v>
      </c>
      <c r="L63" s="138" t="s">
        <v>54</v>
      </c>
      <c r="M63" s="138" t="s">
        <v>899</v>
      </c>
      <c r="N63" s="143">
        <v>-1.01E-2</v>
      </c>
    </row>
    <row r="64" spans="1:14" x14ac:dyDescent="0.2">
      <c r="A64" s="152" t="s">
        <v>900</v>
      </c>
      <c r="B64" s="138" t="s">
        <v>901</v>
      </c>
      <c r="C64" s="148" t="s">
        <v>669</v>
      </c>
      <c r="D64" s="138" t="s">
        <v>567</v>
      </c>
      <c r="E64" s="140" t="s">
        <v>902</v>
      </c>
      <c r="F64" s="145" t="s">
        <v>903</v>
      </c>
      <c r="G64" s="140">
        <v>54.03</v>
      </c>
      <c r="H64" s="145">
        <v>10.98</v>
      </c>
      <c r="I64" s="145">
        <v>0.57999999999999996</v>
      </c>
      <c r="J64" s="140" t="s">
        <v>904</v>
      </c>
      <c r="K64" s="143">
        <v>0</v>
      </c>
      <c r="L64" s="138" t="s">
        <v>54</v>
      </c>
      <c r="M64" s="138" t="s">
        <v>905</v>
      </c>
      <c r="N64" s="143">
        <v>-1.4500000000000001E-2</v>
      </c>
    </row>
    <row r="65" spans="1:14" x14ac:dyDescent="0.2">
      <c r="A65" s="152">
        <v>1255</v>
      </c>
      <c r="B65" s="138" t="s">
        <v>906</v>
      </c>
      <c r="C65" s="148" t="s">
        <v>658</v>
      </c>
      <c r="D65" s="138" t="s">
        <v>567</v>
      </c>
      <c r="E65" s="140" t="s">
        <v>907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908</v>
      </c>
      <c r="K65" s="143">
        <v>0</v>
      </c>
      <c r="L65" s="138" t="s">
        <v>54</v>
      </c>
      <c r="M65" s="138" t="s">
        <v>909</v>
      </c>
      <c r="N65" s="141">
        <v>0</v>
      </c>
    </row>
    <row r="66" spans="1:14" x14ac:dyDescent="0.2">
      <c r="A66" s="152">
        <v>1027</v>
      </c>
      <c r="B66" s="138" t="s">
        <v>910</v>
      </c>
      <c r="C66" s="148" t="s">
        <v>658</v>
      </c>
      <c r="D66" s="138" t="s">
        <v>567</v>
      </c>
      <c r="E66" s="140" t="s">
        <v>911</v>
      </c>
      <c r="F66" s="140" t="s">
        <v>912</v>
      </c>
      <c r="G66" s="140">
        <v>454.12</v>
      </c>
      <c r="H66" s="138" t="s">
        <v>54</v>
      </c>
      <c r="I66" s="139">
        <v>0.42</v>
      </c>
      <c r="J66" s="140" t="s">
        <v>913</v>
      </c>
      <c r="K66" s="143">
        <v>0</v>
      </c>
      <c r="L66" s="138" t="s">
        <v>54</v>
      </c>
      <c r="M66" s="138" t="s">
        <v>914</v>
      </c>
      <c r="N66" s="141">
        <v>0.125</v>
      </c>
    </row>
    <row r="67" spans="1:14" x14ac:dyDescent="0.2">
      <c r="A67" s="152">
        <v>2683</v>
      </c>
      <c r="B67" s="138" t="s">
        <v>915</v>
      </c>
      <c r="C67" s="148" t="s">
        <v>658</v>
      </c>
      <c r="D67" s="138" t="s">
        <v>567</v>
      </c>
      <c r="E67" s="140" t="s">
        <v>916</v>
      </c>
      <c r="F67" s="145" t="s">
        <v>917</v>
      </c>
      <c r="G67" s="139">
        <v>4.93</v>
      </c>
      <c r="H67" s="139">
        <v>0.77</v>
      </c>
      <c r="I67" s="145">
        <v>0.61</v>
      </c>
      <c r="J67" s="145" t="s">
        <v>918</v>
      </c>
      <c r="K67" s="143">
        <v>0</v>
      </c>
      <c r="L67" s="142">
        <v>44886</v>
      </c>
      <c r="M67" s="138" t="s">
        <v>919</v>
      </c>
      <c r="N67" s="141">
        <v>1.4500000000000001E-2</v>
      </c>
    </row>
    <row r="68" spans="1:14" x14ac:dyDescent="0.2">
      <c r="A68" s="152" t="s">
        <v>920</v>
      </c>
      <c r="B68" s="138" t="s">
        <v>921</v>
      </c>
      <c r="C68" s="148" t="s">
        <v>669</v>
      </c>
      <c r="D68" s="138" t="s">
        <v>567</v>
      </c>
      <c r="E68" s="140" t="s">
        <v>922</v>
      </c>
      <c r="F68" s="145" t="s">
        <v>923</v>
      </c>
      <c r="G68" s="138" t="s">
        <v>54</v>
      </c>
      <c r="H68" s="140">
        <v>36.85</v>
      </c>
      <c r="I68" s="140">
        <v>1.46</v>
      </c>
      <c r="J68" s="140" t="s">
        <v>924</v>
      </c>
      <c r="K68" s="143">
        <v>0</v>
      </c>
      <c r="L68" s="138" t="s">
        <v>54</v>
      </c>
      <c r="M68" s="138" t="s">
        <v>925</v>
      </c>
      <c r="N68" s="141">
        <v>2.2000000000000001E-3</v>
      </c>
    </row>
    <row r="69" spans="1:14" x14ac:dyDescent="0.2">
      <c r="A69" s="152" t="s">
        <v>926</v>
      </c>
      <c r="B69" s="138" t="s">
        <v>927</v>
      </c>
      <c r="C69" s="148" t="s">
        <v>669</v>
      </c>
      <c r="D69" s="138" t="s">
        <v>567</v>
      </c>
      <c r="E69" s="140" t="s">
        <v>928</v>
      </c>
      <c r="F69" s="145" t="s">
        <v>929</v>
      </c>
      <c r="G69" s="140">
        <v>41.12</v>
      </c>
      <c r="H69" s="145">
        <v>12.62</v>
      </c>
      <c r="I69" s="139">
        <v>0.34</v>
      </c>
      <c r="J69" s="140" t="s">
        <v>930</v>
      </c>
      <c r="K69" s="143">
        <v>0</v>
      </c>
      <c r="L69" s="138" t="s">
        <v>54</v>
      </c>
      <c r="M69" s="138" t="s">
        <v>931</v>
      </c>
      <c r="N69" s="141">
        <v>1.8E-3</v>
      </c>
    </row>
    <row r="70" spans="1:14" x14ac:dyDescent="0.2">
      <c r="A70" s="152" t="s">
        <v>932</v>
      </c>
      <c r="B70" s="138" t="s">
        <v>933</v>
      </c>
      <c r="C70" s="148" t="s">
        <v>39</v>
      </c>
      <c r="D70" s="138" t="s">
        <v>567</v>
      </c>
      <c r="E70" s="140" t="s">
        <v>934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935</v>
      </c>
      <c r="K70" s="146">
        <v>0.14030000000000001</v>
      </c>
      <c r="L70" s="138" t="s">
        <v>54</v>
      </c>
      <c r="M70" s="138" t="s">
        <v>936</v>
      </c>
      <c r="N70" s="141">
        <v>3.5700000000000003E-2</v>
      </c>
    </row>
    <row r="71" spans="1:14" x14ac:dyDescent="0.2">
      <c r="A71" s="152" t="s">
        <v>937</v>
      </c>
      <c r="B71" s="138" t="s">
        <v>938</v>
      </c>
      <c r="C71" s="148" t="s">
        <v>669</v>
      </c>
      <c r="D71" s="138" t="s">
        <v>567</v>
      </c>
      <c r="E71" s="140" t="s">
        <v>939</v>
      </c>
      <c r="F71" s="145" t="s">
        <v>940</v>
      </c>
      <c r="G71" s="140">
        <v>27.17</v>
      </c>
      <c r="H71" s="145">
        <v>10.46</v>
      </c>
      <c r="I71" s="140">
        <v>1.76</v>
      </c>
      <c r="J71" s="140" t="s">
        <v>941</v>
      </c>
      <c r="K71" s="143">
        <v>0</v>
      </c>
      <c r="L71" s="138" t="s">
        <v>54</v>
      </c>
      <c r="M71" s="138" t="s">
        <v>942</v>
      </c>
      <c r="N71" s="143">
        <v>-1.12E-2</v>
      </c>
    </row>
    <row r="72" spans="1:14" x14ac:dyDescent="0.2">
      <c r="A72" s="152" t="s">
        <v>943</v>
      </c>
      <c r="B72" s="138" t="s">
        <v>944</v>
      </c>
      <c r="C72" s="148" t="s">
        <v>13</v>
      </c>
      <c r="D72" s="138" t="s">
        <v>567</v>
      </c>
      <c r="E72" s="140" t="s">
        <v>945</v>
      </c>
      <c r="F72" s="140" t="s">
        <v>946</v>
      </c>
      <c r="G72" s="138" t="s">
        <v>54</v>
      </c>
      <c r="H72" s="145">
        <v>12.68</v>
      </c>
      <c r="I72" s="140">
        <v>1.18</v>
      </c>
      <c r="J72" s="140" t="s">
        <v>947</v>
      </c>
      <c r="K72" s="146">
        <v>0.34989999999999999</v>
      </c>
      <c r="L72" s="138" t="s">
        <v>54</v>
      </c>
      <c r="M72" s="138" t="s">
        <v>948</v>
      </c>
      <c r="N72" s="141">
        <v>1.2999999999999999E-2</v>
      </c>
    </row>
    <row r="73" spans="1:14" x14ac:dyDescent="0.2">
      <c r="A73" s="152" t="s">
        <v>949</v>
      </c>
      <c r="B73" s="138" t="s">
        <v>950</v>
      </c>
      <c r="C73" s="148" t="s">
        <v>674</v>
      </c>
      <c r="D73" s="138" t="s">
        <v>567</v>
      </c>
      <c r="E73" s="140" t="s">
        <v>951</v>
      </c>
      <c r="F73" s="145" t="s">
        <v>952</v>
      </c>
      <c r="G73" s="145">
        <v>19.47</v>
      </c>
      <c r="H73" s="145">
        <v>11.24</v>
      </c>
      <c r="I73" s="139">
        <v>0.16</v>
      </c>
      <c r="J73" s="140" t="s">
        <v>953</v>
      </c>
      <c r="K73" s="143">
        <v>0</v>
      </c>
      <c r="L73" s="138" t="s">
        <v>54</v>
      </c>
      <c r="M73" s="138" t="s">
        <v>954</v>
      </c>
      <c r="N73" s="143">
        <v>-4.3E-3</v>
      </c>
    </row>
    <row r="74" spans="1:14" x14ac:dyDescent="0.2">
      <c r="A74" s="152" t="s">
        <v>949</v>
      </c>
      <c r="B74" s="138" t="s">
        <v>950</v>
      </c>
      <c r="C74" s="148" t="s">
        <v>669</v>
      </c>
      <c r="D74" s="138" t="s">
        <v>567</v>
      </c>
      <c r="E74" s="140" t="s">
        <v>955</v>
      </c>
      <c r="F74" s="145" t="s">
        <v>956</v>
      </c>
      <c r="G74" s="145">
        <v>21.33</v>
      </c>
      <c r="H74" s="140">
        <v>12.87</v>
      </c>
      <c r="I74" s="139">
        <v>0.05</v>
      </c>
      <c r="J74" s="140" t="s">
        <v>957</v>
      </c>
      <c r="K74" s="143">
        <v>0</v>
      </c>
      <c r="L74" s="138" t="s">
        <v>54</v>
      </c>
      <c r="M74" s="138" t="s">
        <v>958</v>
      </c>
      <c r="N74" s="143">
        <v>-1.04E-2</v>
      </c>
    </row>
    <row r="75" spans="1:14" x14ac:dyDescent="0.2">
      <c r="A75" s="152">
        <v>1096</v>
      </c>
      <c r="B75" s="138" t="s">
        <v>959</v>
      </c>
      <c r="C75" s="148" t="s">
        <v>658</v>
      </c>
      <c r="D75" s="138" t="s">
        <v>567</v>
      </c>
      <c r="E75" s="140" t="s">
        <v>960</v>
      </c>
      <c r="F75" s="140" t="s">
        <v>961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962</v>
      </c>
      <c r="N75" s="141">
        <v>0</v>
      </c>
    </row>
    <row r="76" spans="1:14" x14ac:dyDescent="0.2">
      <c r="A76" s="152">
        <v>8285</v>
      </c>
      <c r="B76" s="138" t="s">
        <v>963</v>
      </c>
      <c r="C76" s="148" t="s">
        <v>658</v>
      </c>
      <c r="D76" s="138" t="s">
        <v>567</v>
      </c>
      <c r="E76" s="140" t="s">
        <v>964</v>
      </c>
      <c r="F76" s="140" t="s">
        <v>965</v>
      </c>
      <c r="G76" s="138" t="s">
        <v>54</v>
      </c>
      <c r="H76" s="138" t="s">
        <v>54</v>
      </c>
      <c r="I76" s="140">
        <v>2.08</v>
      </c>
      <c r="J76" s="140" t="s">
        <v>966</v>
      </c>
      <c r="K76" s="143">
        <v>0</v>
      </c>
      <c r="L76" s="142">
        <v>44875</v>
      </c>
      <c r="M76" s="138" t="s">
        <v>967</v>
      </c>
      <c r="N76" s="141">
        <v>5.8799999999999998E-2</v>
      </c>
    </row>
    <row r="77" spans="1:14" x14ac:dyDescent="0.2">
      <c r="A77" s="152" t="s">
        <v>968</v>
      </c>
      <c r="B77" s="138" t="s">
        <v>969</v>
      </c>
      <c r="C77" s="148" t="s">
        <v>606</v>
      </c>
      <c r="D77" s="138" t="s">
        <v>567</v>
      </c>
      <c r="E77" s="140" t="s">
        <v>970</v>
      </c>
      <c r="F77" s="140" t="s">
        <v>971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972</v>
      </c>
      <c r="C78" s="148" t="s">
        <v>658</v>
      </c>
      <c r="D78" s="138" t="s">
        <v>567</v>
      </c>
      <c r="E78" s="140" t="s">
        <v>973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974</v>
      </c>
      <c r="K78" s="143">
        <v>0</v>
      </c>
      <c r="L78" s="138" t="s">
        <v>54</v>
      </c>
      <c r="M78" s="138" t="s">
        <v>975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M55"/>
  <sheetViews>
    <sheetView tabSelected="1" zoomScaleNormal="100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N2" sqref="N2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16384" width="9.1640625" style="1"/>
  </cols>
  <sheetData>
    <row r="1" spans="1:39" x14ac:dyDescent="0.15">
      <c r="D1" s="1"/>
      <c r="F1" s="155" t="s">
        <v>499</v>
      </c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39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538</v>
      </c>
    </row>
    <row r="3" spans="1:39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[1]Main!$C$6*$E$49</f>
        <v>95.947999999999993</v>
      </c>
      <c r="G3" s="49">
        <f>[1]Main!$C$8*$E$49</f>
        <v>149582.932</v>
      </c>
      <c r="H3" s="49">
        <f>[1]Main!$C$11*$E$49</f>
        <v>987.69999999999993</v>
      </c>
      <c r="I3" s="49">
        <f>[1]Main!$C$12*$E$49</f>
        <v>148595.23199999999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Model'!$AF$21*1000*E49</f>
        <v>5018.1799999999939</v>
      </c>
      <c r="P3" s="56">
        <f>'[1]Financial Model'!$AE$21*1000*E49</f>
        <v>4753.409999999998</v>
      </c>
      <c r="Q3" s="56">
        <f>'[1]Financial Model'!$AD$21*1000*E49</f>
        <v>2107.37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[1]Main!$C$26*E49</f>
        <v>8019.46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</row>
    <row r="4" spans="1:39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[2]Main!$C$6*$E$49</f>
        <v>27.572599999999998</v>
      </c>
      <c r="G4" s="49">
        <f>[2]Main!$C$8*$E$49</f>
        <v>10689.566148799999</v>
      </c>
      <c r="H4" s="49">
        <f>[2]Main!$C$11*$E$49</f>
        <v>-3872.8090499999998</v>
      </c>
      <c r="I4" s="49">
        <f>[2]Main!$C$12*$E$49</f>
        <v>14562.375198799997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Model'!$AA$22*E49</f>
        <v>1151.127829999999</v>
      </c>
      <c r="P4" s="56">
        <f>'[2]Financial Model'!$Z$22*$E$49</f>
        <v>338.51467000000116</v>
      </c>
      <c r="Q4" s="56">
        <f>'[2]Financial Model'!$Y$22*$E$49</f>
        <v>563.94267000000013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[2]Main!$C$26*E49</f>
        <v>1943.3578499999999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985</v>
      </c>
    </row>
    <row r="5" spans="1:39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</row>
    <row r="6" spans="1:39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</row>
    <row r="7" spans="1:39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85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</row>
    <row r="8" spans="1:39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[6]Main!$C$6*E49</f>
        <v>6.8806999999999992</v>
      </c>
      <c r="G8" s="49">
        <f>[6]Main!$C$8*E49</f>
        <v>3126.0533853999996</v>
      </c>
      <c r="H8" s="49">
        <f>[6]Main!$C$11*$E$49</f>
        <v>149.62410000000008</v>
      </c>
      <c r="I8" s="49">
        <f>[6]Main!$C$12*$E$49</f>
        <v>2976.4292853999996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Model'!$AA$20*$E$49</f>
        <v>-455.81691000000001</v>
      </c>
      <c r="P8" s="56">
        <f>'[6]Financial Model'!$Z$20*$E$49</f>
        <v>76.477859999999353</v>
      </c>
      <c r="Q8" s="56">
        <f>'[6]Financial Model'!$Y$20*$E$49</f>
        <v>-38.43066000000033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[6]Main!$C$27*E49</f>
        <v>896.74860000000001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</row>
    <row r="9" spans="1:39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[7]Main!$C$6*E49</f>
        <v>21.189900000000002</v>
      </c>
      <c r="G9" s="49">
        <f>[7]Main!$C$8*$E$49</f>
        <v>1953.161232984</v>
      </c>
      <c r="H9" s="49">
        <f>[7]Main!$C$11*E49</f>
        <v>322.90402999999998</v>
      </c>
      <c r="I9" s="49">
        <f>[7]Main!$C$12*E49</f>
        <v>1630.2572029840001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[7]Main!$C$26*E49</f>
        <v>617.17056999999988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983</v>
      </c>
    </row>
    <row r="10" spans="1:39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[8]Main!$C$6*E49</f>
        <v>10.723599999999999</v>
      </c>
      <c r="G10" s="49">
        <f>[8]Main!$C$8*E49</f>
        <v>1932.2747603999996</v>
      </c>
      <c r="H10" s="49">
        <f>[8]Main!$C$11*$E$49</f>
        <v>-230.99563999999998</v>
      </c>
      <c r="I10" s="49">
        <f>[8]Main!$C$12*$E$49</f>
        <v>2163.2704003999997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Model'!$Z$17*E49</f>
        <v>348.28957999999989</v>
      </c>
      <c r="P10" s="56">
        <f>'[8]Financial Model'!$Y$17*F49</f>
        <v>-252.21325301204848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[8]Main!$C$26*E49</f>
        <v>570.24818000000005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983</v>
      </c>
    </row>
    <row r="11" spans="1:39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</row>
    <row r="12" spans="1:39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[10]Main!$C$6*E49</f>
        <v>18.7746</v>
      </c>
      <c r="G12" s="49">
        <f>[10]Main!$C$8*E49</f>
        <v>929.07985559999986</v>
      </c>
      <c r="H12" s="49">
        <f>[10]Main!$C$11*E49</f>
        <v>123.55711999999997</v>
      </c>
      <c r="I12" s="49">
        <f>[10]Main!$C$12*E49</f>
        <v>805.52273559999992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Model'!$X$18*E49</f>
        <v>218.29829999999976</v>
      </c>
      <c r="P12" s="56">
        <f>'[10]Financial Model'!$W$18*$E$49</f>
        <v>-94.637430000000123</v>
      </c>
      <c r="Q12" s="56">
        <f>'[10]Financial Model'!$V$18*$E$49</f>
        <v>32.667140000000508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Model'!$Q$41*E49</f>
        <v>615.8292899999999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983</v>
      </c>
    </row>
    <row r="13" spans="1:39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</row>
    <row r="14" spans="1:39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</row>
    <row r="15" spans="1:39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983</v>
      </c>
    </row>
    <row r="16" spans="1:39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</row>
    <row r="17" spans="2:39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39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39" x14ac:dyDescent="0.15">
      <c r="B19" s="136" t="s">
        <v>583</v>
      </c>
      <c r="C19" s="133" t="s">
        <v>584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39" x14ac:dyDescent="0.15">
      <c r="B20" s="135" t="s">
        <v>976</v>
      </c>
      <c r="C20" s="1" t="s">
        <v>977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978</v>
      </c>
    </row>
    <row r="21" spans="2:39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39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984</v>
      </c>
    </row>
    <row r="23" spans="2:39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983</v>
      </c>
    </row>
    <row r="24" spans="2:39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[16]Main!$C$6*E49</f>
        <v>275.07030000000003</v>
      </c>
      <c r="G24" s="56">
        <f>[16]Main!$C$8*E49</f>
        <v>33641.097689999995</v>
      </c>
      <c r="H24" s="56">
        <f>[16]Main!$C$11*E49</f>
        <v>0</v>
      </c>
      <c r="I24" s="56">
        <f>[16]Main!$C$12*E49</f>
        <v>33641.097689999995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39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81600*E51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</row>
    <row r="26" spans="2:39" x14ac:dyDescent="0.15">
      <c r="B26" s="135" t="s">
        <v>577</v>
      </c>
      <c r="C26" s="1" t="s">
        <v>578</v>
      </c>
      <c r="D26" s="4" t="s">
        <v>573</v>
      </c>
      <c r="E26" s="4" t="s">
        <v>579</v>
      </c>
      <c r="F26" s="54"/>
      <c r="G26" s="56"/>
      <c r="H26" s="56"/>
      <c r="I26" s="56"/>
      <c r="AK26" s="4"/>
      <c r="AL26" s="4"/>
      <c r="AM26" s="4" t="s">
        <v>549</v>
      </c>
    </row>
    <row r="27" spans="2:39" x14ac:dyDescent="0.15">
      <c r="B27" s="135" t="s">
        <v>576</v>
      </c>
      <c r="C27" s="1" t="s">
        <v>572</v>
      </c>
      <c r="D27" s="4" t="s">
        <v>573</v>
      </c>
      <c r="E27" s="4" t="s">
        <v>579</v>
      </c>
      <c r="F27" s="54"/>
      <c r="G27" s="56"/>
      <c r="H27" s="56"/>
      <c r="I27" s="56"/>
      <c r="AK27" s="4"/>
      <c r="AL27" s="4"/>
      <c r="AM27" s="4" t="s">
        <v>549</v>
      </c>
    </row>
    <row r="28" spans="2:39" x14ac:dyDescent="0.15">
      <c r="G28" s="56"/>
      <c r="H28" s="56"/>
      <c r="I28" s="1"/>
      <c r="J28" s="1"/>
      <c r="K28" s="1"/>
      <c r="L28" s="56"/>
      <c r="M28" s="56"/>
      <c r="N28" s="56"/>
    </row>
    <row r="29" spans="2:39" x14ac:dyDescent="0.15">
      <c r="B29" s="136" t="s">
        <v>583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39" x14ac:dyDescent="0.15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18.22*E49</f>
        <v>15.122599999999998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39" x14ac:dyDescent="0.15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39" x14ac:dyDescent="0.15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39" x14ac:dyDescent="0.15">
      <c r="B33" s="1" t="s">
        <v>575</v>
      </c>
      <c r="C33" s="1" t="s">
        <v>574</v>
      </c>
      <c r="D33" s="4" t="s">
        <v>573</v>
      </c>
      <c r="E33" s="4" t="s">
        <v>579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39" x14ac:dyDescent="0.15">
      <c r="B34" s="1" t="s">
        <v>588</v>
      </c>
      <c r="C34" s="1" t="s">
        <v>266</v>
      </c>
      <c r="D34" s="4" t="s">
        <v>31</v>
      </c>
      <c r="E34" s="4" t="s">
        <v>579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39" x14ac:dyDescent="0.15">
      <c r="B35" s="1" t="s">
        <v>589</v>
      </c>
      <c r="C35" s="1" t="s">
        <v>272</v>
      </c>
      <c r="D35" s="4" t="s">
        <v>31</v>
      </c>
      <c r="E35" s="4" t="s">
        <v>579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39" x14ac:dyDescent="0.15">
      <c r="F36" s="7"/>
      <c r="G36" s="56"/>
      <c r="H36" s="1"/>
      <c r="I36" s="1"/>
      <c r="J36" s="1"/>
      <c r="K36" s="1"/>
      <c r="M36" s="56"/>
      <c r="N36" s="56"/>
    </row>
    <row r="37" spans="2:39" x14ac:dyDescent="0.15">
      <c r="B37" s="136" t="s">
        <v>583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39" x14ac:dyDescent="0.15">
      <c r="B38" s="1" t="s">
        <v>580</v>
      </c>
      <c r="C38" s="1" t="s">
        <v>585</v>
      </c>
      <c r="G38" s="56"/>
      <c r="H38" s="1"/>
      <c r="I38" s="1"/>
      <c r="J38" s="1"/>
      <c r="K38" s="1"/>
      <c r="M38" s="56"/>
      <c r="N38" s="56"/>
      <c r="AM38" s="4" t="s">
        <v>981</v>
      </c>
    </row>
    <row r="39" spans="2:39" x14ac:dyDescent="0.15">
      <c r="B39" s="1" t="s">
        <v>581</v>
      </c>
      <c r="C39" s="1" t="s">
        <v>586</v>
      </c>
      <c r="G39" s="56"/>
      <c r="H39" s="1"/>
      <c r="I39" s="1"/>
      <c r="J39" s="1"/>
      <c r="K39" s="1"/>
      <c r="M39" s="56"/>
      <c r="N39" s="56"/>
      <c r="AM39" s="4" t="s">
        <v>982</v>
      </c>
    </row>
    <row r="40" spans="2:39" x14ac:dyDescent="0.15">
      <c r="B40" s="1" t="s">
        <v>582</v>
      </c>
      <c r="C40" s="1" t="s">
        <v>587</v>
      </c>
      <c r="D40" s="4" t="s">
        <v>31</v>
      </c>
      <c r="G40" s="56"/>
      <c r="H40" s="1"/>
      <c r="I40" s="1"/>
      <c r="J40" s="1"/>
      <c r="K40" s="1"/>
      <c r="M40" s="56"/>
      <c r="N40" s="56"/>
      <c r="AM40" s="4" t="s">
        <v>979</v>
      </c>
    </row>
    <row r="41" spans="2:39" x14ac:dyDescent="0.15">
      <c r="B41" s="1" t="s">
        <v>568</v>
      </c>
      <c r="C41" s="1" t="s">
        <v>571</v>
      </c>
      <c r="D41" s="4" t="s">
        <v>13</v>
      </c>
      <c r="E41" s="4" t="s">
        <v>15</v>
      </c>
      <c r="G41" s="56"/>
      <c r="H41" s="1"/>
      <c r="I41" s="1"/>
      <c r="J41" s="1"/>
      <c r="K41" s="1"/>
      <c r="M41" s="56"/>
      <c r="N41" s="56"/>
      <c r="AM41" s="4" t="s">
        <v>981</v>
      </c>
    </row>
    <row r="42" spans="2:39" x14ac:dyDescent="0.15">
      <c r="B42" s="3" t="s">
        <v>569</v>
      </c>
      <c r="C42" s="1" t="s">
        <v>570</v>
      </c>
      <c r="D42" s="4" t="s">
        <v>489</v>
      </c>
      <c r="E42" s="4" t="s">
        <v>15</v>
      </c>
      <c r="F42" s="54">
        <f>[18]Main!$C$6</f>
        <v>2.4049999999999998</v>
      </c>
      <c r="G42" s="56">
        <f>[18]Main!$C$8</f>
        <v>120.24999999999999</v>
      </c>
      <c r="H42" s="56">
        <f>[18]Main!$C$11</f>
        <v>13.872</v>
      </c>
      <c r="I42" s="56">
        <f>[18]Main!$C$12</f>
        <v>106.37799999999999</v>
      </c>
      <c r="J42" s="4" t="str">
        <f>[18]Main!$C$29</f>
        <v>H122</v>
      </c>
      <c r="K42" s="85">
        <f>[18]Main!$D$29</f>
        <v>45063</v>
      </c>
      <c r="L42" s="50">
        <f>[18]Main!$C$38</f>
        <v>8.8692679673169916</v>
      </c>
      <c r="M42" s="56"/>
      <c r="N42" s="56"/>
      <c r="O42" s="56">
        <f>'[18]Financial Model'!$T$16</f>
        <v>7.0139999999999958</v>
      </c>
      <c r="P42" s="56">
        <f>'[18]Financial Model'!$S$16</f>
        <v>-11.902999999999997</v>
      </c>
      <c r="Q42" s="56">
        <f>'[18]Financial Model'!$R$17</f>
        <v>0</v>
      </c>
      <c r="R42" s="51">
        <f>[18]Main!$C$37</f>
        <v>10.025846256461564</v>
      </c>
      <c r="S42" s="156">
        <f>'[18]Financial Model'!$T$83</f>
        <v>4.5587396635300852</v>
      </c>
      <c r="T42" s="51">
        <f>[18]Main!$C$34</f>
        <v>4.0893015030946032</v>
      </c>
      <c r="W42" s="53">
        <f>'[18]Financial Model'!$T$21</f>
        <v>-2.7951830820442503E-2</v>
      </c>
      <c r="Z42" s="53">
        <f>'[18]Financial Model'!$K$26</f>
        <v>0.19490724836825837</v>
      </c>
      <c r="AA42" s="53">
        <f>'[18]Financial Model'!$K$27</f>
        <v>5.2401809229359962E-2</v>
      </c>
      <c r="AB42" s="53">
        <f>'[18]Financial Model'!$K$28</f>
        <v>4.1008244589488214E-2</v>
      </c>
      <c r="AC42" s="53">
        <f>'[18]Financial Model'!$K$29</f>
        <v>6.4337034617896707E-2</v>
      </c>
      <c r="AE42" s="56">
        <f>[18]Main!$C$27</f>
        <v>31.096</v>
      </c>
      <c r="AF42" s="53">
        <f>'[18]Financial Model'!$K$72</f>
        <v>9.3658776773467567E-2</v>
      </c>
      <c r="AG42" s="53">
        <f>'[18]Financial Model'!$K$73</f>
        <v>0.23735625323305887</v>
      </c>
      <c r="AH42" s="53">
        <f>'[18]Financial Model'!$K$74</f>
        <v>0.20930060375174159</v>
      </c>
      <c r="AI42" s="4">
        <f>[18]Main!$C$25</f>
        <v>388</v>
      </c>
      <c r="AK42" s="4">
        <f>[18]Main!$C$24</f>
        <v>1917</v>
      </c>
      <c r="AL42" s="4" t="str">
        <f>[18]Main!$C$23</f>
        <v>Leicester, UK</v>
      </c>
      <c r="AM42" s="4" t="s">
        <v>980</v>
      </c>
    </row>
    <row r="43" spans="2:39" x14ac:dyDescent="0.15">
      <c r="G43" s="56"/>
      <c r="H43" s="1"/>
      <c r="I43" s="1"/>
      <c r="J43" s="1"/>
      <c r="K43" s="1"/>
      <c r="M43" s="56"/>
      <c r="N43" s="56"/>
    </row>
    <row r="44" spans="2:39" x14ac:dyDescent="0.15">
      <c r="G44" s="56"/>
      <c r="H44" s="1"/>
      <c r="I44" s="1"/>
      <c r="J44" s="1"/>
      <c r="K44" s="1"/>
      <c r="M44" s="56"/>
      <c r="N44" s="56"/>
    </row>
    <row r="45" spans="2:39" x14ac:dyDescent="0.15">
      <c r="G45" s="56"/>
      <c r="H45" s="1"/>
      <c r="I45" s="1"/>
      <c r="J45" s="1"/>
      <c r="K45" s="1"/>
      <c r="M45" s="56"/>
      <c r="N45" s="56"/>
    </row>
    <row r="46" spans="2:39" x14ac:dyDescent="0.15">
      <c r="G46" s="49"/>
      <c r="I46" s="4"/>
      <c r="J46" s="1"/>
      <c r="K46" s="1"/>
      <c r="M46" s="56"/>
      <c r="N46" s="56"/>
    </row>
    <row r="47" spans="2:39" x14ac:dyDescent="0.15">
      <c r="G47" s="49"/>
      <c r="I47" s="4"/>
      <c r="J47" s="1"/>
      <c r="K47" s="1"/>
      <c r="M47" s="56"/>
      <c r="N47" s="56"/>
    </row>
    <row r="48" spans="2:39" x14ac:dyDescent="0.15">
      <c r="D48" s="153" t="s">
        <v>495</v>
      </c>
      <c r="E48" s="154"/>
      <c r="F48" s="42" t="s">
        <v>496</v>
      </c>
      <c r="G48" s="49"/>
      <c r="I48" s="4"/>
      <c r="J48" s="1"/>
      <c r="K48" s="1"/>
    </row>
    <row r="49" spans="4:11" x14ac:dyDescent="0.15">
      <c r="D49" s="43" t="s">
        <v>497</v>
      </c>
      <c r="E49" s="44">
        <v>0.83</v>
      </c>
      <c r="F49" s="45">
        <f>1/E49</f>
        <v>1.2048192771084338</v>
      </c>
      <c r="G49" s="49"/>
      <c r="I49" s="4"/>
      <c r="J49" s="1"/>
      <c r="K49" s="1"/>
    </row>
    <row r="50" spans="4:11" x14ac:dyDescent="0.15">
      <c r="D50" s="43" t="s">
        <v>498</v>
      </c>
      <c r="E50" s="44">
        <v>0.87</v>
      </c>
      <c r="F50" s="45">
        <f>1/E50</f>
        <v>1.1494252873563218</v>
      </c>
      <c r="G50" s="49"/>
      <c r="I50" s="4"/>
      <c r="J50" s="1"/>
      <c r="K50" s="1"/>
    </row>
    <row r="51" spans="4:11" x14ac:dyDescent="0.15">
      <c r="D51" s="46" t="s">
        <v>564</v>
      </c>
      <c r="E51" s="48">
        <v>6.0000000000000001E-3</v>
      </c>
      <c r="F51" s="47">
        <f>1/E51</f>
        <v>166.66666666666666</v>
      </c>
      <c r="G51" s="49"/>
    </row>
    <row r="52" spans="4:11" x14ac:dyDescent="0.15">
      <c r="G52" s="49"/>
    </row>
    <row r="53" spans="4:11" x14ac:dyDescent="0.15">
      <c r="G53" s="49"/>
    </row>
    <row r="54" spans="4:11" x14ac:dyDescent="0.15">
      <c r="G54" s="49"/>
    </row>
    <row r="55" spans="4:11" x14ac:dyDescent="0.15">
      <c r="G55" s="49"/>
    </row>
  </sheetData>
  <mergeCells count="2">
    <mergeCell ref="D48:E48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2" r:id="rId21" xr:uid="{DA29334E-4505-4032-AE0E-2DE4183961E1}"/>
  </hyperlinks>
  <pageMargins left="0.7" right="0.7" top="0.75" bottom="0.75" header="0.3" footer="0.3"/>
  <pageSetup paperSize="256" orientation="portrait" horizontalDpi="203" verticalDpi="203" r:id="rId22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2023-01-14T01:55:09Z</dcterms:modified>
</cp:coreProperties>
</file>