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248D417-53F2-44A7-AF9B-ABB4AFBF7861}" xr6:coauthVersionLast="36" xr6:coauthVersionMax="36" xr10:uidLastSave="{00000000-0000-0000-0000-000000000000}"/>
  <bookViews>
    <workbookView xWindow="0" yWindow="0" windowWidth="28800" windowHeight="12225" activeTab="1" xr2:uid="{A3F0CF79-FAAB-4BC8-90D6-455BACE4148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J27" i="2"/>
  <c r="J26" i="2"/>
  <c r="J25" i="2"/>
  <c r="F19" i="2"/>
  <c r="F18" i="2"/>
  <c r="F16" i="2"/>
  <c r="F15" i="2"/>
  <c r="F9" i="2"/>
  <c r="F6" i="2"/>
  <c r="C7" i="1"/>
  <c r="J19" i="2"/>
  <c r="J18" i="2"/>
  <c r="J16" i="2"/>
  <c r="J15" i="2"/>
  <c r="J9" i="2"/>
  <c r="J6" i="2"/>
  <c r="C8" i="1" l="1"/>
  <c r="C11" i="1"/>
  <c r="C12" i="1" l="1"/>
</calcChain>
</file>

<file path=xl/sharedStrings.xml><?xml version="1.0" encoding="utf-8"?>
<sst xmlns="http://schemas.openxmlformats.org/spreadsheetml/2006/main" count="92" uniqueCount="77">
  <si>
    <t>$VORB</t>
  </si>
  <si>
    <t>Virgin Orbit Holdings Inc</t>
  </si>
  <si>
    <t>Profile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</si>
  <si>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</si>
  <si>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</si>
  <si>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</si>
  <si>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</si>
  <si>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</si>
  <si>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</si>
  <si>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</si>
  <si>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</si>
  <si>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</si>
  <si>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</si>
  <si>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</si>
  <si>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</si>
  <si>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Stock Snapshot</t>
  </si>
  <si>
    <t>HQ</t>
  </si>
  <si>
    <t>Founded</t>
  </si>
  <si>
    <t>IPO</t>
  </si>
  <si>
    <t>Update</t>
  </si>
  <si>
    <t>IR</t>
  </si>
  <si>
    <t>Link</t>
  </si>
  <si>
    <t>Key Metrics</t>
  </si>
  <si>
    <t>P/B</t>
  </si>
  <si>
    <t>P/S</t>
  </si>
  <si>
    <t>EV/S</t>
  </si>
  <si>
    <t>P/E</t>
  </si>
  <si>
    <t>Key Events</t>
  </si>
  <si>
    <t>Daniel M. Hart</t>
  </si>
  <si>
    <t>Tony Gingiss</t>
  </si>
  <si>
    <t>Brita O'Rear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</si>
  <si>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</si>
  <si>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</si>
  <si>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</si>
  <si>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</si>
  <si>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</si>
  <si>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</si>
  <si>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</si>
  <si>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</si>
  <si>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</si>
  <si>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</si>
  <si>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</si>
  <si>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</si>
  <si>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</si>
  <si>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</si>
  <si>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</si>
  <si>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</si>
  <si>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</si>
  <si>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</si>
  <si>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Long Beach, CA</t>
  </si>
  <si>
    <t>Q322</t>
  </si>
  <si>
    <t>Q222</t>
  </si>
  <si>
    <t>Q122</t>
  </si>
  <si>
    <t>Q421</t>
  </si>
  <si>
    <t>Q321</t>
  </si>
  <si>
    <t>Revenue</t>
  </si>
  <si>
    <t>COGS</t>
  </si>
  <si>
    <t>Gross Profit</t>
  </si>
  <si>
    <t>SG&amp;A</t>
  </si>
  <si>
    <t>R&amp;D</t>
  </si>
  <si>
    <t>Operating Income</t>
  </si>
  <si>
    <t>Interest Expense, Net</t>
  </si>
  <si>
    <t>Other Income</t>
  </si>
  <si>
    <t>Equity Investments</t>
  </si>
  <si>
    <t>Liability Classified Warrants</t>
  </si>
  <si>
    <t>Convertible Notes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</si>
  <si>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</si>
  <si>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</si>
  <si>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</si>
  <si>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</si>
  <si>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</si>
  <si>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</si>
  <si>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</si>
  <si>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</si>
  <si>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</si>
  <si>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Total Other Income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</si>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</sst>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9" fontId="1" fillId="0" borderId="0" xfId="0" applyNumberFormat="1" applyFont="1" applyBorder="1"/>
    <xf numFmtId="169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7" fontId="1" fillId="4" borderId="0" xfId="0" applyNumberFormat="1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69" fontId="1" fillId="0" borderId="0" xfId="0" applyNumberFormat="1" applyFont="1"/>
    <xf numFmtId="169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299863</xdr:colOff>
      <xdr:row>0</xdr:row>
      <xdr:rowOff>57150</xdr:rowOff>
    </xdr:from>
    <xdr:to>
      <xdr:col>5</xdr:col>
      <xdr:colOff>285750</xdr:colOff>
      <xdr:row>3</xdr:row>
      <xdr:rowOff>104775</xdr:rowOff>
    </xdr:to>
    <xdr:pic>
      <xdr:nvPicPr>
        <xdr:cNvPr id="3" name="Picture 2" descr="Benchmark Cuts Virgin Orbit (NASDAQ:VORB) Price Target to $9.00 - MarketBeat">
          <a:extLst>
            <a:ext uri="{FF2B5EF4-FFF2-40B4-BE49-F238E27FC236}">
              <a16:creationId xmlns:a16="http://schemas.microsoft.com/office/drawing/2014/main" id="{32FDCF12-6719-492F-810D-1663D8C4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263" y="57150"/>
          <a:ext cx="595487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virginorbi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virginorbit.com/news-events/press-releases/detail/59/virgin-orbit-announces-third-quarter-2022-financial-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4EFA-EB55-4D7D-98D5-0DC814C3F8F0}">
  <dimension ref="B2:R36"/>
  <sheetViews>
    <sheetView workbookViewId="0">
      <selection activeCell="B22" sqref="B22:D22"/>
    </sheetView>
  </sheetViews>
  <sheetFormatPr defaultRowHeight="12.75" x14ac:dyDescent="0.2"/>
  <cols>
    <col min="1" max="16384" width="9.140625" style="1"/>
  </cols>
  <sheetData>
    <row r="2" spans="2:18" ht="15" x14ac:dyDescent="0.25">
      <c r="B2" s="2" t="s">
        <v>0</v>
      </c>
      <c r="F2"/>
    </row>
    <row r="3" spans="2:18" x14ac:dyDescent="0.2">
      <c r="B3" s="2" t="s">
        <v>1</v>
      </c>
    </row>
    <row r="5" spans="2:18" x14ac:dyDescent="0.2">
      <c r="B5" s="3" t="s">
        <v>15</v>
      </c>
      <c r="C5" s="4"/>
      <c r="D5" s="5"/>
      <c r="G5" s="3" t="s">
        <v>27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spans="2:18" x14ac:dyDescent="0.2">
      <c r="B6" s="6" t="s">
        <v>3</v>
      </c>
      <c r="C6" s="7">
        <v>2.98</v>
      </c>
      <c r="D6" s="24"/>
      <c r="G6" s="13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2:18" x14ac:dyDescent="0.2">
      <c r="B7" s="6" t="s">
        <v>4</v>
      </c>
      <c r="C7" s="22">
        <f>'Financial Model'!J20</f>
        <v>335.41613899999999</v>
      </c>
      <c r="D7" s="24" t="s">
        <v>50</v>
      </c>
      <c r="G7" s="13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2:18" x14ac:dyDescent="0.2">
      <c r="B8" s="6" t="s">
        <v>5</v>
      </c>
      <c r="C8" s="22">
        <f>C6*C7</f>
        <v>999.5400942199999</v>
      </c>
      <c r="D8" s="24"/>
      <c r="G8" s="13"/>
      <c r="H8" s="9"/>
      <c r="I8" s="9"/>
      <c r="J8" s="9"/>
      <c r="K8" s="9"/>
      <c r="L8" s="9"/>
      <c r="M8" s="9"/>
      <c r="N8" s="9"/>
      <c r="O8" s="9"/>
      <c r="P8" s="9"/>
      <c r="Q8" s="9"/>
      <c r="R8" s="10"/>
    </row>
    <row r="9" spans="2:18" x14ac:dyDescent="0.2">
      <c r="B9" s="6" t="s">
        <v>6</v>
      </c>
      <c r="C9" s="22"/>
      <c r="D9" s="24" t="s">
        <v>50</v>
      </c>
      <c r="G9" s="13"/>
      <c r="H9" s="9"/>
      <c r="I9" s="9"/>
      <c r="J9" s="9"/>
      <c r="K9" s="9"/>
      <c r="L9" s="9"/>
      <c r="M9" s="9"/>
      <c r="N9" s="9"/>
      <c r="O9" s="9"/>
      <c r="P9" s="9"/>
      <c r="Q9" s="9"/>
      <c r="R9" s="10"/>
    </row>
    <row r="10" spans="2:18" x14ac:dyDescent="0.2">
      <c r="B10" s="6" t="s">
        <v>7</v>
      </c>
      <c r="C10" s="22"/>
      <c r="D10" s="24" t="s">
        <v>50</v>
      </c>
      <c r="G10" s="13"/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</row>
    <row r="11" spans="2:18" x14ac:dyDescent="0.2">
      <c r="B11" s="6" t="s">
        <v>8</v>
      </c>
      <c r="C11" s="22">
        <f>C9-C10</f>
        <v>0</v>
      </c>
      <c r="D11" s="24" t="s">
        <v>50</v>
      </c>
      <c r="G11" s="13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2:18" x14ac:dyDescent="0.2">
      <c r="B12" s="8" t="s">
        <v>9</v>
      </c>
      <c r="C12" s="23">
        <f>C8-C11</f>
        <v>999.5400942199999</v>
      </c>
      <c r="D12" s="25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</row>
    <row r="13" spans="2:18" x14ac:dyDescent="0.2"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2:18" x14ac:dyDescent="0.2"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2:18" x14ac:dyDescent="0.2">
      <c r="B15" s="3" t="s">
        <v>10</v>
      </c>
      <c r="C15" s="4"/>
      <c r="D15" s="5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2:18" x14ac:dyDescent="0.2">
      <c r="B16" s="19" t="s">
        <v>11</v>
      </c>
      <c r="C16" s="15" t="s">
        <v>28</v>
      </c>
      <c r="D16" s="16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2:18" x14ac:dyDescent="0.2">
      <c r="B17" s="19" t="s">
        <v>12</v>
      </c>
      <c r="C17" s="15" t="s">
        <v>30</v>
      </c>
      <c r="D17" s="16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2:18" x14ac:dyDescent="0.2">
      <c r="B18" s="19" t="s">
        <v>13</v>
      </c>
      <c r="C18" s="15"/>
      <c r="D18" s="16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2:18" x14ac:dyDescent="0.2">
      <c r="B19" s="20" t="s">
        <v>14</v>
      </c>
      <c r="C19" s="17" t="s">
        <v>29</v>
      </c>
      <c r="D19" s="18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2:18" x14ac:dyDescent="0.2"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</row>
    <row r="21" spans="2:18" x14ac:dyDescent="0.2"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</row>
    <row r="22" spans="2:18" x14ac:dyDescent="0.2">
      <c r="B22" s="3" t="s">
        <v>2</v>
      </c>
      <c r="C22" s="4"/>
      <c r="D22" s="5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</row>
    <row r="23" spans="2:18" x14ac:dyDescent="0.2">
      <c r="B23" s="13" t="s">
        <v>16</v>
      </c>
      <c r="C23" s="15" t="s">
        <v>49</v>
      </c>
      <c r="D23" s="16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</row>
    <row r="24" spans="2:18" x14ac:dyDescent="0.2">
      <c r="B24" s="13" t="s">
        <v>17</v>
      </c>
      <c r="C24" s="15"/>
      <c r="D24" s="16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</row>
    <row r="25" spans="2:18" x14ac:dyDescent="0.2">
      <c r="B25" s="13" t="s">
        <v>18</v>
      </c>
      <c r="C25" s="15"/>
      <c r="D25" s="16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</row>
    <row r="26" spans="2:18" x14ac:dyDescent="0.2">
      <c r="B26" s="13"/>
      <c r="C26" s="15"/>
      <c r="D26" s="16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</row>
    <row r="27" spans="2:18" x14ac:dyDescent="0.2">
      <c r="B27" s="13"/>
      <c r="C27" s="15"/>
      <c r="D27" s="16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2:18" x14ac:dyDescent="0.2">
      <c r="B28" s="13" t="s">
        <v>19</v>
      </c>
      <c r="C28" s="28" t="s">
        <v>50</v>
      </c>
      <c r="D28" s="29">
        <v>39387</v>
      </c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</row>
    <row r="29" spans="2:18" x14ac:dyDescent="0.2">
      <c r="B29" s="14" t="s">
        <v>20</v>
      </c>
      <c r="C29" s="26" t="s">
        <v>21</v>
      </c>
      <c r="D29" s="27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</row>
    <row r="30" spans="2:18" x14ac:dyDescent="0.2"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2:18" x14ac:dyDescent="0.2"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</row>
    <row r="32" spans="2:18" x14ac:dyDescent="0.2">
      <c r="B32" s="3" t="s">
        <v>22</v>
      </c>
      <c r="C32" s="4"/>
      <c r="D32" s="5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</row>
    <row r="33" spans="2:18" x14ac:dyDescent="0.2">
      <c r="B33" s="13" t="s">
        <v>23</v>
      </c>
      <c r="C33" s="15"/>
      <c r="D33" s="16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</row>
    <row r="34" spans="2:18" x14ac:dyDescent="0.2">
      <c r="B34" s="13" t="s">
        <v>24</v>
      </c>
      <c r="C34" s="15"/>
      <c r="D34" s="16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</row>
    <row r="35" spans="2:18" x14ac:dyDescent="0.2">
      <c r="B35" s="13" t="s">
        <v>25</v>
      </c>
      <c r="C35" s="15"/>
      <c r="D35" s="16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</row>
    <row r="36" spans="2:18" x14ac:dyDescent="0.2">
      <c r="B36" s="14" t="s">
        <v>26</v>
      </c>
      <c r="C36" s="17"/>
      <c r="D36" s="18"/>
      <c r="G36" s="1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</row>
  </sheetData>
  <mergeCells count="19">
    <mergeCell ref="C34:D34"/>
    <mergeCell ref="C35:D35"/>
    <mergeCell ref="C36:D36"/>
    <mergeCell ref="G5:R5"/>
    <mergeCell ref="C16:D16"/>
    <mergeCell ref="C17:D17"/>
    <mergeCell ref="C18:D18"/>
    <mergeCell ref="C19:D19"/>
    <mergeCell ref="C26:D26"/>
    <mergeCell ref="C27:D27"/>
    <mergeCell ref="C29:D29"/>
    <mergeCell ref="B32:D32"/>
    <mergeCell ref="C33:D33"/>
    <mergeCell ref="B5:D5"/>
    <mergeCell ref="B15:D15"/>
    <mergeCell ref="B22:D22"/>
    <mergeCell ref="C23:D23"/>
    <mergeCell ref="C24:D24"/>
    <mergeCell ref="C25:D25"/>
  </mergeCells>
  <hyperlinks>
    <hyperlink ref="C29:D29" r:id="rId1" display="Link" xr:uid="{D9BC7303-6CA5-439B-B622-1349F7C34E6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637C-06CC-410C-8E71-3A4C3B33A1DE}">
  <dimension ref="B1:AE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5" sqref="M25"/>
    </sheetView>
  </sheetViews>
  <sheetFormatPr defaultRowHeight="12.75" x14ac:dyDescent="0.2"/>
  <cols>
    <col min="1" max="1" width="4.42578125" style="1" customWidth="1"/>
    <col min="2" max="2" width="24.42578125" style="1" bestFit="1" customWidth="1"/>
    <col min="3" max="16384" width="9.140625" style="1"/>
  </cols>
  <sheetData>
    <row r="1" spans="2:31" s="21" customFormat="1" x14ac:dyDescent="0.2">
      <c r="F1" s="21" t="s">
        <v>54</v>
      </c>
      <c r="G1" s="21" t="s">
        <v>53</v>
      </c>
      <c r="H1" s="21" t="s">
        <v>52</v>
      </c>
      <c r="I1" s="21" t="s">
        <v>51</v>
      </c>
      <c r="J1" s="30" t="s">
        <v>50</v>
      </c>
      <c r="N1" s="21" t="s">
        <v>31</v>
      </c>
      <c r="O1" s="21" t="s">
        <v>32</v>
      </c>
      <c r="P1" s="21" t="s">
        <v>33</v>
      </c>
      <c r="Q1" s="21" t="s">
        <v>34</v>
      </c>
      <c r="R1" s="21" t="s">
        <v>35</v>
      </c>
      <c r="S1" s="21" t="s">
        <v>36</v>
      </c>
      <c r="T1" s="21" t="s">
        <v>37</v>
      </c>
      <c r="U1" s="21" t="s">
        <v>38</v>
      </c>
      <c r="V1" s="21" t="s">
        <v>39</v>
      </c>
      <c r="W1" s="21" t="s">
        <v>40</v>
      </c>
      <c r="X1" s="21" t="s">
        <v>41</v>
      </c>
      <c r="Y1" s="21" t="s">
        <v>42</v>
      </c>
      <c r="Z1" s="21" t="s">
        <v>43</v>
      </c>
      <c r="AA1" s="21" t="s">
        <v>44</v>
      </c>
      <c r="AB1" s="21" t="s">
        <v>45</v>
      </c>
      <c r="AC1" s="21" t="s">
        <v>46</v>
      </c>
      <c r="AD1" s="21" t="s">
        <v>47</v>
      </c>
      <c r="AE1" s="21" t="s">
        <v>48</v>
      </c>
    </row>
    <row r="2" spans="2:31" s="32" customFormat="1" x14ac:dyDescent="0.2">
      <c r="B2" s="31"/>
      <c r="F2" s="33">
        <v>44469</v>
      </c>
      <c r="J2" s="33">
        <v>44834</v>
      </c>
    </row>
    <row r="3" spans="2:31" s="32" customFormat="1" x14ac:dyDescent="0.2">
      <c r="B3" s="31"/>
      <c r="J3" s="34">
        <v>39387</v>
      </c>
    </row>
    <row r="4" spans="2:31" s="2" customFormat="1" x14ac:dyDescent="0.2">
      <c r="B4" s="2" t="s">
        <v>55</v>
      </c>
      <c r="F4" s="36">
        <v>2E-3</v>
      </c>
      <c r="J4" s="36">
        <v>30.907</v>
      </c>
    </row>
    <row r="5" spans="2:31" x14ac:dyDescent="0.2">
      <c r="B5" s="1" t="s">
        <v>56</v>
      </c>
      <c r="F5" s="35">
        <v>8.6969999999999992</v>
      </c>
      <c r="J5" s="35">
        <v>40.396000000000001</v>
      </c>
    </row>
    <row r="6" spans="2:31" s="2" customFormat="1" x14ac:dyDescent="0.2">
      <c r="B6" s="2" t="s">
        <v>57</v>
      </c>
      <c r="F6" s="36">
        <f>F4-F5</f>
        <v>-8.6949999999999985</v>
      </c>
      <c r="J6" s="36">
        <f>J4-J5</f>
        <v>-9.4890000000000008</v>
      </c>
    </row>
    <row r="7" spans="2:31" x14ac:dyDescent="0.2">
      <c r="B7" s="1" t="s">
        <v>58</v>
      </c>
      <c r="F7" s="35">
        <v>27.163</v>
      </c>
      <c r="J7" s="35">
        <v>30.745000000000001</v>
      </c>
    </row>
    <row r="8" spans="2:31" x14ac:dyDescent="0.2">
      <c r="B8" s="1" t="s">
        <v>59</v>
      </c>
      <c r="F8" s="35">
        <v>9.0350000000000001</v>
      </c>
      <c r="J8" s="35">
        <v>10.263</v>
      </c>
    </row>
    <row r="9" spans="2:31" s="2" customFormat="1" x14ac:dyDescent="0.2">
      <c r="B9" s="2" t="s">
        <v>60</v>
      </c>
      <c r="F9" s="36">
        <f>F6-F7-F8</f>
        <v>-44.893000000000001</v>
      </c>
      <c r="J9" s="36">
        <f>J6-J7-J8</f>
        <v>-50.497</v>
      </c>
    </row>
    <row r="10" spans="2:31" x14ac:dyDescent="0.2">
      <c r="B10" s="1" t="s">
        <v>63</v>
      </c>
      <c r="F10" s="35">
        <v>4.8520000000000003</v>
      </c>
      <c r="J10" s="35">
        <v>-0.34</v>
      </c>
    </row>
    <row r="11" spans="2:31" x14ac:dyDescent="0.2">
      <c r="B11" s="1" t="s">
        <v>64</v>
      </c>
      <c r="F11" s="35">
        <v>0</v>
      </c>
      <c r="J11" s="35">
        <v>4.1820000000000004</v>
      </c>
    </row>
    <row r="12" spans="2:31" x14ac:dyDescent="0.2">
      <c r="B12" s="1" t="s">
        <v>65</v>
      </c>
      <c r="F12" s="35">
        <v>0</v>
      </c>
      <c r="J12" s="35">
        <v>3.153</v>
      </c>
    </row>
    <row r="13" spans="2:31" x14ac:dyDescent="0.2">
      <c r="B13" s="1" t="s">
        <v>61</v>
      </c>
      <c r="F13" s="35">
        <v>-6.0000000000000001E-3</v>
      </c>
      <c r="J13" s="35">
        <v>-0.50800000000000001</v>
      </c>
    </row>
    <row r="14" spans="2:31" x14ac:dyDescent="0.2">
      <c r="B14" s="1" t="s">
        <v>62</v>
      </c>
      <c r="F14" s="35">
        <v>1.4570000000000001</v>
      </c>
      <c r="J14" s="35">
        <v>0.36699999999999999</v>
      </c>
    </row>
    <row r="15" spans="2:31" x14ac:dyDescent="0.2">
      <c r="B15" s="1" t="s">
        <v>75</v>
      </c>
      <c r="F15" s="35">
        <f>SUM(F10:F14)</f>
        <v>6.3029999999999999</v>
      </c>
      <c r="J15" s="35">
        <f>SUM(J10:J14)</f>
        <v>6.854000000000001</v>
      </c>
    </row>
    <row r="16" spans="2:31" x14ac:dyDescent="0.2">
      <c r="B16" s="1" t="s">
        <v>66</v>
      </c>
      <c r="F16" s="35">
        <f>F9+F15</f>
        <v>-38.590000000000003</v>
      </c>
      <c r="J16" s="35">
        <f>J9+J15</f>
        <v>-43.643000000000001</v>
      </c>
    </row>
    <row r="17" spans="2:10" x14ac:dyDescent="0.2">
      <c r="B17" s="1" t="s">
        <v>67</v>
      </c>
      <c r="F17" s="35">
        <v>0</v>
      </c>
      <c r="J17" s="35">
        <v>0</v>
      </c>
    </row>
    <row r="18" spans="2:10" s="2" customFormat="1" x14ac:dyDescent="0.2">
      <c r="B18" s="2" t="s">
        <v>68</v>
      </c>
      <c r="F18" s="36">
        <f>F16-F17</f>
        <v>-38.590000000000003</v>
      </c>
      <c r="J18" s="36">
        <f>J16-J17</f>
        <v>-43.643000000000001</v>
      </c>
    </row>
    <row r="19" spans="2:10" s="37" customFormat="1" x14ac:dyDescent="0.2">
      <c r="B19" s="37" t="s">
        <v>69</v>
      </c>
      <c r="F19" s="37">
        <f>F18/F20</f>
        <v>-0.13120292155961089</v>
      </c>
      <c r="J19" s="37">
        <f>J18/J20</f>
        <v>-0.1301159810917745</v>
      </c>
    </row>
    <row r="20" spans="2:10" x14ac:dyDescent="0.2">
      <c r="B20" s="1" t="s">
        <v>4</v>
      </c>
      <c r="F20" s="35">
        <v>294.124548</v>
      </c>
      <c r="J20" s="35">
        <v>335.41613899999999</v>
      </c>
    </row>
    <row r="22" spans="2:10" s="2" customFormat="1" x14ac:dyDescent="0.2">
      <c r="B22" s="2" t="s">
        <v>70</v>
      </c>
      <c r="F22" s="21" t="s">
        <v>76</v>
      </c>
      <c r="G22" s="21" t="s">
        <v>76</v>
      </c>
      <c r="H22" s="21" t="s">
        <v>76</v>
      </c>
      <c r="I22" s="21" t="s">
        <v>76</v>
      </c>
      <c r="J22" s="21" t="s">
        <v>76</v>
      </c>
    </row>
    <row r="23" spans="2:10" x14ac:dyDescent="0.2">
      <c r="B23" s="1" t="s">
        <v>71</v>
      </c>
    </row>
    <row r="25" spans="2:10" x14ac:dyDescent="0.2">
      <c r="B25" s="1" t="s">
        <v>72</v>
      </c>
      <c r="F25" s="21" t="s">
        <v>76</v>
      </c>
      <c r="J25" s="38">
        <f>J6/J4</f>
        <v>-0.30701782767657815</v>
      </c>
    </row>
    <row r="26" spans="2:10" x14ac:dyDescent="0.2">
      <c r="B26" s="1" t="s">
        <v>73</v>
      </c>
      <c r="F26" s="21" t="s">
        <v>76</v>
      </c>
      <c r="J26" s="38">
        <f>J9/J4</f>
        <v>-1.6338369948555342</v>
      </c>
    </row>
    <row r="27" spans="2:10" x14ac:dyDescent="0.2">
      <c r="B27" s="1" t="s">
        <v>74</v>
      </c>
      <c r="F27" s="21" t="s">
        <v>76</v>
      </c>
      <c r="J27" s="38">
        <f>J18/J4</f>
        <v>-1.4120749344808619</v>
      </c>
    </row>
    <row r="28" spans="2:10" x14ac:dyDescent="0.2">
      <c r="B28" s="1" t="s">
        <v>67</v>
      </c>
      <c r="F28" s="21" t="s">
        <v>76</v>
      </c>
      <c r="J28" s="38">
        <f>J17/J16</f>
        <v>0</v>
      </c>
    </row>
  </sheetData>
  <hyperlinks>
    <hyperlink ref="J1" r:id="rId1" xr:uid="{80E7CD72-6579-460E-8285-02790C967D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2022-11-18T11:45:29Z</dcterms:created>
  <dcterms:modified xsi:type="dcterms:W3CDTF">2022-11-18T13:46:04Z</dcterms:modified>
</cp:coreProperties>
</file>