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2525611-3205-40CA-B651-A7A03CCDB6D9}" xr6:coauthVersionLast="36" xr6:coauthVersionMax="47" xr10:uidLastSave="{00000000-0000-0000-0000-000000000000}"/>
  <bookViews>
    <workbookView xWindow="5655" yWindow="2265" windowWidth="23520" windowHeight="15435" xr2:uid="{E69BDC33-C686-0B49-89CB-BBA47E8EA84A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28" i="2" s="1"/>
  <c r="J28" i="2"/>
  <c r="J5" i="2"/>
  <c r="J27" i="2" s="1"/>
  <c r="L5" i="2"/>
  <c r="J30" i="2" l="1"/>
  <c r="I25" i="2"/>
  <c r="J25" i="2"/>
  <c r="I26" i="2"/>
  <c r="J26" i="2"/>
  <c r="I27" i="2"/>
  <c r="K8" i="2"/>
  <c r="K5" i="2"/>
  <c r="L8" i="2"/>
  <c r="K28" i="2" l="1"/>
  <c r="K30" i="2"/>
  <c r="L30" i="2"/>
  <c r="L28" i="2"/>
  <c r="K9" i="2"/>
  <c r="K15" i="2" s="1"/>
  <c r="K26" i="2" s="1"/>
  <c r="L9" i="2"/>
  <c r="L25" i="2" s="1"/>
  <c r="K19" i="2" l="1"/>
  <c r="K21" i="2" s="1"/>
  <c r="K22" i="2" s="1"/>
  <c r="K25" i="2"/>
  <c r="L15" i="2"/>
  <c r="K27" i="2" l="1"/>
  <c r="L19" i="2"/>
  <c r="L21" i="2" s="1"/>
  <c r="L22" i="2" s="1"/>
  <c r="L26" i="2"/>
  <c r="L27" i="2" l="1"/>
  <c r="C11" i="1" l="1"/>
  <c r="C8" i="1"/>
  <c r="C12" i="1" l="1"/>
</calcChain>
</file>

<file path=xl/sharedStrings.xml><?xml version="1.0" encoding="utf-8"?>
<sst xmlns="http://schemas.openxmlformats.org/spreadsheetml/2006/main" count="102" uniqueCount="91">
  <si>
    <t>£WIZZ</t>
  </si>
  <si>
    <t>Wizz Air Holdings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</si>
  <si>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</si>
  <si>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</si>
  <si>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</si>
  <si>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</si>
  <si>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</si>
  <si>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</si>
  <si>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</si>
  <si>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</si>
  <si>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FY22</t>
  </si>
  <si>
    <t>FY21</t>
  </si>
  <si>
    <t>Management</t>
  </si>
  <si>
    <t>CEO/ED</t>
  </si>
  <si>
    <t>József Váradi</t>
  </si>
  <si>
    <t>Airline Profile</t>
  </si>
  <si>
    <t>Aircraft</t>
  </si>
  <si>
    <t>Orders</t>
  </si>
  <si>
    <t>Destinations</t>
  </si>
  <si>
    <t>Revenue</t>
  </si>
  <si>
    <t>Gross Profit</t>
  </si>
  <si>
    <t>FY20</t>
  </si>
  <si>
    <t>(EUR millions)</t>
  </si>
  <si>
    <t>Total COGS</t>
  </si>
  <si>
    <t>Fuel Costs</t>
  </si>
  <si>
    <t>Gross Margin %</t>
  </si>
  <si>
    <t>Revenue Growth Y/Y</t>
  </si>
  <si>
    <t>Revenue Growth H/H</t>
  </si>
  <si>
    <t>Key Events</t>
  </si>
  <si>
    <t>Exposed to spiralling fuel prices in February having ceased dollar &amp; jet-fuel hedging in September 2020</t>
  </si>
  <si>
    <t xml:space="preserve">Caused negative performance divergence from Competitors (EZJ, RYA) </t>
  </si>
  <si>
    <t>FY22 Results | Rising fuel costs due to "No Hedge Policy"</t>
  </si>
  <si>
    <t>Ticket Revenue</t>
  </si>
  <si>
    <t>Ancillary Revenue</t>
  </si>
  <si>
    <t>Staff Costs</t>
  </si>
  <si>
    <t>Distribution &amp; Marketing</t>
  </si>
  <si>
    <t>Maintenance materials &amp; Repairs</t>
  </si>
  <si>
    <t>Airport, handling &amp; en-route charges</t>
  </si>
  <si>
    <t>Depreceation &amp; Amortisation</t>
  </si>
  <si>
    <t>Operating Profit</t>
  </si>
  <si>
    <t>Other Expenses</t>
  </si>
  <si>
    <t>Financial Income</t>
  </si>
  <si>
    <t>Financial Expenses</t>
  </si>
  <si>
    <t>Net Foreign Exchange</t>
  </si>
  <si>
    <t>Pretax Income</t>
  </si>
  <si>
    <t>Taxes</t>
  </si>
  <si>
    <t>Net Income</t>
  </si>
  <si>
    <t>Operating Margin %</t>
  </si>
  <si>
    <t>Net Margin %</t>
  </si>
  <si>
    <t>Tax Rate %</t>
  </si>
  <si>
    <t>Balance Sheet</t>
  </si>
  <si>
    <t>PP&amp;E</t>
  </si>
  <si>
    <t>Intangibles</t>
  </si>
  <si>
    <t>Restricted Cash</t>
  </si>
  <si>
    <t>Deferred Tax Assets</t>
  </si>
  <si>
    <t>Trade &amp; AR</t>
  </si>
  <si>
    <t>Total NCA</t>
  </si>
  <si>
    <t>Inventories</t>
  </si>
  <si>
    <t>Derivative Financial Instruments</t>
  </si>
  <si>
    <t>Short-term Cash Deposits</t>
  </si>
  <si>
    <t>Cash &amp; Cash Equivalents</t>
  </si>
  <si>
    <t>Total Cash</t>
  </si>
  <si>
    <t>Assets</t>
  </si>
  <si>
    <t>Borrowings</t>
  </si>
  <si>
    <t>Convertible Debt</t>
  </si>
  <si>
    <t>Deferred Income</t>
  </si>
  <si>
    <t>Deferred Tax Liabilities</t>
  </si>
  <si>
    <t>Trade &amp; AP</t>
  </si>
  <si>
    <t>Provisions for other liabilities</t>
  </si>
  <si>
    <t>Total NCL</t>
  </si>
  <si>
    <t>Current Tax Liabilities</t>
  </si>
  <si>
    <t>Derivative financial instruments</t>
  </si>
  <si>
    <t>Liabilities</t>
  </si>
  <si>
    <t>S/E</t>
  </si>
  <si>
    <t>L+S/E</t>
  </si>
  <si>
    <t>EPS</t>
  </si>
  <si>
    <t>H221</t>
  </si>
  <si>
    <t>H121</t>
  </si>
  <si>
    <t>H222</t>
  </si>
  <si>
    <t>FY19</t>
  </si>
  <si>
    <t>Wizz drawing up plans for flights from UK to Middle East &amp; Asia</t>
  </si>
  <si>
    <t>Using new A321-XLR to destinations including UAE, Israel &amp; Saudi Arabia</t>
  </si>
  <si>
    <t>Company Profile</t>
  </si>
  <si>
    <t>HQ</t>
  </si>
  <si>
    <t>Founded</t>
  </si>
  <si>
    <t>Update</t>
  </si>
  <si>
    <t>H122</t>
  </si>
  <si>
    <t>IR</t>
  </si>
  <si>
    <t>Link</t>
  </si>
  <si>
    <t>Budapest, Hungary</t>
  </si>
  <si>
    <t>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</si>
</sst>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u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5" xfId="0" applyFont="1" applyBorder="1"/>
    <xf numFmtId="0" fontId="2" fillId="0" borderId="8" xfId="0" applyFont="1" applyBorder="1"/>
    <xf numFmtId="0" fontId="2" fillId="4" borderId="0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2" fillId="0" borderId="0" xfId="0" applyNumberFormat="1" applyFont="1" applyBorder="1"/>
    <xf numFmtId="164" fontId="2" fillId="0" borderId="7" xfId="0" applyNumberFormat="1" applyFont="1" applyBorder="1"/>
    <xf numFmtId="0" fontId="2" fillId="4" borderId="8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9" fontId="2" fillId="0" borderId="0" xfId="1" applyFont="1"/>
    <xf numFmtId="0" fontId="3" fillId="4" borderId="4" xfId="0" applyFont="1" applyFill="1" applyBorder="1"/>
    <xf numFmtId="0" fontId="2" fillId="4" borderId="4" xfId="0" applyFont="1" applyFill="1" applyBorder="1" applyAlignment="1">
      <alignment horizontal="left" inden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5" fontId="2" fillId="0" borderId="0" xfId="1" applyNumberFormat="1" applyFont="1"/>
    <xf numFmtId="9" fontId="3" fillId="0" borderId="0" xfId="1" applyFont="1"/>
    <xf numFmtId="0" fontId="6" fillId="0" borderId="0" xfId="0" applyFont="1"/>
    <xf numFmtId="4" fontId="2" fillId="0" borderId="0" xfId="0" applyNumberFormat="1" applyFont="1"/>
    <xf numFmtId="2" fontId="2" fillId="0" borderId="0" xfId="0" applyNumberFormat="1" applyFont="1"/>
    <xf numFmtId="166" fontId="3" fillId="0" borderId="0" xfId="0" applyNumberFormat="1" applyFont="1"/>
    <xf numFmtId="0" fontId="3" fillId="3" borderId="4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4" borderId="4" xfId="0" applyFont="1" applyFill="1" applyBorder="1"/>
    <xf numFmtId="0" fontId="8" fillId="4" borderId="4" xfId="2" applyFont="1" applyFill="1" applyBorder="1"/>
    <xf numFmtId="0" fontId="2" fillId="4" borderId="0" xfId="0" applyFont="1" applyFill="1" applyAlignment="1">
      <alignment horizontal="center"/>
    </xf>
    <xf numFmtId="16" fontId="2" fillId="4" borderId="5" xfId="0" applyNumberFormat="1" applyFont="1" applyFill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8" fillId="4" borderId="8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0</xdr:row>
      <xdr:rowOff>76201</xdr:rowOff>
    </xdr:from>
    <xdr:to>
      <xdr:col>4</xdr:col>
      <xdr:colOff>495300</xdr:colOff>
      <xdr:row>2</xdr:row>
      <xdr:rowOff>154568</xdr:rowOff>
    </xdr:to>
    <xdr:pic>
      <xdr:nvPicPr>
        <xdr:cNvPr id="3" name="Picture 2" descr="Wizz Air - Wikipedia">
          <a:extLst>
            <a:ext uri="{FF2B5EF4-FFF2-40B4-BE49-F238E27FC236}">
              <a16:creationId xmlns:a16="http://schemas.microsoft.com/office/drawing/2014/main" id="{0C7D9C15-0D83-993E-E82C-855028AD3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76201"/>
          <a:ext cx="962025" cy="440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0</xdr:row>
      <xdr:rowOff>0</xdr:rowOff>
    </xdr:from>
    <xdr:to>
      <xdr:col>12</xdr:col>
      <xdr:colOff>12700</xdr:colOff>
      <xdr:row>34</xdr:row>
      <xdr:rowOff>165100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40CF5A5-D243-4ABD-3A4A-04875AF478E0}"/>
            </a:ext>
          </a:extLst>
        </xdr:cNvPr>
        <xdr:cNvCxnSpPr/>
      </xdr:nvCxnSpPr>
      <xdr:spPr>
        <a:xfrm>
          <a:off x="8801100" y="0"/>
          <a:ext cx="0" cy="66675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0</xdr:row>
      <xdr:rowOff>28575</xdr:rowOff>
    </xdr:from>
    <xdr:to>
      <xdr:col>5</xdr:col>
      <xdr:colOff>9525</xdr:colOff>
      <xdr:row>70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138E30-8DCB-4DD2-9C25-B18DD1A8B8CE}"/>
            </a:ext>
          </a:extLst>
        </xdr:cNvPr>
        <xdr:cNvCxnSpPr/>
      </xdr:nvCxnSpPr>
      <xdr:spPr>
        <a:xfrm>
          <a:off x="4591050" y="28575"/>
          <a:ext cx="0" cy="141446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t.com/content/c5510ef0-974c-41b8-bff8-af699199d52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ED28-5A53-7645-BDF4-D0E0BE6827BA}">
  <dimension ref="B2:N33"/>
  <sheetViews>
    <sheetView tabSelected="1" workbookViewId="0">
      <selection activeCell="B30" sqref="B30"/>
    </sheetView>
  </sheetViews>
  <sheetFormatPr defaultColWidth="9.125" defaultRowHeight="12.75" x14ac:dyDescent="0.2"/>
  <cols>
    <col min="1" max="16384" width="9.125" style="1"/>
  </cols>
  <sheetData>
    <row r="2" spans="2:14" ht="15.75" x14ac:dyDescent="0.25">
      <c r="B2" s="3" t="s">
        <v>0</v>
      </c>
      <c r="F2"/>
    </row>
    <row r="3" spans="2:14" x14ac:dyDescent="0.2">
      <c r="B3" s="2" t="s">
        <v>1</v>
      </c>
    </row>
    <row r="5" spans="2:14" x14ac:dyDescent="0.2">
      <c r="B5" s="41" t="s">
        <v>2</v>
      </c>
      <c r="C5" s="42"/>
      <c r="D5" s="43"/>
      <c r="F5" s="41" t="s">
        <v>28</v>
      </c>
      <c r="G5" s="42"/>
      <c r="H5" s="42"/>
      <c r="I5" s="42"/>
      <c r="J5" s="42"/>
      <c r="K5" s="42"/>
      <c r="L5" s="42"/>
      <c r="M5" s="42"/>
      <c r="N5" s="43"/>
    </row>
    <row r="6" spans="2:14" x14ac:dyDescent="0.2">
      <c r="B6" s="31" t="s">
        <v>3</v>
      </c>
      <c r="C6" s="14">
        <v>17.350000000000001</v>
      </c>
      <c r="D6" s="4"/>
      <c r="F6" s="36" t="s">
        <v>80</v>
      </c>
      <c r="G6" s="6"/>
      <c r="H6" s="6"/>
      <c r="I6" s="6"/>
      <c r="J6" s="6"/>
      <c r="K6" s="6"/>
      <c r="L6" s="6"/>
      <c r="M6" s="6"/>
      <c r="N6" s="7"/>
    </row>
    <row r="7" spans="2:14" x14ac:dyDescent="0.2">
      <c r="B7" s="31" t="s">
        <v>4</v>
      </c>
      <c r="C7" s="14">
        <v>103.7</v>
      </c>
      <c r="D7" s="4" t="s">
        <v>10</v>
      </c>
      <c r="F7" s="22" t="s">
        <v>81</v>
      </c>
      <c r="G7" s="6"/>
      <c r="H7" s="6"/>
      <c r="I7" s="6"/>
      <c r="J7" s="6"/>
      <c r="K7" s="6"/>
      <c r="L7" s="6"/>
      <c r="M7" s="6"/>
      <c r="N7" s="7"/>
    </row>
    <row r="8" spans="2:14" x14ac:dyDescent="0.2">
      <c r="B8" s="31" t="s">
        <v>5</v>
      </c>
      <c r="C8" s="14">
        <f>C6*C7</f>
        <v>1799.1950000000002</v>
      </c>
      <c r="D8" s="4"/>
      <c r="F8" s="35"/>
      <c r="G8" s="6"/>
      <c r="H8" s="6"/>
      <c r="I8" s="6"/>
      <c r="J8" s="6"/>
      <c r="K8" s="6"/>
      <c r="L8" s="6"/>
      <c r="M8" s="6"/>
      <c r="N8" s="7"/>
    </row>
    <row r="9" spans="2:14" x14ac:dyDescent="0.2">
      <c r="B9" s="31" t="s">
        <v>6</v>
      </c>
      <c r="C9" s="14">
        <v>0</v>
      </c>
      <c r="D9" s="4" t="s">
        <v>10</v>
      </c>
      <c r="F9" s="35"/>
      <c r="G9" s="6"/>
      <c r="H9" s="6"/>
      <c r="I9" s="6"/>
      <c r="J9" s="6"/>
      <c r="K9" s="6"/>
      <c r="L9" s="6"/>
      <c r="M9" s="6"/>
      <c r="N9" s="7"/>
    </row>
    <row r="10" spans="2:14" x14ac:dyDescent="0.2">
      <c r="B10" s="31" t="s">
        <v>7</v>
      </c>
      <c r="C10" s="14">
        <v>0</v>
      </c>
      <c r="D10" s="4" t="s">
        <v>10</v>
      </c>
      <c r="F10" s="35"/>
      <c r="G10" s="6"/>
      <c r="H10" s="6"/>
      <c r="I10" s="6"/>
      <c r="J10" s="6"/>
      <c r="K10" s="6"/>
      <c r="L10" s="6"/>
      <c r="M10" s="6"/>
      <c r="N10" s="7"/>
    </row>
    <row r="11" spans="2:14" x14ac:dyDescent="0.2">
      <c r="B11" s="31" t="s">
        <v>8</v>
      </c>
      <c r="C11" s="14">
        <f>C9-C10</f>
        <v>0</v>
      </c>
      <c r="D11" s="4"/>
      <c r="F11" s="35"/>
      <c r="G11" s="6"/>
      <c r="H11" s="6"/>
      <c r="I11" s="6"/>
      <c r="J11" s="6"/>
      <c r="K11" s="6"/>
      <c r="L11" s="6"/>
      <c r="M11" s="6"/>
      <c r="N11" s="7"/>
    </row>
    <row r="12" spans="2:14" x14ac:dyDescent="0.2">
      <c r="B12" s="32" t="s">
        <v>9</v>
      </c>
      <c r="C12" s="15">
        <f>C8-C11</f>
        <v>1799.1950000000002</v>
      </c>
      <c r="D12" s="5"/>
      <c r="F12" s="21" t="s">
        <v>31</v>
      </c>
      <c r="G12" s="6"/>
      <c r="H12" s="6"/>
      <c r="I12" s="6"/>
      <c r="J12" s="6"/>
      <c r="K12" s="6"/>
      <c r="L12" s="6"/>
      <c r="M12" s="6"/>
      <c r="N12" s="7"/>
    </row>
    <row r="13" spans="2:14" x14ac:dyDescent="0.2">
      <c r="F13" s="22" t="s">
        <v>29</v>
      </c>
      <c r="G13" s="6"/>
      <c r="H13" s="6"/>
      <c r="I13" s="6"/>
      <c r="J13" s="6"/>
      <c r="K13" s="6"/>
      <c r="L13" s="6"/>
      <c r="M13" s="6"/>
      <c r="N13" s="7"/>
    </row>
    <row r="14" spans="2:14" x14ac:dyDescent="0.2">
      <c r="F14" s="22" t="s">
        <v>30</v>
      </c>
      <c r="G14" s="6"/>
      <c r="H14" s="6"/>
      <c r="I14" s="6"/>
      <c r="J14" s="6"/>
      <c r="K14" s="6"/>
      <c r="L14" s="6"/>
      <c r="M14" s="6"/>
      <c r="N14" s="7"/>
    </row>
    <row r="15" spans="2:14" x14ac:dyDescent="0.2">
      <c r="F15" s="8"/>
      <c r="G15" s="9"/>
      <c r="H15" s="9"/>
      <c r="I15" s="9"/>
      <c r="J15" s="9"/>
      <c r="K15" s="9"/>
      <c r="L15" s="9"/>
      <c r="M15" s="9"/>
      <c r="N15" s="10"/>
    </row>
    <row r="16" spans="2:14" x14ac:dyDescent="0.2">
      <c r="B16" s="41" t="s">
        <v>12</v>
      </c>
      <c r="C16" s="42"/>
      <c r="D16" s="43"/>
    </row>
    <row r="17" spans="2:4" x14ac:dyDescent="0.2">
      <c r="B17" s="11" t="s">
        <v>13</v>
      </c>
      <c r="C17" s="50" t="s">
        <v>14</v>
      </c>
      <c r="D17" s="45"/>
    </row>
    <row r="18" spans="2:4" x14ac:dyDescent="0.2">
      <c r="B18" s="11"/>
      <c r="C18" s="50"/>
      <c r="D18" s="45"/>
    </row>
    <row r="19" spans="2:4" x14ac:dyDescent="0.2">
      <c r="B19" s="12"/>
      <c r="C19" s="51"/>
      <c r="D19" s="52"/>
    </row>
    <row r="21" spans="2:4" x14ac:dyDescent="0.2">
      <c r="B21" s="41" t="s">
        <v>15</v>
      </c>
      <c r="C21" s="42"/>
      <c r="D21" s="43"/>
    </row>
    <row r="22" spans="2:4" x14ac:dyDescent="0.2">
      <c r="B22" s="46" t="s">
        <v>16</v>
      </c>
      <c r="C22" s="47"/>
      <c r="D22" s="13">
        <v>153</v>
      </c>
    </row>
    <row r="23" spans="2:4" x14ac:dyDescent="0.2">
      <c r="B23" s="46" t="s">
        <v>17</v>
      </c>
      <c r="C23" s="47"/>
      <c r="D23" s="13">
        <v>315</v>
      </c>
    </row>
    <row r="24" spans="2:4" x14ac:dyDescent="0.2">
      <c r="B24" s="48" t="s">
        <v>18</v>
      </c>
      <c r="C24" s="49"/>
      <c r="D24" s="16">
        <v>0</v>
      </c>
    </row>
    <row r="27" spans="2:4" x14ac:dyDescent="0.2">
      <c r="B27" s="41" t="s">
        <v>82</v>
      </c>
      <c r="C27" s="42"/>
      <c r="D27" s="43"/>
    </row>
    <row r="28" spans="2:4" x14ac:dyDescent="0.2">
      <c r="B28" s="33" t="s">
        <v>83</v>
      </c>
      <c r="C28" s="44" t="s">
        <v>89</v>
      </c>
      <c r="D28" s="45"/>
    </row>
    <row r="29" spans="2:4" x14ac:dyDescent="0.2">
      <c r="B29" s="33" t="s">
        <v>84</v>
      </c>
      <c r="C29" s="44">
        <v>2003</v>
      </c>
      <c r="D29" s="45"/>
    </row>
    <row r="30" spans="2:4" x14ac:dyDescent="0.2">
      <c r="B30" s="33" t="s">
        <v>90</v>
      </c>
      <c r="C30" s="44">
        <v>2015</v>
      </c>
      <c r="D30" s="45"/>
    </row>
    <row r="31" spans="2:4" x14ac:dyDescent="0.2">
      <c r="B31" s="33"/>
      <c r="C31" s="44"/>
      <c r="D31" s="45"/>
    </row>
    <row r="32" spans="2:4" x14ac:dyDescent="0.2">
      <c r="B32" s="33" t="s">
        <v>85</v>
      </c>
      <c r="C32" s="37"/>
      <c r="D32" s="38"/>
    </row>
    <row r="33" spans="2:4" x14ac:dyDescent="0.2">
      <c r="B33" s="34" t="s">
        <v>87</v>
      </c>
      <c r="C33" s="39" t="s">
        <v>88</v>
      </c>
      <c r="D33" s="40"/>
    </row>
  </sheetData>
  <mergeCells count="16">
    <mergeCell ref="F5:N5"/>
    <mergeCell ref="B22:C22"/>
    <mergeCell ref="B23:C23"/>
    <mergeCell ref="B24:C24"/>
    <mergeCell ref="B5:D5"/>
    <mergeCell ref="B16:D16"/>
    <mergeCell ref="C17:D17"/>
    <mergeCell ref="C18:D18"/>
    <mergeCell ref="C19:D19"/>
    <mergeCell ref="B21:D21"/>
    <mergeCell ref="C33:D33"/>
    <mergeCell ref="B27:D27"/>
    <mergeCell ref="C28:D28"/>
    <mergeCell ref="C29:D29"/>
    <mergeCell ref="C30:D30"/>
    <mergeCell ref="C31:D31"/>
  </mergeCells>
  <hyperlinks>
    <hyperlink ref="F6" r:id="rId1" xr:uid="{30531D17-5AB3-4381-A18C-6F1F3D563116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D1B7-680A-534C-9F3A-8B394691D61E}">
  <dimension ref="A1:R6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9" sqref="L29"/>
    </sheetView>
  </sheetViews>
  <sheetFormatPr defaultColWidth="9.125" defaultRowHeight="15.75" x14ac:dyDescent="0.25"/>
  <cols>
    <col min="1" max="1" width="3.125" customWidth="1"/>
    <col min="2" max="2" width="29.625" style="1" bestFit="1" customWidth="1"/>
    <col min="3" max="16384" width="9.125" style="1"/>
  </cols>
  <sheetData>
    <row r="1" spans="1:18" x14ac:dyDescent="0.25">
      <c r="B1" s="19" t="s">
        <v>22</v>
      </c>
      <c r="C1" s="18" t="s">
        <v>77</v>
      </c>
      <c r="D1" s="18" t="s">
        <v>76</v>
      </c>
      <c r="E1" s="18" t="s">
        <v>86</v>
      </c>
      <c r="F1" s="18" t="s">
        <v>78</v>
      </c>
      <c r="H1" s="18"/>
      <c r="I1" s="18" t="s">
        <v>79</v>
      </c>
      <c r="J1" s="18" t="s">
        <v>21</v>
      </c>
      <c r="K1" s="18" t="s">
        <v>11</v>
      </c>
      <c r="L1" s="18" t="s">
        <v>10</v>
      </c>
    </row>
    <row r="2" spans="1:18" s="17" customFormat="1" x14ac:dyDescent="0.25">
      <c r="A2"/>
      <c r="C2" s="18"/>
      <c r="D2" s="18"/>
      <c r="E2" s="18"/>
      <c r="F2" s="18"/>
      <c r="G2" s="18"/>
      <c r="H2" s="18"/>
      <c r="I2" s="18"/>
      <c r="L2" s="18"/>
      <c r="M2" s="18"/>
      <c r="N2" s="18"/>
      <c r="O2" s="18"/>
      <c r="P2" s="18"/>
      <c r="Q2" s="18"/>
      <c r="R2" s="18"/>
    </row>
    <row r="3" spans="1:18" s="17" customFormat="1" x14ac:dyDescent="0.25">
      <c r="A3"/>
      <c r="B3" s="23" t="s">
        <v>32</v>
      </c>
      <c r="C3" s="18"/>
      <c r="D3" s="18"/>
      <c r="E3" s="18"/>
      <c r="F3" s="18"/>
      <c r="G3" s="18"/>
      <c r="H3" s="18"/>
      <c r="I3" s="17">
        <v>1366.1</v>
      </c>
      <c r="J3" s="17">
        <v>1508.5</v>
      </c>
      <c r="K3" s="17">
        <v>325.7</v>
      </c>
      <c r="L3" s="17">
        <v>732.1</v>
      </c>
      <c r="M3" s="18"/>
      <c r="N3" s="18"/>
      <c r="O3" s="18"/>
      <c r="P3" s="18"/>
      <c r="Q3" s="18"/>
      <c r="R3" s="18"/>
    </row>
    <row r="4" spans="1:18" s="17" customFormat="1" x14ac:dyDescent="0.25">
      <c r="A4"/>
      <c r="B4" s="23" t="s">
        <v>33</v>
      </c>
      <c r="C4" s="18"/>
      <c r="D4" s="18"/>
      <c r="E4" s="18"/>
      <c r="F4" s="18"/>
      <c r="G4" s="18"/>
      <c r="H4" s="18"/>
      <c r="I4" s="17">
        <v>953</v>
      </c>
      <c r="J4" s="17">
        <v>1252.8</v>
      </c>
      <c r="K4" s="17">
        <v>413.3</v>
      </c>
      <c r="L4" s="17">
        <v>931.4</v>
      </c>
      <c r="M4" s="18"/>
      <c r="N4" s="18"/>
      <c r="O4" s="18"/>
      <c r="P4" s="18"/>
      <c r="Q4" s="18"/>
      <c r="R4" s="18"/>
    </row>
    <row r="5" spans="1:18" s="17" customFormat="1" x14ac:dyDescent="0.25">
      <c r="A5"/>
      <c r="B5" s="24" t="s">
        <v>19</v>
      </c>
      <c r="C5" s="18"/>
      <c r="D5" s="18"/>
      <c r="E5" s="18"/>
      <c r="F5" s="18"/>
      <c r="G5" s="18"/>
      <c r="H5" s="18"/>
      <c r="I5" s="18">
        <f>I3+I4</f>
        <v>2319.1</v>
      </c>
      <c r="J5" s="18">
        <f>J3+J4</f>
        <v>2761.3</v>
      </c>
      <c r="K5" s="18">
        <f>K3+K4</f>
        <v>739</v>
      </c>
      <c r="L5" s="18">
        <f>L3+L4</f>
        <v>1663.5</v>
      </c>
      <c r="M5" s="18"/>
      <c r="N5" s="18"/>
      <c r="O5" s="18"/>
      <c r="P5" s="18"/>
      <c r="Q5" s="18"/>
      <c r="R5" s="18"/>
    </row>
    <row r="6" spans="1:18" s="17" customFormat="1" x14ac:dyDescent="0.25">
      <c r="A6"/>
      <c r="B6" s="23" t="s">
        <v>34</v>
      </c>
      <c r="C6" s="18"/>
      <c r="D6" s="18"/>
      <c r="E6" s="18"/>
      <c r="F6" s="18"/>
      <c r="G6" s="18"/>
      <c r="H6" s="18"/>
      <c r="I6" s="18"/>
      <c r="K6" s="17">
        <v>132.9</v>
      </c>
      <c r="L6" s="17">
        <v>220.5</v>
      </c>
      <c r="M6" s="18"/>
      <c r="N6" s="18"/>
      <c r="O6" s="18"/>
      <c r="P6" s="18"/>
      <c r="Q6" s="18"/>
      <c r="R6" s="18"/>
    </row>
    <row r="7" spans="1:18" x14ac:dyDescent="0.25">
      <c r="B7" s="1" t="s">
        <v>24</v>
      </c>
      <c r="K7" s="1">
        <v>347.5</v>
      </c>
      <c r="L7" s="1">
        <v>649</v>
      </c>
    </row>
    <row r="8" spans="1:18" x14ac:dyDescent="0.25">
      <c r="B8" s="1" t="s">
        <v>23</v>
      </c>
      <c r="K8" s="1">
        <f>K7+K6</f>
        <v>480.4</v>
      </c>
      <c r="L8" s="1">
        <f>L7+L6</f>
        <v>869.5</v>
      </c>
    </row>
    <row r="9" spans="1:18" x14ac:dyDescent="0.25">
      <c r="B9" s="2" t="s">
        <v>20</v>
      </c>
      <c r="C9" s="2"/>
      <c r="D9" s="2"/>
      <c r="E9" s="2"/>
      <c r="F9" s="2"/>
      <c r="G9" s="2"/>
      <c r="H9" s="2"/>
      <c r="I9" s="2"/>
      <c r="J9" s="2"/>
      <c r="K9" s="2">
        <f>K5-K8</f>
        <v>258.60000000000002</v>
      </c>
      <c r="L9" s="2">
        <f>L5-L8</f>
        <v>794</v>
      </c>
    </row>
    <row r="10" spans="1:18" x14ac:dyDescent="0.25">
      <c r="B10" s="1" t="s">
        <v>35</v>
      </c>
      <c r="K10" s="1">
        <v>19.600000000000001</v>
      </c>
      <c r="L10" s="1">
        <v>43.4</v>
      </c>
    </row>
    <row r="11" spans="1:18" x14ac:dyDescent="0.25">
      <c r="B11" s="1" t="s">
        <v>36</v>
      </c>
      <c r="K11" s="1">
        <v>165.7</v>
      </c>
      <c r="L11" s="1">
        <v>170.4</v>
      </c>
    </row>
    <row r="12" spans="1:18" x14ac:dyDescent="0.25">
      <c r="B12" s="1" t="s">
        <v>37</v>
      </c>
      <c r="K12" s="1">
        <v>254.9</v>
      </c>
      <c r="L12" s="1">
        <v>545.9</v>
      </c>
    </row>
    <row r="13" spans="1:18" x14ac:dyDescent="0.25">
      <c r="B13" s="1" t="s">
        <v>38</v>
      </c>
      <c r="K13" s="1">
        <v>345.3</v>
      </c>
      <c r="L13" s="1">
        <v>446.3</v>
      </c>
    </row>
    <row r="14" spans="1:18" x14ac:dyDescent="0.25">
      <c r="B14" s="1" t="s">
        <v>40</v>
      </c>
      <c r="K14" s="1">
        <v>1.2</v>
      </c>
      <c r="L14" s="1">
        <v>53.2</v>
      </c>
    </row>
    <row r="15" spans="1:18" x14ac:dyDescent="0.25">
      <c r="B15" s="2" t="s">
        <v>39</v>
      </c>
      <c r="C15" s="2"/>
      <c r="D15" s="2"/>
      <c r="E15" s="2"/>
      <c r="F15" s="2"/>
      <c r="G15" s="2"/>
      <c r="H15" s="2"/>
      <c r="I15" s="2"/>
      <c r="J15" s="2"/>
      <c r="K15" s="2">
        <f>K9-K10-K11-K12-K13-K14</f>
        <v>-528.1</v>
      </c>
      <c r="L15" s="30">
        <f>L9-L10-L11-L12-L13-L14</f>
        <v>-465.19999999999993</v>
      </c>
    </row>
    <row r="16" spans="1:18" x14ac:dyDescent="0.25">
      <c r="B16" s="1" t="s">
        <v>41</v>
      </c>
      <c r="C16" s="2"/>
      <c r="D16" s="2"/>
      <c r="E16" s="2"/>
      <c r="F16" s="2"/>
      <c r="G16" s="2"/>
      <c r="H16" s="2"/>
      <c r="I16" s="2"/>
      <c r="J16" s="2"/>
      <c r="K16" s="1">
        <v>11.6</v>
      </c>
      <c r="L16" s="1">
        <v>2.8</v>
      </c>
    </row>
    <row r="17" spans="1:12" x14ac:dyDescent="0.25">
      <c r="B17" s="1" t="s">
        <v>42</v>
      </c>
      <c r="C17" s="2"/>
      <c r="D17" s="2"/>
      <c r="E17" s="2"/>
      <c r="F17" s="2"/>
      <c r="G17" s="2"/>
      <c r="H17" s="2"/>
      <c r="I17" s="2"/>
      <c r="J17" s="2"/>
      <c r="K17" s="1">
        <v>78.400000000000006</v>
      </c>
      <c r="L17" s="1">
        <v>89.5</v>
      </c>
    </row>
    <row r="18" spans="1:12" x14ac:dyDescent="0.25">
      <c r="B18" s="1" t="s">
        <v>43</v>
      </c>
      <c r="C18" s="2"/>
      <c r="D18" s="2"/>
      <c r="E18" s="2"/>
      <c r="F18" s="2"/>
      <c r="G18" s="2"/>
      <c r="H18" s="2"/>
      <c r="I18" s="2"/>
      <c r="J18" s="2"/>
      <c r="K18" s="1">
        <v>28.4</v>
      </c>
      <c r="L18" s="1">
        <v>89.5</v>
      </c>
    </row>
    <row r="19" spans="1:12" x14ac:dyDescent="0.25">
      <c r="B19" s="1" t="s">
        <v>44</v>
      </c>
      <c r="C19" s="2"/>
      <c r="D19" s="2"/>
      <c r="E19" s="2"/>
      <c r="F19" s="2"/>
      <c r="G19" s="2"/>
      <c r="H19" s="2"/>
      <c r="I19" s="2"/>
      <c r="J19" s="2"/>
      <c r="K19" s="1">
        <f>K15+K16-K17-K18</f>
        <v>-623.29999999999995</v>
      </c>
      <c r="L19" s="1">
        <f>L15+L16-L17-L18</f>
        <v>-641.39999999999986</v>
      </c>
    </row>
    <row r="20" spans="1:12" x14ac:dyDescent="0.25">
      <c r="B20" s="1" t="s">
        <v>45</v>
      </c>
      <c r="C20" s="2"/>
      <c r="D20" s="2"/>
      <c r="E20" s="2"/>
      <c r="F20" s="2"/>
      <c r="G20" s="2"/>
      <c r="H20" s="2"/>
      <c r="I20" s="2"/>
      <c r="J20" s="2"/>
      <c r="K20" s="1">
        <v>9.5</v>
      </c>
      <c r="L20" s="1">
        <v>0.9</v>
      </c>
    </row>
    <row r="21" spans="1:12" x14ac:dyDescent="0.25">
      <c r="B21" s="2" t="s">
        <v>46</v>
      </c>
      <c r="C21" s="2"/>
      <c r="D21" s="2"/>
      <c r="E21" s="2"/>
      <c r="F21" s="2"/>
      <c r="G21" s="2"/>
      <c r="H21" s="2"/>
      <c r="I21" s="2"/>
      <c r="J21" s="2"/>
      <c r="K21" s="1">
        <f>K19-K20</f>
        <v>-632.79999999999995</v>
      </c>
      <c r="L21" s="1">
        <f>L19-L20</f>
        <v>-642.29999999999984</v>
      </c>
    </row>
    <row r="22" spans="1:12" x14ac:dyDescent="0.25">
      <c r="B22" s="1" t="s">
        <v>75</v>
      </c>
      <c r="K22" s="29">
        <f>K21/K23</f>
        <v>-7.3972202536825717</v>
      </c>
      <c r="L22" s="29">
        <f>L21/L23</f>
        <v>-6.5002008706787802</v>
      </c>
    </row>
    <row r="23" spans="1:12" x14ac:dyDescent="0.25">
      <c r="B23" s="1" t="s">
        <v>4</v>
      </c>
      <c r="K23" s="28">
        <v>85.545648</v>
      </c>
      <c r="L23" s="28">
        <v>98.812331</v>
      </c>
    </row>
    <row r="25" spans="1:12" ht="15.75" customHeight="1" x14ac:dyDescent="0.25">
      <c r="B25" s="1" t="s">
        <v>25</v>
      </c>
      <c r="I25" s="20">
        <f>I9/I5</f>
        <v>0</v>
      </c>
      <c r="J25" s="20">
        <f>J9/J5</f>
        <v>0</v>
      </c>
      <c r="K25" s="20">
        <f>K9/K5</f>
        <v>0.34993234100135323</v>
      </c>
      <c r="L25" s="20">
        <f>L9/L5</f>
        <v>0.47730688307784791</v>
      </c>
    </row>
    <row r="26" spans="1:12" x14ac:dyDescent="0.25">
      <c r="B26" s="1" t="s">
        <v>47</v>
      </c>
      <c r="I26" s="20">
        <f>I15/I5</f>
        <v>0</v>
      </c>
      <c r="J26" s="20">
        <f>J15/J5</f>
        <v>0</v>
      </c>
      <c r="K26" s="20">
        <f>K15/K5</f>
        <v>-0.71461434370771315</v>
      </c>
      <c r="L26" s="20">
        <f>L15/L5</f>
        <v>-0.27965133754132848</v>
      </c>
    </row>
    <row r="27" spans="1:12" x14ac:dyDescent="0.25">
      <c r="B27" s="1" t="s">
        <v>48</v>
      </c>
      <c r="I27" s="20">
        <f>I21/I5</f>
        <v>0</v>
      </c>
      <c r="J27" s="20">
        <f>J21/J5</f>
        <v>0</v>
      </c>
      <c r="K27" s="20">
        <f>K21/K5</f>
        <v>-0.85629228687415415</v>
      </c>
      <c r="L27" s="20">
        <f>L21/L5</f>
        <v>-0.38611361587015319</v>
      </c>
    </row>
    <row r="28" spans="1:12" x14ac:dyDescent="0.25">
      <c r="B28" s="1" t="s">
        <v>49</v>
      </c>
      <c r="I28" s="25">
        <f>I20/I5</f>
        <v>0</v>
      </c>
      <c r="J28" s="25">
        <f>J20/J5</f>
        <v>0</v>
      </c>
      <c r="K28" s="25">
        <f>K20/K5</f>
        <v>1.2855209742895805E-2</v>
      </c>
      <c r="L28" s="25">
        <f>L20/L5</f>
        <v>5.4102795311091075E-4</v>
      </c>
    </row>
    <row r="30" spans="1:12" s="2" customFormat="1" x14ac:dyDescent="0.25">
      <c r="A30"/>
      <c r="B30" s="2" t="s">
        <v>26</v>
      </c>
      <c r="J30" s="26">
        <f>J5/I5-1</f>
        <v>0.1906774179638655</v>
      </c>
      <c r="K30" s="26">
        <f>K5/J5-1</f>
        <v>-0.73237243327418244</v>
      </c>
      <c r="L30" s="26">
        <f>L5/K5-1</f>
        <v>1.2510148849797025</v>
      </c>
    </row>
    <row r="31" spans="1:12" x14ac:dyDescent="0.25">
      <c r="B31" s="1" t="s">
        <v>27</v>
      </c>
    </row>
    <row r="34" spans="2:12" x14ac:dyDescent="0.25">
      <c r="B34" s="27" t="s">
        <v>50</v>
      </c>
    </row>
    <row r="35" spans="2:12" x14ac:dyDescent="0.25">
      <c r="B35" s="1" t="s">
        <v>51</v>
      </c>
    </row>
    <row r="36" spans="2:12" x14ac:dyDescent="0.25">
      <c r="B36" s="1" t="s">
        <v>52</v>
      </c>
    </row>
    <row r="37" spans="2:12" x14ac:dyDescent="0.25">
      <c r="B37" s="1" t="s">
        <v>53</v>
      </c>
    </row>
    <row r="38" spans="2:12" x14ac:dyDescent="0.25">
      <c r="B38" s="1" t="s">
        <v>54</v>
      </c>
    </row>
    <row r="39" spans="2:12" x14ac:dyDescent="0.25">
      <c r="B39" s="1" t="s">
        <v>55</v>
      </c>
    </row>
    <row r="40" spans="2:12" x14ac:dyDescent="0.25">
      <c r="B40" s="1" t="s">
        <v>56</v>
      </c>
    </row>
    <row r="41" spans="2:12" x14ac:dyDescent="0.25">
      <c r="B41" s="1" t="s">
        <v>57</v>
      </c>
    </row>
    <row r="42" spans="2:12" x14ac:dyDescent="0.25">
      <c r="B42" s="1" t="s">
        <v>55</v>
      </c>
    </row>
    <row r="43" spans="2:12" x14ac:dyDescent="0.25">
      <c r="B43" s="1" t="s">
        <v>58</v>
      </c>
    </row>
    <row r="44" spans="2:12" x14ac:dyDescent="0.25">
      <c r="B44" s="1" t="s">
        <v>53</v>
      </c>
    </row>
    <row r="45" spans="2:12" x14ac:dyDescent="0.25">
      <c r="B45" s="1" t="s">
        <v>59</v>
      </c>
    </row>
    <row r="46" spans="2:12" x14ac:dyDescent="0.25">
      <c r="B46" s="1" t="s">
        <v>60</v>
      </c>
    </row>
    <row r="47" spans="2:12" x14ac:dyDescent="0.25">
      <c r="B47" s="1" t="s">
        <v>61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2:12" x14ac:dyDescent="0.25">
      <c r="B48" s="1" t="s">
        <v>62</v>
      </c>
    </row>
    <row r="50" spans="2:2" x14ac:dyDescent="0.25">
      <c r="B50" s="1" t="s">
        <v>63</v>
      </c>
    </row>
    <row r="51" spans="2:2" x14ac:dyDescent="0.25">
      <c r="B51" s="1" t="s">
        <v>64</v>
      </c>
    </row>
    <row r="52" spans="2:2" x14ac:dyDescent="0.25">
      <c r="B52" s="1" t="s">
        <v>65</v>
      </c>
    </row>
    <row r="53" spans="2:2" x14ac:dyDescent="0.25">
      <c r="B53" s="1" t="s">
        <v>66</v>
      </c>
    </row>
    <row r="54" spans="2:2" x14ac:dyDescent="0.25">
      <c r="B54" s="1" t="s">
        <v>67</v>
      </c>
    </row>
    <row r="55" spans="2:2" x14ac:dyDescent="0.25">
      <c r="B55" s="1" t="s">
        <v>68</v>
      </c>
    </row>
    <row r="56" spans="2:2" x14ac:dyDescent="0.25">
      <c r="B56" s="1" t="s">
        <v>69</v>
      </c>
    </row>
    <row r="57" spans="2:2" x14ac:dyDescent="0.25">
      <c r="B57" s="1" t="s">
        <v>67</v>
      </c>
    </row>
    <row r="58" spans="2:2" x14ac:dyDescent="0.25">
      <c r="B58" s="1" t="s">
        <v>70</v>
      </c>
    </row>
    <row r="59" spans="2:2" x14ac:dyDescent="0.25">
      <c r="B59" s="1" t="s">
        <v>63</v>
      </c>
    </row>
    <row r="60" spans="2:2" x14ac:dyDescent="0.25">
      <c r="B60" s="1" t="s">
        <v>64</v>
      </c>
    </row>
    <row r="61" spans="2:2" x14ac:dyDescent="0.25">
      <c r="B61" s="1" t="s">
        <v>71</v>
      </c>
    </row>
    <row r="62" spans="2:2" x14ac:dyDescent="0.25">
      <c r="B62" s="1" t="s">
        <v>65</v>
      </c>
    </row>
    <row r="63" spans="2:2" x14ac:dyDescent="0.25">
      <c r="B63" s="1" t="s">
        <v>68</v>
      </c>
    </row>
    <row r="64" spans="2:2" x14ac:dyDescent="0.25">
      <c r="B64" s="1" t="s">
        <v>72</v>
      </c>
    </row>
    <row r="66" spans="2:2" x14ac:dyDescent="0.25">
      <c r="B66" s="1" t="s">
        <v>73</v>
      </c>
    </row>
    <row r="67" spans="2:2" x14ac:dyDescent="0.25">
      <c r="B67" s="1" t="s">
        <v>74</v>
      </c>
    </row>
  </sheetData>
  <pageMargins left="0.7" right="0.7" top="0.75" bottom="0.75" header="0.3" footer="0.3"/>
  <pageSetup paperSize="256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3CA09-3190-5143-BEFE-311CB1E6319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2022-06-10T17:27:41Z</dcterms:created>
  <dcterms:modified xsi:type="dcterms:W3CDTF">2022-11-06T23:00:49Z</dcterms:modified>
</cp:coreProperties>
</file>