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FA9007E-1AE8-4270-A572-04DE347025BF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H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T19" i="1" l="1"/>
  <c r="Q19" i="1"/>
  <c r="G19" i="1"/>
  <c r="I19" i="1" l="1"/>
  <c r="R19" i="1" l="1"/>
  <c r="H19" i="1"/>
  <c r="Y19" i="1"/>
  <c r="S19" i="1" l="1"/>
  <c r="J19" i="1"/>
  <c r="W19" i="1" l="1"/>
  <c r="N19" i="1" l="1"/>
  <c r="M19" i="1"/>
</calcChain>
</file>

<file path=xl/sharedStrings.xml><?xml version="1.0" encoding="utf-8"?>
<sst xmlns="http://schemas.openxmlformats.org/spreadsheetml/2006/main" count="243" uniqueCount="166">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</sst>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9">
          <cell r="C29" t="str">
            <v>Q422</v>
          </cell>
          <cell r="D29">
            <v>37681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8156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7.62</v>
          </cell>
        </row>
        <row r="7">
          <cell r="C7">
            <v>1020</v>
          </cell>
        </row>
        <row r="8">
          <cell r="C8">
            <v>7772.4000000000005</v>
          </cell>
        </row>
        <row r="11">
          <cell r="C11">
            <v>-729</v>
          </cell>
        </row>
        <row r="12">
          <cell r="C12">
            <v>8501.4000000000015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FY22</v>
          </cell>
          <cell r="D27">
            <v>44881</v>
          </cell>
        </row>
        <row r="32">
          <cell r="C32">
            <v>30.6</v>
          </cell>
        </row>
        <row r="33">
          <cell r="C33">
            <v>3.9919876733436057</v>
          </cell>
        </row>
        <row r="34">
          <cell r="C34">
            <v>5.6444444444444439</v>
          </cell>
        </row>
        <row r="35">
          <cell r="C35">
            <v>4.3664098613251161</v>
          </cell>
        </row>
        <row r="36">
          <cell r="C36">
            <v>33.470078740157483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-0.16917423036087487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39.229999999999997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23610.92857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21622.438570000002</v>
          </cell>
        </row>
        <row r="16">
          <cell r="G16">
            <v>77.403998131362243</v>
          </cell>
        </row>
        <row r="17">
          <cell r="G17">
            <v>10.611405292999896</v>
          </cell>
        </row>
        <row r="18">
          <cell r="G18">
            <v>-25.043163552931144</v>
          </cell>
        </row>
        <row r="19">
          <cell r="G19">
            <v>9.7177228082759441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0.63425105324440678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L47" sqref="L47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6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7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6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61.834999999999994</v>
      </c>
      <c r="G7" s="17">
        <f>[3]Main!$C$7</f>
        <v>185.12070199999999</v>
      </c>
      <c r="H7" s="17">
        <f>[3]Main!$C$8*$F$61</f>
        <v>11446.938608169999</v>
      </c>
      <c r="I7" s="17">
        <f>[3]Main!$C$11*F61</f>
        <v>2611.5095099999994</v>
      </c>
      <c r="J7" s="17">
        <f>[3]Main!$C$12*F61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Model'!$AP$30*F61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Model'!$AC$18*F61</f>
        <v>-1042.6003499999997</v>
      </c>
      <c r="X7" s="23">
        <f>'[3]Financial Model'!$AB$18*$F$61</f>
        <v>-788.41700000000003</v>
      </c>
      <c r="Y7" s="23">
        <f>'[3]Financial Model'!$AA$18*$F$61</f>
        <v>-407.51256999999981</v>
      </c>
      <c r="Z7" s="23">
        <f>'[3]Financial Model'!$Z$18*$F$61</f>
        <v>-254.86228999999994</v>
      </c>
      <c r="AA7" s="23">
        <f>'[3]Financial Model'!$Y$18*F61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36">
        <f>[3]Main!$C$26</f>
        <v>8156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7.62</v>
      </c>
      <c r="G11" s="17">
        <f>[4]Main!$C$7</f>
        <v>1020</v>
      </c>
      <c r="H11" s="17">
        <f>[4]Main!$C$8</f>
        <v>7772.4000000000005</v>
      </c>
      <c r="I11" s="17">
        <f>[4]Main!$C$11</f>
        <v>-729</v>
      </c>
      <c r="J11" s="17">
        <f>[4]Main!$C$12</f>
        <v>8501.4000000000015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-0.16917423036087487</v>
      </c>
      <c r="O11" s="31">
        <f>'[4]Financial Model'!$AH$18</f>
        <v>0.06</v>
      </c>
      <c r="P11" s="20"/>
      <c r="Q11" s="21">
        <f>[4]Main!$C$34</f>
        <v>5.6444444444444439</v>
      </c>
      <c r="R11" s="21">
        <f>[4]Main!$C$33</f>
        <v>3.9919876733436057</v>
      </c>
      <c r="S11" s="21">
        <f>[4]Main!$C$35</f>
        <v>4.3664098613251161</v>
      </c>
      <c r="T11" s="21">
        <f>[4]Main!$C$32</f>
        <v>30.6</v>
      </c>
      <c r="U11" s="21">
        <f>[4]Main!$C$36</f>
        <v>33.470078740157483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6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32.560899999999997</v>
      </c>
      <c r="G19" s="17">
        <f>[5]Main!$C$7</f>
        <v>601.85900000000004</v>
      </c>
      <c r="H19" s="17">
        <f>[5]Main!$C$8*F61</f>
        <v>19597.070713099998</v>
      </c>
      <c r="I19" s="17">
        <f>[5]Main!$C$11*F61</f>
        <v>1650.4467000000002</v>
      </c>
      <c r="J19" s="17">
        <f>[5]Main!$C$12*F61</f>
        <v>17946.624013100001</v>
      </c>
      <c r="K19" s="5" t="str">
        <f>[5]Main!$G$11</f>
        <v>Q422</v>
      </c>
      <c r="L19" s="8">
        <f>[5]Main!$H$11</f>
        <v>42036</v>
      </c>
      <c r="M19" s="26">
        <f>'[5]Financial Model'!$AP$26*F61</f>
        <v>53.212685119585799</v>
      </c>
      <c r="N19" s="31">
        <f>'[5]Financial Model'!$AP$28</f>
        <v>0.63425105324440678</v>
      </c>
      <c r="O19" s="31">
        <f>'[5]Financial Model'!$AP$22</f>
        <v>0.09</v>
      </c>
      <c r="Q19" s="21">
        <f>[5]Main!$G$16</f>
        <v>77.403998131362243</v>
      </c>
      <c r="R19" s="21">
        <f>[5]Main!$G$17</f>
        <v>10.611405292999896</v>
      </c>
      <c r="S19" s="21">
        <f>[5]Main!$G$19</f>
        <v>9.7177228082759441</v>
      </c>
      <c r="T19" s="21">
        <f>[5]Main!$G$18</f>
        <v>-25.043163552931144</v>
      </c>
      <c r="W19" s="23">
        <f>'[5]Financial Model'!$X$18*F61</f>
        <v>-775.78689000000008</v>
      </c>
      <c r="X19" s="24">
        <f>'[5]Financial Model'!$W$18*F61</f>
        <v>-417.89669999999995</v>
      </c>
      <c r="Y19" s="24">
        <f>'[5]Financial Model'!$V$18*F61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6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40.006</v>
      </c>
      <c r="G22" s="17">
        <f>[7]Main!$C$7</f>
        <v>1273.338804</v>
      </c>
      <c r="H22" s="17">
        <f>[7]Main!$C$8*F61</f>
        <v>50941.192192823997</v>
      </c>
      <c r="I22" s="17">
        <f>[7]Main!$C$11*F61</f>
        <v>3435.8995399999999</v>
      </c>
      <c r="J22" s="17">
        <f>[7]Main!$C$12*F61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Model'!$AC$20*F61</f>
        <v>-2872.1469399999992</v>
      </c>
      <c r="X22" s="24">
        <f>'[7]Financial Model'!$AB$20*F61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36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6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[11]Main!$C$6*F61</f>
        <v>56.913099999999993</v>
      </c>
      <c r="G46" s="19">
        <f>[11]Main!$C$7</f>
        <v>293.836386</v>
      </c>
      <c r="H46" s="17">
        <f>[11]Main!$C$8*F61</f>
        <v>16723.139620056598</v>
      </c>
      <c r="K46" s="8" t="str">
        <f>[11]Main!$C$29</f>
        <v>Q422</v>
      </c>
      <c r="L46" s="8">
        <f>[11]Main!$D$29</f>
        <v>37681</v>
      </c>
      <c r="W46" s="22"/>
      <c r="AO46" s="36">
        <f>[11]Main!$C$27</f>
        <v>0</v>
      </c>
      <c r="AP46" s="5">
        <f>[11]Main!$C$24</f>
        <v>2011</v>
      </c>
      <c r="AQ46" s="5">
        <f>[11]Main!$C$25</f>
        <v>2019</v>
      </c>
      <c r="AR46" s="5" t="str">
        <f>[11]Main!$C$23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[9]Main!$C$6*$F$61</f>
        <v>213.21039999999999</v>
      </c>
      <c r="G55" s="33">
        <f>[9]Main!$C$7</f>
        <v>7440</v>
      </c>
      <c r="H55" s="33">
        <f>[9]Main!$C$12*$F$61</f>
        <v>1586285.3759999999</v>
      </c>
      <c r="I55" s="33">
        <f>[9]Main!$C$11*$F$61</f>
        <v>0</v>
      </c>
      <c r="J55" s="33">
        <f>[9]Main!$C$12*$F$61</f>
        <v>1586285.3759999999</v>
      </c>
      <c r="K55" s="5">
        <f>[9]Main!$C$29</f>
        <v>0</v>
      </c>
      <c r="L55" s="5">
        <f>[9]Main!$D$29</f>
        <v>0</v>
      </c>
      <c r="W55" s="22"/>
      <c r="AP55" s="5">
        <f>[9]Main!$C$24</f>
        <v>1975</v>
      </c>
      <c r="AQ55" s="5">
        <f>[9]Main!$C$25</f>
        <v>1986</v>
      </c>
      <c r="AR55" s="5" t="str">
        <f>[9]Main!$C$23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[10]Main!$C$6*$F$61</f>
        <v>79.231799999999993</v>
      </c>
      <c r="G56" s="33">
        <f>[10]Main!$C$7</f>
        <v>13523</v>
      </c>
      <c r="H56" s="33">
        <f>[10]Main!$C$8*$F$61</f>
        <v>1071451.6313999998</v>
      </c>
      <c r="I56" s="33">
        <f>[10]Main!$C$11*$F$61</f>
        <v>0</v>
      </c>
      <c r="J56" s="33">
        <f>[10]Main!$C$12*$F$61</f>
        <v>1071451.6313999998</v>
      </c>
      <c r="K56" s="5">
        <f>[10]Main!$C$28</f>
        <v>0</v>
      </c>
      <c r="L56" s="5">
        <f>[10]Main!$D$28</f>
        <v>0</v>
      </c>
      <c r="W56" s="22"/>
      <c r="AP56" s="5">
        <f>[10]Main!$C$24</f>
        <v>1998</v>
      </c>
      <c r="AQ56" s="5">
        <f>[10]Main!$C$25</f>
        <v>2004</v>
      </c>
      <c r="AR56" s="5" t="str">
        <f>[10]Main!$C$23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2023-03-28T12:35:39Z</dcterms:modified>
</cp:coreProperties>
</file>