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900DD9F-CAF5-4500-B422-6A884BAFE42E}" xr6:coauthVersionLast="36" xr6:coauthVersionMax="36" xr10:uidLastSave="{00000000-0000-0000-0000-000000000000}"/>
  <bookViews>
    <workbookView xWindow="0" yWindow="0" windowWidth="28800" windowHeight="12225" xr2:uid="{250AB861-8B58-47C2-B69C-9A0F1852D65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I34" i="2"/>
  <c r="I27" i="2" l="1"/>
  <c r="E24" i="2"/>
  <c r="E23" i="2"/>
  <c r="E22" i="2"/>
  <c r="E21" i="2"/>
  <c r="E18" i="2"/>
  <c r="H15" i="2"/>
  <c r="H17" i="2" s="1"/>
  <c r="G15" i="2"/>
  <c r="G17" i="2" s="1"/>
  <c r="F15" i="2"/>
  <c r="F17" i="2" s="1"/>
  <c r="H11" i="2"/>
  <c r="G11" i="2"/>
  <c r="F11" i="2"/>
  <c r="E11" i="2"/>
  <c r="E15" i="2" s="1"/>
  <c r="E17" i="2" s="1"/>
  <c r="H8" i="2"/>
  <c r="G8" i="2"/>
  <c r="F8" i="2"/>
  <c r="E8" i="2"/>
  <c r="I21" i="2"/>
  <c r="I11" i="2"/>
  <c r="I15" i="2" s="1"/>
  <c r="I8" i="2"/>
  <c r="I6" i="2"/>
  <c r="C11" i="1"/>
  <c r="C8" i="1"/>
  <c r="C12" i="1" s="1"/>
  <c r="I24" i="2" l="1"/>
  <c r="I17" i="2"/>
  <c r="I22" i="2"/>
  <c r="I23" i="2" l="1"/>
  <c r="I18" i="2"/>
</calcChain>
</file>

<file path=xl/sharedStrings.xml><?xml version="1.0" encoding="utf-8"?>
<sst xmlns="http://schemas.openxmlformats.org/spreadsheetml/2006/main" count="57" uniqueCount="55">
  <si>
    <t>$ARM</t>
  </si>
  <si>
    <t>Arm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</si>
  <si>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</si>
  <si>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</si>
  <si>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</si>
  <si>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</si>
  <si>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</si>
  <si>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</si>
  <si>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</si>
  <si>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</si>
  <si>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</si>
  <si>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</si>
  <si>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</si>
  <si>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CFO</t>
  </si>
  <si>
    <t>CTO</t>
  </si>
  <si>
    <t>Chair</t>
  </si>
  <si>
    <t>HQ</t>
  </si>
  <si>
    <t>Founded</t>
  </si>
  <si>
    <t>IPO</t>
  </si>
  <si>
    <t>Update</t>
  </si>
  <si>
    <t>IR</t>
  </si>
  <si>
    <t>Cambridge, UK</t>
  </si>
  <si>
    <t>Rene Haas</t>
  </si>
  <si>
    <t>Jason Child</t>
  </si>
  <si>
    <t>FY23</t>
  </si>
  <si>
    <t>FY22</t>
  </si>
  <si>
    <t>FY21</t>
  </si>
  <si>
    <t>Link</t>
  </si>
  <si>
    <t>Q124</t>
  </si>
  <si>
    <t>External Customers</t>
  </si>
  <si>
    <t>Related Parties</t>
  </si>
  <si>
    <t>Revenue</t>
  </si>
  <si>
    <t>COGS</t>
  </si>
  <si>
    <t>Gross Profit</t>
  </si>
  <si>
    <t>R&amp;D</t>
  </si>
  <si>
    <t>SG&amp;A</t>
  </si>
  <si>
    <t>Operating Income</t>
  </si>
  <si>
    <t>Investment Income</t>
  </si>
  <si>
    <t>Interest Income</t>
  </si>
  <si>
    <t>Other Income</t>
  </si>
  <si>
    <t>Pretax Income</t>
  </si>
  <si>
    <t>Taxes</t>
  </si>
  <si>
    <t>Net Income</t>
  </si>
  <si>
    <t>EPS</t>
  </si>
  <si>
    <t>Operating Profit</t>
  </si>
  <si>
    <t>Net Profit</t>
  </si>
  <si>
    <t>Tax Rate</t>
  </si>
  <si>
    <t>Q125</t>
  </si>
  <si>
    <t>Revenue Y/Y</t>
  </si>
  <si>
    <t>Revenue Q/Q</t>
  </si>
  <si>
    <t>Balance Sheet</t>
  </si>
  <si>
    <t>Employ.</t>
  </si>
  <si>
    <t>Non-Finance Metrics</t>
  </si>
  <si>
    <t>Employees</t>
  </si>
  <si>
    <t>Employees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</si>
</sst>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1"/>
    </xf>
    <xf numFmtId="14" fontId="4" fillId="0" borderId="0" xfId="0" applyNumberFormat="1" applyFont="1" applyAlignment="1">
      <alignment horizontal="right"/>
    </xf>
    <xf numFmtId="2" fontId="1" fillId="0" borderId="0" xfId="0" applyNumberFormat="1" applyFont="1"/>
    <xf numFmtId="9" fontId="1" fillId="0" borderId="0" xfId="0" applyNumberFormat="1" applyFont="1"/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8" fillId="0" borderId="0" xfId="0" applyFont="1"/>
    <xf numFmtId="0" fontId="9" fillId="0" borderId="0" xfId="0" applyFont="1"/>
    <xf numFmtId="3" fontId="2" fillId="0" borderId="0" xfId="0" applyNumberFormat="1" applyFont="1"/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0</xdr:row>
      <xdr:rowOff>95250</xdr:rowOff>
    </xdr:from>
    <xdr:to>
      <xdr:col>4</xdr:col>
      <xdr:colOff>600076</xdr:colOff>
      <xdr:row>2</xdr:row>
      <xdr:rowOff>144441</xdr:rowOff>
    </xdr:to>
    <xdr:pic>
      <xdr:nvPicPr>
        <xdr:cNvPr id="4" name="Picture 3" descr="Arm Holdings Limited - IPO Fact Sheet - StocksBNB">
          <a:extLst>
            <a:ext uri="{FF2B5EF4-FFF2-40B4-BE49-F238E27FC236}">
              <a16:creationId xmlns:a16="http://schemas.microsoft.com/office/drawing/2014/main" id="{DD66E48F-D1A8-4238-B340-41724D561C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25" b="21925"/>
        <a:stretch/>
      </xdr:blipFill>
      <xdr:spPr bwMode="auto">
        <a:xfrm>
          <a:off x="1857376" y="95250"/>
          <a:ext cx="1181100" cy="373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arm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arm.com/static-files/559eabc5-4dce-4cfe-bfaf-bb19735eeb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413C-C88E-4E02-97A9-937D572D1D74}">
  <dimension ref="B2:D30"/>
  <sheetViews>
    <sheetView tabSelected="1" workbookViewId="0">
      <selection activeCell="C28" sqref="C28:D28"/>
    </sheetView>
  </sheetViews>
  <sheetFormatPr defaultRowHeight="12.75" x14ac:dyDescent="0.2"/>
  <cols>
    <col min="1" max="16384" width="9.140625" style="1"/>
  </cols>
  <sheetData>
    <row r="2" spans="2:4" x14ac:dyDescent="0.2">
      <c r="B2" s="2" t="s">
        <v>0</v>
      </c>
    </row>
    <row r="3" spans="2:4" x14ac:dyDescent="0.2">
      <c r="B3" s="2" t="s">
        <v>1</v>
      </c>
    </row>
    <row r="5" spans="2:4" x14ac:dyDescent="0.2">
      <c r="B5" s="3" t="s">
        <v>2</v>
      </c>
      <c r="C5" s="4"/>
      <c r="D5" s="5"/>
    </row>
    <row r="6" spans="2:4" x14ac:dyDescent="0.2">
      <c r="B6" s="6" t="s">
        <v>3</v>
      </c>
      <c r="C6" s="7">
        <v>140</v>
      </c>
      <c r="D6" s="13"/>
    </row>
    <row r="7" spans="2:4" x14ac:dyDescent="0.2">
      <c r="B7" s="6" t="s">
        <v>4</v>
      </c>
      <c r="C7" s="7">
        <v>1005</v>
      </c>
      <c r="D7" s="13"/>
    </row>
    <row r="8" spans="2:4" x14ac:dyDescent="0.2">
      <c r="B8" s="6" t="s">
        <v>5</v>
      </c>
      <c r="C8" s="15">
        <f>C6*C7</f>
        <v>140700</v>
      </c>
      <c r="D8" s="13"/>
    </row>
    <row r="9" spans="2:4" x14ac:dyDescent="0.2">
      <c r="B9" s="6" t="s">
        <v>6</v>
      </c>
      <c r="C9" s="15"/>
      <c r="D9" s="13"/>
    </row>
    <row r="10" spans="2:4" x14ac:dyDescent="0.2">
      <c r="B10" s="6" t="s">
        <v>7</v>
      </c>
      <c r="C10" s="15"/>
      <c r="D10" s="13"/>
    </row>
    <row r="11" spans="2:4" x14ac:dyDescent="0.2">
      <c r="B11" s="6" t="s">
        <v>8</v>
      </c>
      <c r="C11" s="15">
        <f>C9-C10</f>
        <v>0</v>
      </c>
      <c r="D11" s="13"/>
    </row>
    <row r="12" spans="2:4" x14ac:dyDescent="0.2">
      <c r="B12" s="8" t="s">
        <v>9</v>
      </c>
      <c r="C12" s="16">
        <f>C8-C11</f>
        <v>140700</v>
      </c>
      <c r="D12" s="14"/>
    </row>
    <row r="15" spans="2:4" x14ac:dyDescent="0.2">
      <c r="B15" s="3" t="s">
        <v>11</v>
      </c>
      <c r="C15" s="4"/>
      <c r="D15" s="5"/>
    </row>
    <row r="16" spans="2:4" x14ac:dyDescent="0.2">
      <c r="B16" s="11" t="s">
        <v>12</v>
      </c>
      <c r="C16" s="17" t="s">
        <v>22</v>
      </c>
      <c r="D16" s="18"/>
    </row>
    <row r="17" spans="2:4" x14ac:dyDescent="0.2">
      <c r="B17" s="11" t="s">
        <v>13</v>
      </c>
      <c r="C17" s="17" t="s">
        <v>23</v>
      </c>
      <c r="D17" s="18"/>
    </row>
    <row r="18" spans="2:4" x14ac:dyDescent="0.2">
      <c r="B18" s="11" t="s">
        <v>14</v>
      </c>
      <c r="C18" s="17"/>
      <c r="D18" s="18"/>
    </row>
    <row r="19" spans="2:4" x14ac:dyDescent="0.2">
      <c r="B19" s="12" t="s">
        <v>15</v>
      </c>
      <c r="C19" s="19"/>
      <c r="D19" s="20"/>
    </row>
    <row r="22" spans="2:4" x14ac:dyDescent="0.2">
      <c r="B22" s="3" t="s">
        <v>10</v>
      </c>
      <c r="C22" s="4"/>
      <c r="D22" s="5"/>
    </row>
    <row r="23" spans="2:4" x14ac:dyDescent="0.2">
      <c r="B23" s="9" t="s">
        <v>16</v>
      </c>
      <c r="C23" s="17" t="s">
        <v>21</v>
      </c>
      <c r="D23" s="18"/>
    </row>
    <row r="24" spans="2:4" x14ac:dyDescent="0.2">
      <c r="B24" s="9" t="s">
        <v>17</v>
      </c>
      <c r="C24" s="17">
        <v>1990</v>
      </c>
      <c r="D24" s="18"/>
    </row>
    <row r="25" spans="2:4" x14ac:dyDescent="0.2">
      <c r="B25" s="9" t="s">
        <v>18</v>
      </c>
      <c r="C25" s="17"/>
      <c r="D25" s="18"/>
    </row>
    <row r="26" spans="2:4" x14ac:dyDescent="0.2">
      <c r="B26" s="9"/>
      <c r="C26" s="17"/>
      <c r="D26" s="18"/>
    </row>
    <row r="27" spans="2:4" x14ac:dyDescent="0.2">
      <c r="B27" s="9" t="s">
        <v>51</v>
      </c>
      <c r="C27" s="36">
        <f>+'Financial Model'!I33</f>
        <v>7320</v>
      </c>
      <c r="D27" s="18"/>
    </row>
    <row r="28" spans="2:4" x14ac:dyDescent="0.2">
      <c r="B28" s="9"/>
      <c r="C28" s="17"/>
      <c r="D28" s="18"/>
    </row>
    <row r="29" spans="2:4" x14ac:dyDescent="0.2">
      <c r="B29" s="9" t="s">
        <v>19</v>
      </c>
      <c r="C29" s="17"/>
      <c r="D29" s="18"/>
    </row>
    <row r="30" spans="2:4" x14ac:dyDescent="0.2">
      <c r="B30" s="10" t="s">
        <v>20</v>
      </c>
      <c r="C30" s="24" t="s">
        <v>27</v>
      </c>
      <c r="D30" s="25"/>
    </row>
  </sheetData>
  <mergeCells count="15">
    <mergeCell ref="C26:D26"/>
    <mergeCell ref="C27:D27"/>
    <mergeCell ref="C28:D28"/>
    <mergeCell ref="C29:D29"/>
    <mergeCell ref="C30:D30"/>
    <mergeCell ref="C18:D18"/>
    <mergeCell ref="C19:D19"/>
    <mergeCell ref="B5:D5"/>
    <mergeCell ref="B15:D15"/>
    <mergeCell ref="B22:D22"/>
    <mergeCell ref="C23:D23"/>
    <mergeCell ref="C24:D24"/>
    <mergeCell ref="C25:D25"/>
    <mergeCell ref="C17:D17"/>
    <mergeCell ref="C16:D16"/>
  </mergeCells>
  <hyperlinks>
    <hyperlink ref="C30:D30" r:id="rId1" display="Link" xr:uid="{CBA5B79F-3BD2-495B-8371-139C69C3B09B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862A-4740-4506-9048-855F38631BD7}">
  <dimension ref="A1:O3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34" sqref="J34"/>
    </sheetView>
  </sheetViews>
  <sheetFormatPr defaultRowHeight="12.75" x14ac:dyDescent="0.2"/>
  <cols>
    <col min="1" max="1" width="4.28515625" style="1" customWidth="1"/>
    <col min="2" max="2" width="19.42578125" style="1" bestFit="1" customWidth="1"/>
    <col min="3" max="16384" width="9.140625" style="1"/>
  </cols>
  <sheetData>
    <row r="1" spans="1:15" s="21" customFormat="1" x14ac:dyDescent="0.2">
      <c r="E1" s="21" t="s">
        <v>28</v>
      </c>
      <c r="I1" s="31" t="s">
        <v>47</v>
      </c>
      <c r="M1" s="21" t="s">
        <v>26</v>
      </c>
      <c r="N1" s="21" t="s">
        <v>25</v>
      </c>
      <c r="O1" s="21" t="s">
        <v>24</v>
      </c>
    </row>
    <row r="2" spans="1:15" s="23" customFormat="1" x14ac:dyDescent="0.2">
      <c r="A2" s="22"/>
      <c r="E2" s="28">
        <v>45107</v>
      </c>
      <c r="I2" s="28">
        <v>45473</v>
      </c>
    </row>
    <row r="3" spans="1:15" s="23" customFormat="1" x14ac:dyDescent="0.2">
      <c r="A3" s="22"/>
    </row>
    <row r="4" spans="1:15" s="26" customFormat="1" x14ac:dyDescent="0.2">
      <c r="B4" s="27" t="s">
        <v>29</v>
      </c>
      <c r="E4" s="26">
        <v>535</v>
      </c>
      <c r="I4" s="26">
        <v>815</v>
      </c>
    </row>
    <row r="5" spans="1:15" s="26" customFormat="1" x14ac:dyDescent="0.2">
      <c r="B5" s="27" t="s">
        <v>30</v>
      </c>
      <c r="E5" s="26">
        <v>140</v>
      </c>
      <c r="I5" s="26">
        <v>124</v>
      </c>
    </row>
    <row r="6" spans="1:15" s="2" customFormat="1" x14ac:dyDescent="0.2">
      <c r="B6" s="2" t="s">
        <v>31</v>
      </c>
      <c r="E6" s="2">
        <v>675</v>
      </c>
      <c r="I6" s="2">
        <f>+I4+I5</f>
        <v>939</v>
      </c>
    </row>
    <row r="7" spans="1:15" x14ac:dyDescent="0.2">
      <c r="B7" s="1" t="s">
        <v>32</v>
      </c>
      <c r="E7" s="1">
        <v>31</v>
      </c>
      <c r="I7" s="1">
        <v>33</v>
      </c>
    </row>
    <row r="8" spans="1:15" s="2" customFormat="1" x14ac:dyDescent="0.2">
      <c r="B8" s="2" t="s">
        <v>33</v>
      </c>
      <c r="E8" s="2">
        <f t="shared" ref="E8:H8" si="0">E6-E7</f>
        <v>644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>I6-I7</f>
        <v>906</v>
      </c>
    </row>
    <row r="9" spans="1:15" x14ac:dyDescent="0.2">
      <c r="B9" s="1" t="s">
        <v>34</v>
      </c>
      <c r="E9" s="1">
        <v>337</v>
      </c>
      <c r="I9" s="1">
        <v>485</v>
      </c>
    </row>
    <row r="10" spans="1:15" x14ac:dyDescent="0.2">
      <c r="B10" s="1" t="s">
        <v>35</v>
      </c>
      <c r="E10" s="1">
        <v>196</v>
      </c>
      <c r="I10" s="1">
        <v>239</v>
      </c>
    </row>
    <row r="11" spans="1:15" s="2" customFormat="1" x14ac:dyDescent="0.2">
      <c r="B11" s="2" t="s">
        <v>36</v>
      </c>
      <c r="E11" s="2">
        <f t="shared" ref="E11:H11" si="1">E8-E9-E10</f>
        <v>111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2">
        <f>I8-I9-I10</f>
        <v>182</v>
      </c>
    </row>
    <row r="12" spans="1:15" x14ac:dyDescent="0.2">
      <c r="B12" s="1" t="s">
        <v>37</v>
      </c>
      <c r="E12" s="1">
        <v>-7</v>
      </c>
      <c r="I12" s="1">
        <v>24</v>
      </c>
    </row>
    <row r="13" spans="1:15" x14ac:dyDescent="0.2">
      <c r="B13" s="1" t="s">
        <v>38</v>
      </c>
      <c r="E13" s="1">
        <v>24</v>
      </c>
      <c r="I13" s="1">
        <v>32</v>
      </c>
    </row>
    <row r="14" spans="1:15" x14ac:dyDescent="0.2">
      <c r="B14" s="1" t="s">
        <v>39</v>
      </c>
      <c r="E14" s="1">
        <v>-1</v>
      </c>
      <c r="I14" s="1">
        <v>6</v>
      </c>
    </row>
    <row r="15" spans="1:15" x14ac:dyDescent="0.2">
      <c r="B15" s="1" t="s">
        <v>40</v>
      </c>
      <c r="E15" s="1">
        <f t="shared" ref="E15:H15" si="2">E11+E12+E13+E14</f>
        <v>127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>I11+I12+I13+I14</f>
        <v>244</v>
      </c>
    </row>
    <row r="16" spans="1:15" x14ac:dyDescent="0.2">
      <c r="B16" s="1" t="s">
        <v>41</v>
      </c>
      <c r="E16" s="1">
        <v>22</v>
      </c>
      <c r="I16" s="1">
        <v>21</v>
      </c>
    </row>
    <row r="17" spans="2:9" s="2" customFormat="1" x14ac:dyDescent="0.2">
      <c r="B17" s="2" t="s">
        <v>42</v>
      </c>
      <c r="E17" s="2">
        <f t="shared" ref="E17:H17" si="3">E15-E16</f>
        <v>105</v>
      </c>
      <c r="F17" s="2">
        <f t="shared" si="3"/>
        <v>0</v>
      </c>
      <c r="G17" s="2">
        <f t="shared" si="3"/>
        <v>0</v>
      </c>
      <c r="H17" s="2">
        <f t="shared" si="3"/>
        <v>0</v>
      </c>
      <c r="I17" s="2">
        <f>I15-I16</f>
        <v>223</v>
      </c>
    </row>
    <row r="18" spans="2:9" s="29" customFormat="1" x14ac:dyDescent="0.2">
      <c r="B18" s="29" t="s">
        <v>43</v>
      </c>
      <c r="E18" s="29">
        <f>E17/E19</f>
        <v>0.1024390243902439</v>
      </c>
      <c r="I18" s="29">
        <f>I17/I19</f>
        <v>0.21360153256704981</v>
      </c>
    </row>
    <row r="19" spans="2:9" x14ac:dyDescent="0.2">
      <c r="B19" s="1" t="s">
        <v>4</v>
      </c>
      <c r="E19" s="1">
        <v>1025</v>
      </c>
      <c r="I19" s="1">
        <v>1044</v>
      </c>
    </row>
    <row r="21" spans="2:9" s="30" customFormat="1" x14ac:dyDescent="0.2">
      <c r="B21" s="30" t="s">
        <v>33</v>
      </c>
      <c r="E21" s="30">
        <f>E8/E6</f>
        <v>0.95407407407407407</v>
      </c>
      <c r="I21" s="30">
        <f>I8/I6</f>
        <v>0.96485623003194887</v>
      </c>
    </row>
    <row r="22" spans="2:9" s="30" customFormat="1" x14ac:dyDescent="0.2">
      <c r="B22" s="30" t="s">
        <v>44</v>
      </c>
      <c r="E22" s="30">
        <f>E11/E6</f>
        <v>0.16444444444444445</v>
      </c>
      <c r="I22" s="30">
        <f>I11/I6</f>
        <v>0.19382321618743345</v>
      </c>
    </row>
    <row r="23" spans="2:9" s="30" customFormat="1" x14ac:dyDescent="0.2">
      <c r="B23" s="30" t="s">
        <v>45</v>
      </c>
      <c r="E23" s="30">
        <f>E17/E6</f>
        <v>0.15555555555555556</v>
      </c>
      <c r="I23" s="30">
        <f>I17/I6</f>
        <v>0.23748668796592121</v>
      </c>
    </row>
    <row r="24" spans="2:9" s="30" customFormat="1" x14ac:dyDescent="0.2">
      <c r="B24" s="30" t="s">
        <v>46</v>
      </c>
      <c r="E24" s="30">
        <f>E16/E15</f>
        <v>0.17322834645669291</v>
      </c>
      <c r="I24" s="30">
        <f>I16/I15</f>
        <v>8.6065573770491802E-2</v>
      </c>
    </row>
    <row r="27" spans="2:9" s="2" customFormat="1" x14ac:dyDescent="0.2">
      <c r="B27" s="2" t="s">
        <v>48</v>
      </c>
      <c r="I27" s="32">
        <f>I6/E6-1</f>
        <v>0.39111111111111119</v>
      </c>
    </row>
    <row r="28" spans="2:9" x14ac:dyDescent="0.2">
      <c r="B28" s="1" t="s">
        <v>49</v>
      </c>
    </row>
    <row r="32" spans="2:9" s="2" customFormat="1" x14ac:dyDescent="0.2">
      <c r="B32" s="34" t="s">
        <v>52</v>
      </c>
    </row>
    <row r="33" spans="2:9" s="35" customFormat="1" x14ac:dyDescent="0.2">
      <c r="B33" s="35" t="s">
        <v>53</v>
      </c>
      <c r="E33" s="35">
        <v>6229</v>
      </c>
      <c r="I33" s="35">
        <v>7320</v>
      </c>
    </row>
    <row r="34" spans="2:9" x14ac:dyDescent="0.2">
      <c r="B34" s="1" t="s">
        <v>54</v>
      </c>
      <c r="I34" s="30">
        <f>I33/E33-1</f>
        <v>0.17514849895649376</v>
      </c>
    </row>
    <row r="37" spans="2:9" x14ac:dyDescent="0.2">
      <c r="B37" s="33" t="s">
        <v>50</v>
      </c>
    </row>
  </sheetData>
  <hyperlinks>
    <hyperlink ref="I1" r:id="rId1" xr:uid="{D7642751-6149-4017-BF2D-5ED3972C7E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2024-09-23T12:11:49Z</dcterms:created>
  <dcterms:modified xsi:type="dcterms:W3CDTF">2024-09-23T12:48:21Z</dcterms:modified>
</cp:coreProperties>
</file>