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34D268B-1920-4CF8-A8BE-09274C1AF907}" xr6:coauthVersionLast="36" xr6:coauthVersionMax="36" xr10:uidLastSave="{00000000-0000-0000-0000-000000000000}"/>
  <bookViews>
    <workbookView xWindow="0" yWindow="0" windowWidth="28800" windowHeight="12225" xr2:uid="{1028AD62-B938-4195-A58A-E346138D1F1B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J4" i="1"/>
  <c r="I4" i="1"/>
  <c r="H4" i="1"/>
  <c r="G4" i="1"/>
  <c r="F4" i="1"/>
  <c r="R4" i="1"/>
  <c r="Q4" i="1"/>
  <c r="U4" i="1"/>
  <c r="W4" i="1"/>
  <c r="X4" i="1"/>
  <c r="V4" i="1"/>
  <c r="V3" i="1"/>
  <c r="W3" i="1"/>
  <c r="X3" i="1"/>
  <c r="R3" i="1"/>
  <c r="Q3" i="1"/>
  <c r="J3" i="1"/>
  <c r="I3" i="1"/>
  <c r="H3" i="1"/>
  <c r="G3" i="1"/>
  <c r="F3" i="1"/>
  <c r="G21" i="1"/>
  <c r="C4" i="1"/>
  <c r="C3" i="1"/>
</calcChain>
</file>

<file path=xl/sharedStrings.xml><?xml version="1.0" encoding="utf-8"?>
<sst xmlns="http://schemas.openxmlformats.org/spreadsheetml/2006/main" count="31" uniqueCount="30">
  <si>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</si>
  <si>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</si>
  <si>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</si>
  <si>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</si>
  <si>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</si>
  <si>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</si>
  <si>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</si>
  <si>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</si>
  <si>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</si>
  <si>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</si>
  <si>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</si>
  <si>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</si>
  <si>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</si>
  <si>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</si>
  <si>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HQ</t>
  </si>
  <si>
    <t>Founded</t>
  </si>
  <si>
    <t>IPO</t>
  </si>
  <si>
    <t>Notes</t>
  </si>
  <si>
    <t>£RPI</t>
  </si>
  <si>
    <t>$ARM</t>
  </si>
  <si>
    <t>Gross %</t>
  </si>
  <si>
    <t>Net %</t>
  </si>
  <si>
    <t>LSE</t>
  </si>
  <si>
    <t>NASDAQ</t>
  </si>
  <si>
    <t>$</t>
  </si>
  <si>
    <t>USDGBP</t>
  </si>
  <si>
    <t>GBPUSD</t>
  </si>
  <si>
    <t>Employees</t>
  </si>
  <si>
    <t>Company split into charitable foundation and commercial operations</t>
  </si>
  <si>
    <t>Majority stake owned by Softbank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</si>
</sst>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10"/>
    </font>
    <font>
      <b/>
      <sz val="10"/>
      <color theme="1"/>
      <name val="S10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1" applyFont="1"/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A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Arm Holdings Plc.</v>
          </cell>
        </row>
        <row r="6">
          <cell r="C6">
            <v>140</v>
          </cell>
        </row>
        <row r="7">
          <cell r="C7">
            <v>1005</v>
          </cell>
        </row>
        <row r="8">
          <cell r="C8">
            <v>140700</v>
          </cell>
        </row>
        <row r="11">
          <cell r="C11">
            <v>0</v>
          </cell>
        </row>
        <row r="12">
          <cell r="C12">
            <v>140700</v>
          </cell>
        </row>
        <row r="23">
          <cell r="C23" t="str">
            <v>Cambridge, UK</v>
          </cell>
        </row>
        <row r="24">
          <cell r="C24">
            <v>1990</v>
          </cell>
        </row>
        <row r="27">
          <cell r="C27">
            <v>7320</v>
          </cell>
        </row>
      </sheetData>
      <sheetData sheetId="1">
        <row r="21">
          <cell r="I21">
            <v>0.96485623003194887</v>
          </cell>
        </row>
        <row r="23">
          <cell r="I23">
            <v>0.23748668796592121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3">
          <cell r="B3" t="str">
            <v>Raspberry Pi Holdings Plc.</v>
          </cell>
        </row>
        <row r="6">
          <cell r="C6">
            <v>3.2490000000000001</v>
          </cell>
        </row>
        <row r="7">
          <cell r="C7">
            <v>193.41571500000001</v>
          </cell>
        </row>
        <row r="8">
          <cell r="C8">
            <v>628.40765803500005</v>
          </cell>
        </row>
        <row r="11">
          <cell r="C11">
            <v>35.782000000000004</v>
          </cell>
        </row>
        <row r="12">
          <cell r="C12">
            <v>592.62565803500001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103</v>
          </cell>
        </row>
      </sheetData>
      <sheetData sheetId="1">
        <row r="42">
          <cell r="K42">
            <v>0.24814049819975398</v>
          </cell>
        </row>
        <row r="44">
          <cell r="K44">
            <v>0.11878237903362342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$ARM.xlsx" TargetMode="External"/><Relationship Id="rId1" Type="http://schemas.openxmlformats.org/officeDocument/2006/relationships/hyperlink" Target="&#163;RP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62AB-FE1F-4AE4-B1EE-48D17E59F393}">
  <dimension ref="A2:Z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11" activeCellId="1" sqref="U1:U1048576 T11"/>
    </sheetView>
  </sheetViews>
  <sheetFormatPr defaultRowHeight="12.75"/>
  <cols>
    <col min="1" max="1" width="4.28515625" style="2" customWidth="1"/>
    <col min="2" max="2" width="9.140625" style="1"/>
    <col min="3" max="3" width="23.7109375" style="1" bestFit="1" customWidth="1"/>
    <col min="4" max="5" width="9.140625" style="4"/>
    <col min="6" max="10" width="9.140625" style="10"/>
    <col min="11" max="12" width="9.140625" style="4"/>
    <col min="13" max="15" width="9.140625" style="5"/>
    <col min="16" max="16" width="9.140625" style="1"/>
    <col min="17" max="18" width="9.140625" style="4"/>
    <col min="19" max="20" width="9.140625" style="1"/>
    <col min="21" max="21" width="10.85546875" style="22" bestFit="1" customWidth="1"/>
    <col min="22" max="22" width="13.7109375" style="4" bestFit="1" customWidth="1"/>
    <col min="23" max="24" width="9.140625" style="4"/>
    <col min="25" max="16384" width="9.140625" style="1"/>
  </cols>
  <sheetData>
    <row r="2" spans="1:26" s="6" customFormat="1">
      <c r="A2" s="3"/>
      <c r="B2" s="6" t="s">
        <v>0</v>
      </c>
      <c r="C2" s="6" t="s">
        <v>1</v>
      </c>
      <c r="D2" s="8" t="s">
        <v>2</v>
      </c>
      <c r="E2" s="8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8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Q2" s="8" t="s">
        <v>20</v>
      </c>
      <c r="R2" s="8" t="s">
        <v>21</v>
      </c>
      <c r="U2" s="21" t="s">
        <v>27</v>
      </c>
      <c r="V2" s="8" t="s">
        <v>14</v>
      </c>
      <c r="W2" s="8" t="s">
        <v>15</v>
      </c>
      <c r="X2" s="8" t="s">
        <v>16</v>
      </c>
      <c r="Z2" s="6" t="s">
        <v>17</v>
      </c>
    </row>
    <row r="3" spans="1:26">
      <c r="B3" s="11" t="s">
        <v>19</v>
      </c>
      <c r="C3" s="1" t="str">
        <f>+[1]Main!$B$3</f>
        <v>Arm Holdings Plc.</v>
      </c>
      <c r="D3" s="4" t="s">
        <v>23</v>
      </c>
      <c r="E3" s="4" t="s">
        <v>24</v>
      </c>
      <c r="F3" s="10">
        <f>+[1]Main!$C$6</f>
        <v>140</v>
      </c>
      <c r="G3" s="10">
        <f>+[1]Main!$C$7</f>
        <v>1005</v>
      </c>
      <c r="H3" s="17">
        <f>+[1]Main!$C$8</f>
        <v>140700</v>
      </c>
      <c r="I3" s="17">
        <f>+[1]Main!$C$11</f>
        <v>0</v>
      </c>
      <c r="J3" s="17">
        <f>+[1]Main!$C$12</f>
        <v>140700</v>
      </c>
      <c r="Q3" s="18">
        <f>+'[1]Financial Model'!$I$21</f>
        <v>0.96485623003194887</v>
      </c>
      <c r="R3" s="18">
        <f>+'[1]Financial Model'!$I$23</f>
        <v>0.23748668796592121</v>
      </c>
      <c r="U3" s="22">
        <f>+[1]Main!$C$27</f>
        <v>7320</v>
      </c>
      <c r="V3" s="4" t="str">
        <f>+[1]Main!$C$23</f>
        <v>Cambridge, UK</v>
      </c>
      <c r="W3" s="4">
        <f>+[1]Main!$C$24</f>
        <v>1990</v>
      </c>
      <c r="X3" s="4">
        <f>+[1]Main!$C$25</f>
        <v>0</v>
      </c>
      <c r="Z3" s="1" t="s">
        <v>29</v>
      </c>
    </row>
    <row r="4" spans="1:26">
      <c r="B4" s="11" t="s">
        <v>18</v>
      </c>
      <c r="C4" s="1" t="str">
        <f>+[2]Main!$B$3</f>
        <v>Raspberry Pi Holdings Plc.</v>
      </c>
      <c r="D4" s="4" t="s">
        <v>22</v>
      </c>
      <c r="E4" s="4" t="s">
        <v>24</v>
      </c>
      <c r="F4" s="12">
        <f>+[2]Main!$C$6*$G$20</f>
        <v>2.43675</v>
      </c>
      <c r="G4" s="20">
        <f>+[2]Main!$C$7</f>
        <v>193.41571500000001</v>
      </c>
      <c r="H4" s="17">
        <f>+[2]Main!$C$8*$G$20</f>
        <v>471.30574352625001</v>
      </c>
      <c r="I4" s="17">
        <f>+[2]Main!$C$11*$G$20</f>
        <v>26.836500000000001</v>
      </c>
      <c r="J4" s="17">
        <f>+[2]Main!$C$12*$G$20</f>
        <v>444.46924352625001</v>
      </c>
      <c r="Q4" s="18">
        <f>+'[2]Financial Model'!$K$42</f>
        <v>0.24814049819975398</v>
      </c>
      <c r="R4" s="18">
        <f>+'[2]Financial Model'!$K$44</f>
        <v>0.11878237903362342</v>
      </c>
      <c r="U4" s="22">
        <f>+[2]Main!$C$27</f>
        <v>103</v>
      </c>
      <c r="V4" s="4" t="str">
        <f>+[2]Main!$C$23</f>
        <v>Cambridge, UK</v>
      </c>
      <c r="W4" s="4">
        <f>+[2]Main!$C$24</f>
        <v>2012</v>
      </c>
      <c r="X4" s="19">
        <f>+[2]Main!$C$25</f>
        <v>45444</v>
      </c>
      <c r="Z4" s="1" t="s">
        <v>28</v>
      </c>
    </row>
    <row r="8" spans="1:26">
      <c r="A8" s="1"/>
    </row>
    <row r="20" spans="6:7">
      <c r="F20" s="13" t="s">
        <v>25</v>
      </c>
      <c r="G20" s="14">
        <v>0.75</v>
      </c>
    </row>
    <row r="21" spans="6:7">
      <c r="F21" s="15" t="s">
        <v>26</v>
      </c>
      <c r="G21" s="16">
        <f>1/G20</f>
        <v>1.3333333333333333</v>
      </c>
    </row>
  </sheetData>
  <hyperlinks>
    <hyperlink ref="B4" r:id="rId1" xr:uid="{75BD6B57-CF8C-4910-8E54-D4A1B07CD983}"/>
    <hyperlink ref="B3" r:id="rId2" xr:uid="{40196699-7B06-46EB-89AC-A9C90DB5A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2024-09-23T12:38:32Z</dcterms:created>
  <dcterms:modified xsi:type="dcterms:W3CDTF">2024-09-23T12:48:27Z</dcterms:modified>
</cp:coreProperties>
</file>