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60323183-E45A-0C43-B0F0-00DB8CC96012}" xr6:coauthVersionLast="47" xr6:coauthVersionMax="47" xr10:uidLastSave="{00000000-0000-0000-0000-000000000000}"/>
  <bookViews>
    <workbookView xWindow="0" yWindow="500" windowWidth="28800" windowHeight="18900" activeTab="1" xr2:uid="{CCA103E1-675A-4605-B96F-0654FEFE97EB}"/>
  </bookViews>
  <sheets>
    <sheet name="Main" sheetId="1" r:id="rId1"/>
    <sheet name="Financial Model" sheetId="2" r:id="rId2"/>
    <sheet name="Price Histor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8" i="2" l="1"/>
  <c r="W8" i="2"/>
  <c r="C36" i="1"/>
  <c r="C34" i="1"/>
  <c r="C26" i="1"/>
  <c r="C25" i="1"/>
  <c r="C10" i="1"/>
  <c r="C9" i="1"/>
  <c r="C7" i="1"/>
  <c r="V81" i="2"/>
  <c r="V80" i="2"/>
  <c r="V79" i="2"/>
  <c r="V77" i="2"/>
  <c r="V72" i="2"/>
  <c r="V73" i="2" s="1"/>
  <c r="V70" i="2"/>
  <c r="V63" i="2"/>
  <c r="V67" i="2" s="1"/>
  <c r="V56" i="2"/>
  <c r="V51" i="2"/>
  <c r="R38" i="2"/>
  <c r="R37" i="2"/>
  <c r="R36" i="2"/>
  <c r="R35" i="2"/>
  <c r="S31" i="2"/>
  <c r="R31" i="2"/>
  <c r="R23" i="2"/>
  <c r="R22" i="2"/>
  <c r="R20" i="2"/>
  <c r="R18" i="2"/>
  <c r="V38" i="2"/>
  <c r="V37" i="2"/>
  <c r="V36" i="2"/>
  <c r="V35" i="2"/>
  <c r="V23" i="2"/>
  <c r="V22" i="2"/>
  <c r="V20" i="2"/>
  <c r="V18" i="2"/>
  <c r="R13" i="2"/>
  <c r="R10" i="2"/>
  <c r="V13" i="2"/>
  <c r="V10" i="2"/>
  <c r="V31" i="2"/>
  <c r="V30" i="2"/>
  <c r="V29" i="2"/>
  <c r="V28" i="2"/>
  <c r="V27" i="2"/>
  <c r="V26" i="2"/>
  <c r="Q84" i="2"/>
  <c r="Q80" i="2"/>
  <c r="Q79" i="2"/>
  <c r="Q77" i="2"/>
  <c r="U76" i="2"/>
  <c r="Q63" i="2"/>
  <c r="Q67" i="2" s="1"/>
  <c r="Q70" i="2" s="1"/>
  <c r="Q51" i="2"/>
  <c r="Q56" i="2" s="1"/>
  <c r="Q72" i="2" s="1"/>
  <c r="Q73" i="2" s="1"/>
  <c r="Q87" i="2" s="1"/>
  <c r="Q81" i="2" l="1"/>
  <c r="Q85" i="2"/>
  <c r="U30" i="2"/>
  <c r="U29" i="2"/>
  <c r="U28" i="2"/>
  <c r="U27" i="2"/>
  <c r="Q10" i="2"/>
  <c r="Q13" i="2" s="1"/>
  <c r="Q18" i="2" s="1"/>
  <c r="Q20" i="2" s="1"/>
  <c r="Q22" i="2" s="1"/>
  <c r="U84" i="2"/>
  <c r="U80" i="2"/>
  <c r="U79" i="2"/>
  <c r="U81" i="2" s="1"/>
  <c r="U77" i="2"/>
  <c r="U63" i="2"/>
  <c r="U67" i="2" s="1"/>
  <c r="U70" i="2" s="1"/>
  <c r="U51" i="2"/>
  <c r="U56" i="2" s="1"/>
  <c r="Q23" i="2" l="1"/>
  <c r="Q37" i="2"/>
  <c r="Q35" i="2"/>
  <c r="Q36" i="2"/>
  <c r="Q38" i="2"/>
  <c r="U85" i="2"/>
  <c r="U72" i="2"/>
  <c r="U73" i="2" s="1"/>
  <c r="U8" i="2"/>
  <c r="U26" i="2" s="1"/>
  <c r="U87" i="2" l="1"/>
  <c r="U10" i="2"/>
  <c r="Z7" i="2"/>
  <c r="P84" i="2"/>
  <c r="T84" i="2"/>
  <c r="P80" i="2"/>
  <c r="P79" i="2"/>
  <c r="P81" i="2" s="1"/>
  <c r="T80" i="2"/>
  <c r="T79" i="2"/>
  <c r="T81" i="2" s="1"/>
  <c r="AA84" i="2"/>
  <c r="AB84" i="2"/>
  <c r="AA80" i="2"/>
  <c r="AA79" i="2"/>
  <c r="AB80" i="2"/>
  <c r="AB79" i="2"/>
  <c r="AB81" i="2" s="1"/>
  <c r="AB85" i="2" s="1"/>
  <c r="AA81" i="2" l="1"/>
  <c r="AA85" i="2" s="1"/>
  <c r="P85" i="2"/>
  <c r="T85" i="2"/>
  <c r="U35" i="2"/>
  <c r="U13" i="2"/>
  <c r="AA30" i="2"/>
  <c r="AA29" i="2"/>
  <c r="AA28" i="2"/>
  <c r="AA27" i="2"/>
  <c r="U18" i="2" l="1"/>
  <c r="U36" i="2"/>
  <c r="Z10" i="2"/>
  <c r="P22" i="2"/>
  <c r="P23" i="2" s="1"/>
  <c r="U38" i="2" l="1"/>
  <c r="U20" i="2"/>
  <c r="U22" i="2" s="1"/>
  <c r="Z13" i="2"/>
  <c r="Z36" i="2" s="1"/>
  <c r="Z35" i="2"/>
  <c r="P63" i="2"/>
  <c r="P67" i="2" s="1"/>
  <c r="P70" i="2" s="1"/>
  <c r="T63" i="2"/>
  <c r="T67" i="2" s="1"/>
  <c r="T70" i="2" s="1"/>
  <c r="T76" i="2"/>
  <c r="P51" i="2"/>
  <c r="P56" i="2" s="1"/>
  <c r="T51" i="2"/>
  <c r="T56" i="2" s="1"/>
  <c r="T27" i="2"/>
  <c r="T28" i="2"/>
  <c r="T29" i="2"/>
  <c r="T30" i="2"/>
  <c r="P8" i="2"/>
  <c r="T8" i="2"/>
  <c r="Q31" i="2" l="1"/>
  <c r="P10" i="2"/>
  <c r="U31" i="2"/>
  <c r="P37" i="2"/>
  <c r="U37" i="2"/>
  <c r="U23" i="2"/>
  <c r="P72" i="2"/>
  <c r="P73" i="2" s="1"/>
  <c r="P87" i="2" s="1"/>
  <c r="T72" i="2"/>
  <c r="T73" i="2" s="1"/>
  <c r="Z18" i="2"/>
  <c r="T26" i="2"/>
  <c r="T10" i="2"/>
  <c r="T87" i="2" l="1"/>
  <c r="Z20" i="2"/>
  <c r="Z22" i="2" s="1"/>
  <c r="Z38" i="2"/>
  <c r="T35" i="2"/>
  <c r="T13" i="2"/>
  <c r="AA63" i="2"/>
  <c r="AA67" i="2" s="1"/>
  <c r="AA70" i="2" s="1"/>
  <c r="AB63" i="2"/>
  <c r="AB67" i="2" s="1"/>
  <c r="AB70" i="2" s="1"/>
  <c r="AB76" i="2"/>
  <c r="Z23" i="2" l="1"/>
  <c r="Z37" i="2"/>
  <c r="T18" i="2"/>
  <c r="T36" i="2"/>
  <c r="AB53" i="2"/>
  <c r="AA53" i="2"/>
  <c r="AA51" i="2"/>
  <c r="AB51" i="2"/>
  <c r="T20" i="2" l="1"/>
  <c r="T22" i="2" s="1"/>
  <c r="T38" i="2"/>
  <c r="AA56" i="2"/>
  <c r="T23" i="2" l="1"/>
  <c r="T37" i="2"/>
  <c r="AB56" i="2"/>
  <c r="AB72" i="2" s="1"/>
  <c r="AB73" i="2" s="1"/>
  <c r="AB87" i="2" s="1"/>
  <c r="AA72" i="2"/>
  <c r="AA73" i="2" s="1"/>
  <c r="AA87" i="2" s="1"/>
  <c r="AB31" i="2"/>
  <c r="AB30" i="2"/>
  <c r="AB29" i="2"/>
  <c r="AB28" i="2"/>
  <c r="AB27" i="2"/>
  <c r="S30" i="2"/>
  <c r="S29" i="2"/>
  <c r="S28" i="2"/>
  <c r="S27" i="2"/>
  <c r="AA8" i="2"/>
  <c r="AA89" i="2" s="1"/>
  <c r="AB8" i="2"/>
  <c r="AB89" i="2" s="1"/>
  <c r="O8" i="2"/>
  <c r="P31" i="2" s="1"/>
  <c r="S8" i="2"/>
  <c r="T31" i="2" s="1"/>
  <c r="AA10" i="2" l="1"/>
  <c r="AA35" i="2" s="1"/>
  <c r="AA88" i="2"/>
  <c r="AA26" i="2"/>
  <c r="AB10" i="2"/>
  <c r="AB35" i="2" s="1"/>
  <c r="AB88" i="2"/>
  <c r="AB26" i="2"/>
  <c r="S26" i="2"/>
  <c r="AA13" i="2"/>
  <c r="AA18" i="2" s="1"/>
  <c r="C11" i="1"/>
  <c r="C8" i="1"/>
  <c r="AB13" i="2" l="1"/>
  <c r="P35" i="2"/>
  <c r="P13" i="2"/>
  <c r="AB18" i="2"/>
  <c r="AB36" i="2"/>
  <c r="AA36" i="2"/>
  <c r="C12" i="1"/>
  <c r="P18" i="2" l="1"/>
  <c r="P38" i="2" s="1"/>
  <c r="P36" i="2"/>
  <c r="AA38" i="2"/>
  <c r="AA20" i="2"/>
  <c r="AA22" i="2" s="1"/>
  <c r="AB20" i="2"/>
  <c r="AB22" i="2" s="1"/>
  <c r="AB38" i="2"/>
  <c r="AB37" i="2" l="1"/>
  <c r="AB23" i="2"/>
  <c r="AA23" i="2"/>
  <c r="AA90" i="2" s="1"/>
  <c r="AA37" i="2"/>
  <c r="C33" i="1"/>
  <c r="AB90" i="2" l="1"/>
</calcChain>
</file>

<file path=xl/sharedStrings.xml><?xml version="1.0" encoding="utf-8"?>
<sst xmlns="http://schemas.openxmlformats.org/spreadsheetml/2006/main" count="1419" uniqueCount="1382">
  <si>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</si>
  <si>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</si>
  <si>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</si>
  <si>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</si>
  <si>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</si>
  <si>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</si>
  <si>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</si>
  <si>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</si>
  <si>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</si>
  <si>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</si>
  <si>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</si>
  <si>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</si>
  <si>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</si>
  <si>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</si>
  <si>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</si>
  <si>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</si>
  <si>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</si>
  <si>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</si>
  <si>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</si>
  <si>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</si>
  <si>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</si>
  <si>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</si>
  <si>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</si>
  <si>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</si>
  <si>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</si>
  <si>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</si>
  <si>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</si>
  <si>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</si>
  <si>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</si>
  <si>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</si>
  <si>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</si>
  <si>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</si>
  <si>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</si>
  <si>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</si>
  <si>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</si>
  <si>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</si>
  <si>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</si>
  <si>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</si>
  <si>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</si>
  <si>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</si>
  <si>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</si>
  <si>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</si>
  <si>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</si>
  <si>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</si>
  <si>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</si>
  <si>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</si>
  <si>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</si>
  <si>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</si>
  <si>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</si>
  <si>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</si>
  <si>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</si>
  <si>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</si>
  <si>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</si>
  <si>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</si>
  <si>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</si>
  <si>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</si>
  <si>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</si>
  <si>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</si>
  <si>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</si>
  <si>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</si>
  <si>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</si>
  <si>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</si>
  <si>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</si>
  <si>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</si>
  <si>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</si>
  <si>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</si>
  <si>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</si>
  <si>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</si>
  <si>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</si>
  <si>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</si>
  <si>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</si>
  <si>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</si>
  <si>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</si>
  <si>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</si>
  <si>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</si>
  <si>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</si>
  <si>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</si>
  <si>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</si>
  <si>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</si>
  <si>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</si>
  <si>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</si>
  <si>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</si>
  <si>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</si>
  <si>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</si>
  <si>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</si>
  <si>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</si>
  <si>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</si>
  <si>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</si>
  <si>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</si>
  <si>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</si>
  <si>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</si>
  <si>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</si>
  <si>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</si>
  <si>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</si>
  <si>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</si>
  <si>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</si>
  <si>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</si>
  <si>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</si>
  <si>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</si>
  <si>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</si>
  <si>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</si>
  <si>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</si>
  <si>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</si>
  <si>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</si>
  <si>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</si>
  <si>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</si>
  <si>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</si>
  <si>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</si>
  <si>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</si>
  <si>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</si>
  <si>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</si>
  <si>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</si>
  <si>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</si>
  <si>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</si>
  <si>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</si>
  <si>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</si>
  <si>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</si>
  <si>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</si>
  <si>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</si>
  <si>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</si>
  <si>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</si>
  <si>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</si>
  <si>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</si>
  <si>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</si>
  <si>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</si>
  <si>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</si>
  <si>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</si>
  <si>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</si>
  <si>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</si>
  <si>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</si>
  <si>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</si>
  <si>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</si>
  <si>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</si>
  <si>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</si>
  <si>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</si>
  <si>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</si>
  <si>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</si>
  <si>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</si>
  <si>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</si>
  <si>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</si>
  <si>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</si>
  <si>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</si>
  <si>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</si>
  <si>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</si>
  <si>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</si>
  <si>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</si>
  <si>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</si>
  <si>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</si>
  <si>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</si>
  <si>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</si>
  <si>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</si>
  <si>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</si>
  <si>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</si>
  <si>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</si>
  <si>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</si>
  <si>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</si>
  <si>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</si>
  <si>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</si>
  <si>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</si>
  <si>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</si>
  <si>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</si>
  <si>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</si>
  <si>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</si>
  <si>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</si>
  <si>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</si>
  <si>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</si>
  <si>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</si>
  <si>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</si>
  <si>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</si>
  <si>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</si>
  <si>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</si>
  <si>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</si>
  <si>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</si>
  <si>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</si>
  <si>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</si>
  <si>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</si>
  <si>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</si>
  <si>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</si>
  <si>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</si>
  <si>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</si>
  <si>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</si>
  <si>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</si>
  <si>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</si>
  <si>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</si>
  <si>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</si>
  <si>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</si>
  <si>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</si>
  <si>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</si>
  <si>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</si>
  <si>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</si>
  <si>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</si>
  <si>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</si>
  <si>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</si>
  <si>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</si>
  <si>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</si>
  <si>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</si>
  <si>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</si>
  <si>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</si>
  <si>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</si>
  <si>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</si>
  <si>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</si>
  <si>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</si>
  <si>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</si>
  <si>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</si>
  <si>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</si>
  <si>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</si>
  <si>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</si>
  <si>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</si>
  <si>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</si>
  <si>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</si>
  <si>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</si>
  <si>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</si>
  <si>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</si>
  <si>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</si>
  <si>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</si>
  <si>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</si>
  <si>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</si>
  <si>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</si>
  <si>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</si>
  <si>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</si>
  <si>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</si>
  <si>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</si>
  <si>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</si>
  <si>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</si>
  <si>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</si>
  <si>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</si>
  <si>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</si>
  <si>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</si>
  <si>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</si>
  <si>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</si>
  <si>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</si>
  <si>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</si>
  <si>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</si>
  <si>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</si>
  <si>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</si>
  <si>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</si>
  <si>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</si>
  <si>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</si>
  <si>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</si>
  <si>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</si>
  <si>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</si>
  <si>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</si>
  <si>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</si>
  <si>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</si>
  <si>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</si>
  <si>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</si>
  <si>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</si>
  <si>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</si>
  <si>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</si>
  <si>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</si>
  <si>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</si>
  <si>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</si>
  <si>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</si>
  <si>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</si>
  <si>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</si>
  <si>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</si>
  <si>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</si>
  <si>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</si>
  <si>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</si>
  <si>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</si>
  <si>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</si>
  <si>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</si>
  <si>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</si>
  <si>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</si>
  <si>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</si>
  <si>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</si>
  <si>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</si>
  <si>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</si>
  <si>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</si>
  <si>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</si>
  <si>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</si>
  <si>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</si>
  <si>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</si>
  <si>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</si>
  <si>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</si>
  <si>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</si>
  <si>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</si>
  <si>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</si>
  <si>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</si>
  <si>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</si>
  <si>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</si>
  <si>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</si>
  <si>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</si>
  <si>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</si>
  <si>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</si>
  <si>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</si>
  <si>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</si>
  <si>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</si>
  <si>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</si>
  <si>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</si>
  <si>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</si>
  <si>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</si>
  <si>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</si>
  <si>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</si>
  <si>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</si>
  <si>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</si>
  <si>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</si>
  <si>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</si>
  <si>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</si>
  <si>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</si>
  <si>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</si>
  <si>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</si>
  <si>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</si>
  <si>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</si>
  <si>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</si>
  <si>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</si>
  <si>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</si>
  <si>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</si>
  <si>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</si>
  <si>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</si>
  <si>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</si>
  <si>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</si>
  <si>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</si>
  <si>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</si>
  <si>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</si>
  <si>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</si>
  <si>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</si>
  <si>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</si>
  <si>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</si>
  <si>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</si>
  <si>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</si>
  <si>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</si>
  <si>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</si>
  <si>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</si>
  <si>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</si>
  <si>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</si>
  <si>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</si>
  <si>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</si>
  <si>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</si>
  <si>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</si>
  <si>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</si>
  <si>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</si>
  <si>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</si>
  <si>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</si>
  <si>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</si>
  <si>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</si>
  <si>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</si>
  <si>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</si>
  <si>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</si>
  <si>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</si>
  <si>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</si>
  <si>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</si>
  <si>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</si>
  <si>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</si>
  <si>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</si>
  <si>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</si>
  <si>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</si>
  <si>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</si>
  <si>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</si>
  <si>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</si>
  <si>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</si>
  <si>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</si>
  <si>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</si>
  <si>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</si>
  <si>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</si>
  <si>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</si>
  <si>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</si>
  <si>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</si>
  <si>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</si>
  <si>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</si>
  <si>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</si>
  <si>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</si>
  <si>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</si>
  <si>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</si>
  <si>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</si>
  <si>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</si>
  <si>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</si>
  <si>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</si>
  <si>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</si>
  <si>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</si>
  <si>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</si>
  <si>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</si>
  <si>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</si>
  <si>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</si>
  <si>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</si>
  <si>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</si>
  <si>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</si>
  <si>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</si>
  <si>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</si>
  <si>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</si>
  <si>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</si>
  <si>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</si>
  <si>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</si>
  <si>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</si>
  <si>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</si>
  <si>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</si>
  <si>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</si>
  <si>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</si>
  <si>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</si>
  <si>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</si>
  <si>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</si>
  <si>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</si>
  <si>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</si>
  <si>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</si>
  <si>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</si>
  <si>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</si>
  <si>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</si>
  <si>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</si>
  <si>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</si>
  <si>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</si>
  <si>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</si>
  <si>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</si>
  <si>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</si>
  <si>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</si>
  <si>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</si>
  <si>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</si>
  <si>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</si>
  <si>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</si>
  <si>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</si>
  <si>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</si>
  <si>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</si>
  <si>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</si>
  <si>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</si>
  <si>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</si>
  <si>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</si>
  <si>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</si>
  <si>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</si>
  <si>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</si>
  <si>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</si>
  <si>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</si>
  <si>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</si>
  <si>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</si>
  <si>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</si>
  <si>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</si>
  <si>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</si>
  <si>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</si>
  <si>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</si>
  <si>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</si>
  <si>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</si>
  <si>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</si>
  <si>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</si>
  <si>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</si>
  <si>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</si>
  <si>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</si>
  <si>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</si>
  <si>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</si>
  <si>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</si>
  <si>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</si>
  <si>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</si>
  <si>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</si>
  <si>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</si>
  <si>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</si>
  <si>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</si>
  <si>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</si>
  <si>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</si>
  <si>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</si>
  <si>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</si>
  <si>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</si>
  <si>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</si>
  <si>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</si>
  <si>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</si>
  <si>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</si>
  <si>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</si>
  <si>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</si>
  <si>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</si>
  <si>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</si>
  <si>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</si>
  <si>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</si>
  <si>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</si>
  <si>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</si>
  <si>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</si>
  <si>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</si>
  <si>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</si>
  <si>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</si>
  <si>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</si>
  <si>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</si>
  <si>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</si>
  <si>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</si>
  <si>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</si>
  <si>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</si>
  <si>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</si>
  <si>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</si>
  <si>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</si>
  <si>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</si>
  <si>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</si>
  <si>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</si>
  <si>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</si>
  <si>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</si>
  <si>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</si>
  <si>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</si>
  <si>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</si>
  <si>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</si>
  <si>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</si>
  <si>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</si>
  <si>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</si>
  <si>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</si>
  <si>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</si>
  <si>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</si>
  <si>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</si>
  <si>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</si>
  <si>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</si>
  <si>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</si>
  <si>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</si>
  <si>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</si>
  <si>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</si>
  <si>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</si>
  <si>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</si>
  <si>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</si>
  <si>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</si>
  <si>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</si>
  <si>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</si>
  <si>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</si>
  <si>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</si>
  <si>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</si>
  <si>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</si>
  <si>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</si>
  <si>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</si>
  <si>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</si>
  <si>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</si>
  <si>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</si>
  <si>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</si>
  <si>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</si>
  <si>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</si>
  <si>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</si>
  <si>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</si>
  <si>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</si>
  <si>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</si>
  <si>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</si>
  <si>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</si>
  <si>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</si>
  <si>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</si>
  <si>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</si>
  <si>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</si>
  <si>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</si>
  <si>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</si>
  <si>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</si>
  <si>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</si>
  <si>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</si>
  <si>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</si>
  <si>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</si>
  <si>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</si>
  <si>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</si>
  <si>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</si>
  <si>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</si>
  <si>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</si>
  <si>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</si>
  <si>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</si>
  <si>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</si>
  <si>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</si>
  <si>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</si>
  <si>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</si>
  <si>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</si>
  <si>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</si>
  <si>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</si>
  <si>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</si>
  <si>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</si>
  <si>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</si>
  <si>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</si>
  <si>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</si>
  <si>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</si>
  <si>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</si>
  <si>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</si>
  <si>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</si>
  <si>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</si>
  <si>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</si>
  <si>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</si>
  <si>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</si>
  <si>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</si>
  <si>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</si>
  <si>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</si>
  <si>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</si>
  <si>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</si>
  <si>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</si>
  <si>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</si>
  <si>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</si>
  <si>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</si>
  <si>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</si>
  <si>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</si>
  <si>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</si>
  <si>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</si>
  <si>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</si>
  <si>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</si>
  <si>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</si>
  <si>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</si>
  <si>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</si>
  <si>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</si>
  <si>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</si>
  <si>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</si>
  <si>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</si>
  <si>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</si>
  <si>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</si>
  <si>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</si>
  <si>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</si>
  <si>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</si>
  <si>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</si>
  <si>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</si>
  <si>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</si>
  <si>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</si>
  <si>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</si>
  <si>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</si>
  <si>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</si>
  <si>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</si>
  <si>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</si>
  <si>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</si>
  <si>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</si>
  <si>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</si>
  <si>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</si>
  <si>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</si>
  <si>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</si>
  <si>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</si>
  <si>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</si>
  <si>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</si>
  <si>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</si>
  <si>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</si>
  <si>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</si>
  <si>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</si>
  <si>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</si>
  <si>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</si>
  <si>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</si>
  <si>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</si>
  <si>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</si>
  <si>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</si>
  <si>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</si>
  <si>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</si>
  <si>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</si>
  <si>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</si>
  <si>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</si>
  <si>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</si>
  <si>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</si>
  <si>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</si>
  <si>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</si>
  <si>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</si>
  <si>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</si>
  <si>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</si>
  <si>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</si>
  <si>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</si>
  <si>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</si>
  <si>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</si>
  <si>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</si>
  <si>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</si>
  <si>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</si>
  <si>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</si>
  <si>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</si>
  <si>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</si>
  <si>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</si>
  <si>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</si>
  <si>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</si>
  <si>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</si>
  <si>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</si>
  <si>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</si>
  <si>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</si>
  <si>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</si>
  <si>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</si>
  <si>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</si>
  <si>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</si>
  <si>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</si>
  <si>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</si>
  <si>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</si>
  <si>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</si>
  <si>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</si>
  <si>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</si>
  <si>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</si>
  <si>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</si>
  <si>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</si>
  <si>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</si>
  <si>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</si>
  <si>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</si>
  <si>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</si>
  <si>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</si>
  <si>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</si>
  <si>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</si>
  <si>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</si>
  <si>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</si>
  <si>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</si>
  <si>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</si>
  <si>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</si>
  <si>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</si>
  <si>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</si>
  <si>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</si>
  <si>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</si>
  <si>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</si>
  <si>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</si>
  <si>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</si>
  <si>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</si>
  <si>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</si>
  <si>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</si>
  <si>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</si>
  <si>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</si>
  <si>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</si>
  <si>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</si>
  <si>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</si>
  <si>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</si>
  <si>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</si>
  <si>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</si>
  <si>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</si>
  <si>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</si>
  <si>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</si>
  <si>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</si>
  <si>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</si>
  <si>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</si>
  <si>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</si>
  <si>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</si>
  <si>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</si>
  <si>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</si>
  <si>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</si>
  <si>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</si>
  <si>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</si>
  <si>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</si>
  <si>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</si>
  <si>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</si>
  <si>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</si>
  <si>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</si>
  <si>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</si>
  <si>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</si>
  <si>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</si>
  <si>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</si>
  <si>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</si>
  <si>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</si>
  <si>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</si>
  <si>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</si>
  <si>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</si>
  <si>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</si>
  <si>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</si>
  <si>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</si>
  <si>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</si>
  <si>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</si>
  <si>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</si>
  <si>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</si>
  <si>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</si>
  <si>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</si>
  <si>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</si>
  <si>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</si>
  <si>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</si>
  <si>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</si>
  <si>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</si>
  <si>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</si>
  <si>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</si>
  <si>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</si>
  <si>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</si>
  <si>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</si>
  <si>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</si>
  <si>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</si>
  <si>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</si>
  <si>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</si>
  <si>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</si>
  <si>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</si>
  <si>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</si>
  <si>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</si>
  <si>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</si>
  <si>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</si>
  <si>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</si>
  <si>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</si>
  <si>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</si>
  <si>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</si>
  <si>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</si>
  <si>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</si>
  <si>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</si>
  <si>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</si>
  <si>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</si>
  <si>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</si>
  <si>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</si>
  <si>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</si>
  <si>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</si>
  <si>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</si>
  <si>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</si>
  <si>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</si>
  <si>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</si>
  <si>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</si>
  <si>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</si>
  <si>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</si>
  <si>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</si>
  <si>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</si>
  <si>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</si>
  <si>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</si>
  <si>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</si>
  <si>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</si>
  <si>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</si>
  <si>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</si>
  <si>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</si>
  <si>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</si>
  <si>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</si>
  <si>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</si>
  <si>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</si>
  <si>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</si>
  <si>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</si>
  <si>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</si>
  <si>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</si>
  <si>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</si>
  <si>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</si>
  <si>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</si>
  <si>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</si>
  <si>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</si>
  <si>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</si>
  <si>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</si>
  <si>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</si>
  <si>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</si>
  <si>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</si>
  <si>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</si>
  <si>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</si>
  <si>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</si>
  <si>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</si>
  <si>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</si>
  <si>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</si>
  <si>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</si>
  <si>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</si>
  <si>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</si>
  <si>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</si>
  <si>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</si>
  <si>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</si>
  <si>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</si>
  <si>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</si>
  <si>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</si>
  <si>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</si>
  <si>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</si>
  <si>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</si>
  <si>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</si>
  <si>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</si>
  <si>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</si>
  <si>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</si>
  <si>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</si>
  <si>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</si>
  <si>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</si>
  <si>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</si>
  <si>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</si>
  <si>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</si>
  <si>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</si>
  <si>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</si>
  <si>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</si>
  <si>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</si>
  <si>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</si>
  <si>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</si>
  <si>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</si>
  <si>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</si>
  <si>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</si>
  <si>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</si>
  <si>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</si>
  <si>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</si>
  <si>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</si>
  <si>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</si>
  <si>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</si>
  <si>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</si>
  <si>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</si>
  <si>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</si>
  <si>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</si>
  <si>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</si>
  <si>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</si>
  <si>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</si>
  <si>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</si>
  <si>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</si>
  <si>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</si>
  <si>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</si>
  <si>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</si>
  <si>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</si>
  <si>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</si>
  <si>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</si>
  <si>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</si>
  <si>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</si>
  <si>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</si>
  <si>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</si>
  <si>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</si>
  <si>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</si>
  <si>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</si>
  <si>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</si>
  <si>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</si>
  <si>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</si>
  <si>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</si>
  <si>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</si>
  <si>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</si>
  <si>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</si>
  <si>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</si>
  <si>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</si>
  <si>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</si>
  <si>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</si>
  <si>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</si>
  <si>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</si>
  <si>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</si>
  <si>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</si>
  <si>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</si>
  <si>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</si>
  <si>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</si>
  <si>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</si>
  <si>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</si>
  <si>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</si>
  <si>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</si>
  <si>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</si>
  <si>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</si>
  <si>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</si>
  <si>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</si>
  <si>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</si>
  <si>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</si>
  <si>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</si>
  <si>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</si>
  <si>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</si>
  <si>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</si>
  <si>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</si>
  <si>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</si>
  <si>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</si>
  <si>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</si>
  <si>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</si>
  <si>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</si>
  <si>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</si>
  <si>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</si>
  <si>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</si>
  <si>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</si>
  <si>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</si>
  <si>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</si>
  <si>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</si>
  <si>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</si>
  <si>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</si>
  <si>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</si>
  <si>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</si>
  <si>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</si>
  <si>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</si>
  <si>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</si>
  <si>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</si>
  <si>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</si>
  <si>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</si>
  <si>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</si>
  <si>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</si>
  <si>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</si>
  <si>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</si>
  <si>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</si>
  <si>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</si>
  <si>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</si>
  <si>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</si>
  <si>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</si>
  <si>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</si>
  <si>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</si>
  <si>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</si>
  <si>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</si>
  <si>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</si>
  <si>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</si>
  <si>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</si>
  <si>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</si>
  <si>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</si>
  <si>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</si>
  <si>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</si>
  <si>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</si>
  <si>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</si>
  <si>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</si>
  <si>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</si>
  <si>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</si>
  <si>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</si>
  <si>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</si>
  <si>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</si>
  <si>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</si>
  <si>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</si>
  <si>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</si>
  <si>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</si>
  <si>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</si>
  <si>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</si>
  <si>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</si>
  <si>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</si>
  <si>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</si>
  <si>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</si>
  <si>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</si>
  <si>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</si>
  <si>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</si>
  <si>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</si>
  <si>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</si>
  <si>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</si>
  <si>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</si>
  <si>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</si>
  <si>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</si>
  <si>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</si>
  <si>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</si>
  <si>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</si>
  <si>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</si>
  <si>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</si>
  <si>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</si>
  <si>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</si>
  <si>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</si>
  <si>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</si>
  <si>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</si>
  <si>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</si>
  <si>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</si>
  <si>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</si>
  <si>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</si>
  <si>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</si>
  <si>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</si>
  <si>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</si>
  <si>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</si>
  <si>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</si>
  <si>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</si>
  <si>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</si>
  <si>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</si>
  <si>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</si>
  <si>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</si>
  <si>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</si>
  <si>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</si>
  <si>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</si>
  <si>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</si>
  <si>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</si>
  <si>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</si>
  <si>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</si>
  <si>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</si>
  <si>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</si>
  <si>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</si>
  <si>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</si>
  <si>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</si>
  <si>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</si>
  <si>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</si>
  <si>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</si>
  <si>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</si>
  <si>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</si>
  <si>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</si>
  <si>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</si>
  <si>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</si>
  <si>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</si>
  <si>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</si>
  <si>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</si>
  <si>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</si>
  <si>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</si>
  <si>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</si>
  <si>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</si>
  <si>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</si>
  <si>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</si>
  <si>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</si>
  <si>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</si>
  <si>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</si>
  <si>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</si>
  <si>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</si>
  <si>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</si>
  <si>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</si>
  <si>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</si>
  <si>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</si>
  <si>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</si>
  <si>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</si>
  <si>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</si>
  <si>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</si>
  <si>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</si>
  <si>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</si>
  <si>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</si>
  <si>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</si>
  <si>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</si>
  <si>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</si>
  <si>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</si>
  <si>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</si>
  <si>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</si>
  <si>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</si>
  <si>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</si>
  <si>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</si>
  <si>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</si>
  <si>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</si>
  <si>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</si>
  <si>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</si>
  <si>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</si>
  <si>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</si>
  <si>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</si>
  <si>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</si>
  <si>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</si>
  <si>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</si>
  <si>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</si>
  <si>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</si>
  <si>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</si>
  <si>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</si>
  <si>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</si>
  <si>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</si>
  <si>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</si>
  <si>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</si>
  <si>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</si>
  <si>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</si>
  <si>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</si>
  <si>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</si>
  <si>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</si>
  <si>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</si>
  <si>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</si>
  <si>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</si>
  <si>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</si>
  <si>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</si>
  <si>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</si>
  <si>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</si>
  <si>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</si>
  <si>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</si>
  <si>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</si>
  <si>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</si>
  <si>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</si>
  <si>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</si>
  <si>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</si>
  <si>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</si>
  <si>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</si>
  <si>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</si>
  <si>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</si>
  <si>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</si>
  <si>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</si>
  <si>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</si>
  <si>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</si>
  <si>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</si>
  <si>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</si>
  <si>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</si>
  <si>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</si>
  <si>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</si>
  <si>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</si>
  <si>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</si>
  <si>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</si>
  <si>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</si>
  <si>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</si>
  <si>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</si>
  <si>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</si>
  <si>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</si>
  <si>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</si>
  <si>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</si>
  <si>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</si>
  <si>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</si>
  <si>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</si>
  <si>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</si>
  <si>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</si>
  <si>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</si>
  <si>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</si>
  <si>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</si>
  <si>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</si>
  <si>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</si>
  <si>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</si>
  <si>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</si>
  <si>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</si>
  <si>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</si>
  <si>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</si>
  <si>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</si>
  <si>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</si>
  <si>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</si>
  <si>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</si>
  <si>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</si>
  <si>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</si>
  <si>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</si>
  <si>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</si>
  <si>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</si>
  <si>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</si>
  <si>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</si>
  <si>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</si>
  <si>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</si>
  <si>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</si>
  <si>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</si>
  <si>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</si>
  <si>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</si>
  <si>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</si>
  <si>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</si>
  <si>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</si>
  <si>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</si>
  <si>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</si>
  <si>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</si>
  <si>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</si>
  <si>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</si>
  <si>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</si>
  <si>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</si>
  <si>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</si>
  <si>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</si>
  <si>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</si>
  <si>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</si>
  <si>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</si>
  <si>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</si>
  <si>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</si>
  <si>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</si>
  <si>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</si>
  <si>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</si>
  <si>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</si>
  <si>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</si>
  <si>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</si>
  <si>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</si>
  <si>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</si>
  <si>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</si>
  <si>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</si>
  <si>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</si>
  <si>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</si>
  <si>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</si>
  <si>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</si>
  <si>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</si>
  <si>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</si>
  <si>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</si>
  <si>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</si>
  <si>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</si>
  <si>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</si>
  <si>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</si>
  <si>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</si>
  <si>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</si>
  <si>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</si>
  <si>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</si>
  <si>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</si>
  <si>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</si>
  <si>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</si>
  <si>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</si>
  <si>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</si>
  <si>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</si>
  <si>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</si>
  <si>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</si>
  <si>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</si>
  <si>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</si>
  <si>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</si>
  <si>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</si>
  <si>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</si>
  <si>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</si>
  <si>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</si>
  <si>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</si>
  <si>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</si>
  <si>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</si>
  <si>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</si>
  <si>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</si>
  <si>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</si>
  <si>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</si>
  <si>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</si>
  <si>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</si>
  <si>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</si>
  <si>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</si>
  <si>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</si>
  <si>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</si>
  <si>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</si>
  <si>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</si>
  <si>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</si>
  <si>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</si>
  <si>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</si>
  <si>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</si>
  <si>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</si>
  <si>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</si>
  <si>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</si>
  <si>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</si>
  <si>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</si>
  <si>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</si>
  <si>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</si>
  <si>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</si>
  <si>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</si>
  <si>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</si>
  <si>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</si>
  <si>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</si>
  <si>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</si>
  <si>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</si>
  <si>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</si>
  <si>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</si>
  <si>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</si>
  <si>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</si>
  <si>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</si>
  <si>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</si>
  <si>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</si>
  <si>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</si>
  <si>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</si>
  <si>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</si>
  <si>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</si>
  <si>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</si>
  <si>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</si>
  <si>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</si>
  <si>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</si>
  <si>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</si>
  <si>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</si>
  <si>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</si>
  <si>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</si>
  <si>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</si>
  <si>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</si>
  <si>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</si>
  <si>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</si>
  <si>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</si>
  <si>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</si>
  <si>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</si>
  <si>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</si>
  <si>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</si>
  <si>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</si>
  <si>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</si>
  <si>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</si>
  <si>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</si>
  <si>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</si>
  <si>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</si>
  <si>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</si>
  <si>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</si>
  <si>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</si>
  <si>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</si>
  <si>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</si>
  <si>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</si>
  <si>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</si>
  <si>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</si>
  <si>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</si>
  <si>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</si>
  <si>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</si>
  <si>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</si>
  <si>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</si>
  <si>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</si>
  <si>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</si>
  <si>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</si>
  <si>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</si>
  <si>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</si>
  <si>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</si>
  <si>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</si>
  <si>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</si>
  <si>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</si>
  <si>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</si>
  <si>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</si>
  <si>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</si>
  <si>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</si>
  <si>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</si>
  <si>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</si>
  <si>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</si>
  <si>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</si>
  <si>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</si>
  <si>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</si>
  <si>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</si>
  <si>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</si>
  <si>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</si>
  <si>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</si>
  <si>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</si>
  <si>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</si>
  <si>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</si>
  <si>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</si>
  <si>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</si>
  <si>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</si>
  <si>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</si>
  <si>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</si>
  <si>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</si>
  <si>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</si>
  <si>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</si>
  <si>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</si>
  <si>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</si>
  <si>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</si>
  <si>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</si>
  <si>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</si>
  <si>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</si>
  <si>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</si>
  <si>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</si>
  <si>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</si>
  <si>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</si>
  <si>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</si>
  <si>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</si>
  <si>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</si>
  <si>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</si>
  <si>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</si>
  <si>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</si>
  <si>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</si>
  <si>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</si>
  <si>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</si>
  <si>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</si>
  <si>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</si>
  <si>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</si>
  <si>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</si>
  <si>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</si>
  <si>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</si>
  <si>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</si>
  <si>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</si>
  <si>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</si>
  <si>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</si>
  <si>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</si>
  <si>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</si>
  <si>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</si>
  <si>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</si>
  <si>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</si>
  <si>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</si>
  <si>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</si>
  <si>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</si>
  <si>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</si>
  <si>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</si>
  <si>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</si>
  <si>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</si>
  <si>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</si>
  <si>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</si>
  <si>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</si>
  <si>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</si>
  <si>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</si>
  <si>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</si>
  <si>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</si>
  <si>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</si>
  <si>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</si>
  <si>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</si>
  <si>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</si>
  <si>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</si>
  <si>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</si>
  <si>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</si>
  <si>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</si>
  <si>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</si>
  <si>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</si>
  <si>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</si>
  <si>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</si>
  <si>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</si>
  <si>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</si>
  <si>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</si>
  <si>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</si>
  <si>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</si>
  <si>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</si>
  <si>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</si>
  <si>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</si>
  <si>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</si>
  <si>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</si>
  <si>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</si>
  <si>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</si>
  <si>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</si>
  <si>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</si>
  <si>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</si>
  <si>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</si>
  <si>
    <t>Benno Dorer becomes Interim CEO as unexpected departure of Steve Rendle 'retirement'</t>
  </si>
  <si>
    <t>Benno Dorer</t>
  </si>
  <si>
    <t>Interim</t>
  </si>
  <si>
    <t>Q323</t>
  </si>
  <si>
    <t>FQ323</t>
  </si>
  <si>
    <t>(Projected)</t>
  </si>
  <si>
    <t>Cashflow Statement</t>
  </si>
  <si>
    <t>CFFO</t>
  </si>
  <si>
    <t>CFFI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</si>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</sst>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0" fontId="1" fillId="4" borderId="0" xfId="0" applyFont="1" applyFill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9" fontId="10" fillId="0" borderId="0" xfId="0" applyNumberFormat="1" applyFont="1"/>
    <xf numFmtId="3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271772</xdr:colOff>
      <xdr:row>1</xdr:row>
      <xdr:rowOff>20823</xdr:rowOff>
    </xdr:from>
    <xdr:to>
      <xdr:col>5</xdr:col>
      <xdr:colOff>366338</xdr:colOff>
      <xdr:row>3</xdr:row>
      <xdr:rowOff>76201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72" y="182748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9525</xdr:rowOff>
    </xdr:from>
    <xdr:to>
      <xdr:col>28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692150</xdr:colOff>
      <xdr:row>0</xdr:row>
      <xdr:rowOff>0</xdr:rowOff>
    </xdr:from>
    <xdr:to>
      <xdr:col>21</xdr:col>
      <xdr:colOff>692150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6440150" y="0"/>
          <a:ext cx="0" cy="1753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1io3yog0oux5.cloudfront.net/_5fe55e13bcd642d13add863a379493a2/vfc/news/2023-02-07_VF_Corporation_Reports_Third_Quarter_Earnings_1803.pdf" TargetMode="External"/><Relationship Id="rId4" Type="http://schemas.openxmlformats.org/officeDocument/2006/relationships/hyperlink" Target="https://d1io3yog0oux5.cloudfront.net/_984f942df90d4b327334d3868c699b0a/vfc/news/2022-10-26_VF_Corporation_Reports_Balanced_Performance_in_17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workbookViewId="0">
      <selection activeCell="L14" sqref="L14"/>
    </sheetView>
  </sheetViews>
  <sheetFormatPr baseColWidth="10" defaultColWidth="9.1640625" defaultRowHeight="13" x14ac:dyDescent="0.15"/>
  <cols>
    <col min="1" max="16384" width="9.1640625" style="1"/>
  </cols>
  <sheetData>
    <row r="2" spans="1:26" ht="15" x14ac:dyDescent="0.2">
      <c r="B2" s="2" t="s">
        <v>0</v>
      </c>
      <c r="F2"/>
    </row>
    <row r="3" spans="1:26" ht="15" x14ac:dyDescent="0.2">
      <c r="B3" s="3" t="s">
        <v>1</v>
      </c>
      <c r="Q3"/>
    </row>
    <row r="4" spans="1:26" x14ac:dyDescent="0.15">
      <c r="R4" s="62" t="s">
        <v>14</v>
      </c>
      <c r="S4" s="63"/>
      <c r="T4" s="63"/>
      <c r="U4" s="64"/>
      <c r="W4" s="62" t="s">
        <v>112</v>
      </c>
      <c r="X4" s="63"/>
      <c r="Y4" s="63"/>
      <c r="Z4" s="64"/>
    </row>
    <row r="5" spans="1:26" x14ac:dyDescent="0.15">
      <c r="B5" s="62" t="s">
        <v>2</v>
      </c>
      <c r="C5" s="63"/>
      <c r="D5" s="64"/>
      <c r="G5" s="62" t="s">
        <v>38</v>
      </c>
      <c r="H5" s="63"/>
      <c r="I5" s="63"/>
      <c r="J5" s="63"/>
      <c r="K5" s="63"/>
      <c r="L5" s="63"/>
      <c r="M5" s="63"/>
      <c r="N5" s="63"/>
      <c r="O5" s="63"/>
      <c r="P5" s="64"/>
      <c r="R5" s="6" t="s">
        <v>13</v>
      </c>
      <c r="S5" s="26"/>
      <c r="T5" s="26"/>
      <c r="U5" s="27" t="s">
        <v>34</v>
      </c>
      <c r="W5" s="14" t="s">
        <v>113</v>
      </c>
      <c r="X5" s="8"/>
      <c r="Y5" s="8"/>
      <c r="Z5" s="9"/>
    </row>
    <row r="6" spans="1:26" x14ac:dyDescent="0.15">
      <c r="B6" s="6" t="s">
        <v>3</v>
      </c>
      <c r="C6" s="1">
        <v>29.9</v>
      </c>
      <c r="D6" s="4"/>
      <c r="G6" s="18"/>
      <c r="H6" s="8"/>
      <c r="I6" s="8"/>
      <c r="J6" s="8"/>
      <c r="K6" s="8"/>
      <c r="L6" s="8"/>
      <c r="M6" s="8"/>
      <c r="N6" s="8"/>
      <c r="O6" s="8"/>
      <c r="P6" s="9"/>
      <c r="R6" s="16" t="s">
        <v>15</v>
      </c>
      <c r="S6" s="8"/>
      <c r="T6" s="8"/>
      <c r="U6" s="25"/>
      <c r="W6" s="17" t="s">
        <v>114</v>
      </c>
      <c r="X6" s="8"/>
      <c r="Y6" s="8"/>
      <c r="Z6" s="9"/>
    </row>
    <row r="7" spans="1:26" x14ac:dyDescent="0.15">
      <c r="B7" s="6" t="s">
        <v>4</v>
      </c>
      <c r="C7" s="23">
        <f>'Financial Model'!V24</f>
        <v>387.73899999999998</v>
      </c>
      <c r="D7" s="4" t="s">
        <v>1375</v>
      </c>
      <c r="G7" s="28">
        <v>44896</v>
      </c>
      <c r="H7" s="8" t="s">
        <v>1371</v>
      </c>
      <c r="I7" s="8"/>
      <c r="J7" s="8"/>
      <c r="K7" s="8"/>
      <c r="L7" s="8"/>
      <c r="M7" s="8"/>
      <c r="N7" s="8"/>
      <c r="O7" s="8"/>
      <c r="P7" s="9"/>
      <c r="R7" s="17" t="s">
        <v>18</v>
      </c>
      <c r="S7" s="8"/>
      <c r="T7" s="8"/>
      <c r="U7" s="9"/>
      <c r="W7" s="14"/>
      <c r="X7" s="8"/>
      <c r="Y7" s="8"/>
      <c r="Z7" s="9"/>
    </row>
    <row r="8" spans="1:26" x14ac:dyDescent="0.15">
      <c r="B8" s="6" t="s">
        <v>5</v>
      </c>
      <c r="C8" s="23">
        <f>C6*C7</f>
        <v>11593.396099999998</v>
      </c>
      <c r="D8" s="4"/>
      <c r="G8" s="18"/>
      <c r="H8" s="8"/>
      <c r="I8" s="8"/>
      <c r="J8" s="8"/>
      <c r="K8" s="8"/>
      <c r="L8" s="8"/>
      <c r="M8" s="8"/>
      <c r="N8" s="8"/>
      <c r="O8" s="8"/>
      <c r="P8" s="9"/>
      <c r="R8" s="17" t="s">
        <v>19</v>
      </c>
      <c r="S8" s="8"/>
      <c r="T8" s="8"/>
      <c r="U8" s="9"/>
      <c r="W8" s="14" t="s">
        <v>115</v>
      </c>
      <c r="X8" s="8"/>
      <c r="Y8" s="8"/>
      <c r="Z8" s="9"/>
    </row>
    <row r="9" spans="1:26" x14ac:dyDescent="0.15">
      <c r="B9" s="6" t="s">
        <v>6</v>
      </c>
      <c r="C9" s="23">
        <f>'Financial Model'!V79</f>
        <v>571.34699999999998</v>
      </c>
      <c r="D9" s="4" t="s">
        <v>1375</v>
      </c>
      <c r="G9" s="18"/>
      <c r="H9" s="8"/>
      <c r="I9" s="8"/>
      <c r="J9" s="8"/>
      <c r="K9" s="8"/>
      <c r="L9" s="8"/>
      <c r="M9" s="8"/>
      <c r="N9" s="8"/>
      <c r="O9" s="8"/>
      <c r="P9" s="9"/>
      <c r="R9" s="17" t="s">
        <v>20</v>
      </c>
      <c r="S9" s="8"/>
      <c r="T9" s="8"/>
      <c r="U9" s="9"/>
      <c r="W9" s="14"/>
      <c r="X9" s="8"/>
      <c r="Y9" s="8"/>
      <c r="Z9" s="9"/>
    </row>
    <row r="10" spans="1:26" x14ac:dyDescent="0.15">
      <c r="B10" s="6" t="s">
        <v>7</v>
      </c>
      <c r="C10" s="23">
        <f>'Financial Model'!V80</f>
        <v>5519.1089999999995</v>
      </c>
      <c r="D10" s="4" t="s">
        <v>1375</v>
      </c>
      <c r="G10" s="28">
        <v>44743</v>
      </c>
      <c r="H10" s="8" t="s">
        <v>88</v>
      </c>
      <c r="I10" s="8"/>
      <c r="J10" s="8"/>
      <c r="K10" s="8"/>
      <c r="L10" s="8"/>
      <c r="M10" s="8"/>
      <c r="N10" s="8"/>
      <c r="O10" s="8"/>
      <c r="P10" s="9"/>
      <c r="R10" s="17" t="s">
        <v>21</v>
      </c>
      <c r="S10" s="8"/>
      <c r="T10" s="8"/>
      <c r="U10" s="9"/>
      <c r="W10" s="14"/>
      <c r="X10" s="8"/>
      <c r="Y10" s="8"/>
      <c r="Z10" s="9"/>
    </row>
    <row r="11" spans="1:26" x14ac:dyDescent="0.15">
      <c r="B11" s="6" t="s">
        <v>8</v>
      </c>
      <c r="C11" s="23">
        <f>C9-C10</f>
        <v>-4947.7619999999997</v>
      </c>
      <c r="D11" s="4" t="s">
        <v>1375</v>
      </c>
      <c r="G11" s="18"/>
      <c r="H11" s="29" t="s">
        <v>89</v>
      </c>
      <c r="I11" s="8"/>
      <c r="J11" s="8"/>
      <c r="K11" s="8"/>
      <c r="L11" s="8"/>
      <c r="M11" s="8"/>
      <c r="N11" s="8"/>
      <c r="O11" s="8"/>
      <c r="P11" s="30" t="s">
        <v>73</v>
      </c>
      <c r="R11" s="17" t="s">
        <v>22</v>
      </c>
      <c r="S11" s="8"/>
      <c r="T11" s="8"/>
      <c r="U11" s="9"/>
      <c r="W11" s="14"/>
      <c r="X11" s="8"/>
      <c r="Y11" s="8"/>
      <c r="Z11" s="9"/>
    </row>
    <row r="12" spans="1:26" x14ac:dyDescent="0.15">
      <c r="B12" s="7" t="s">
        <v>9</v>
      </c>
      <c r="C12" s="24">
        <f>C8-C11</f>
        <v>16541.158099999997</v>
      </c>
      <c r="D12" s="5"/>
      <c r="G12" s="18"/>
      <c r="H12" s="8"/>
      <c r="I12" s="8"/>
      <c r="J12" s="8"/>
      <c r="K12" s="8"/>
      <c r="L12" s="8"/>
      <c r="M12" s="8"/>
      <c r="N12" s="8"/>
      <c r="O12" s="8"/>
      <c r="P12" s="9"/>
      <c r="R12" s="14"/>
      <c r="S12" s="8"/>
      <c r="T12" s="8"/>
      <c r="U12" s="9"/>
      <c r="W12" s="14"/>
      <c r="X12" s="8"/>
      <c r="Y12" s="8"/>
      <c r="Z12" s="9"/>
    </row>
    <row r="13" spans="1:26" x14ac:dyDescent="0.15">
      <c r="G13" s="18"/>
      <c r="H13" s="8"/>
      <c r="I13" s="8"/>
      <c r="J13" s="8"/>
      <c r="K13" s="8"/>
      <c r="L13" s="8"/>
      <c r="M13" s="8"/>
      <c r="N13" s="8"/>
      <c r="O13" s="8"/>
      <c r="P13" s="9"/>
      <c r="R13" s="16" t="s">
        <v>16</v>
      </c>
      <c r="S13" s="8"/>
      <c r="T13" s="8"/>
      <c r="U13" s="9"/>
      <c r="W13" s="14"/>
      <c r="X13" s="8"/>
      <c r="Y13" s="8"/>
      <c r="Z13" s="9"/>
    </row>
    <row r="14" spans="1:26" x14ac:dyDescent="0.15">
      <c r="G14" s="18"/>
      <c r="H14" s="8"/>
      <c r="I14" s="8"/>
      <c r="J14" s="8"/>
      <c r="K14" s="8"/>
      <c r="L14" s="8"/>
      <c r="M14" s="8"/>
      <c r="N14" s="8"/>
      <c r="O14" s="8"/>
      <c r="P14" s="9"/>
      <c r="R14" s="17" t="s">
        <v>23</v>
      </c>
      <c r="S14" s="8"/>
      <c r="T14" s="8"/>
      <c r="U14" s="9"/>
      <c r="W14" s="14"/>
      <c r="X14" s="8"/>
      <c r="Y14" s="8"/>
      <c r="Z14" s="9"/>
    </row>
    <row r="15" spans="1:26" x14ac:dyDescent="0.15">
      <c r="B15" s="62" t="s">
        <v>10</v>
      </c>
      <c r="C15" s="63"/>
      <c r="D15" s="64"/>
      <c r="G15" s="18"/>
      <c r="H15" s="8"/>
      <c r="I15" s="8"/>
      <c r="J15" s="8"/>
      <c r="K15" s="8"/>
      <c r="L15" s="8"/>
      <c r="M15" s="8"/>
      <c r="N15" s="8"/>
      <c r="O15" s="8"/>
      <c r="P15" s="9"/>
      <c r="R15" s="17" t="s">
        <v>24</v>
      </c>
      <c r="S15" s="8"/>
      <c r="T15" s="8"/>
      <c r="U15" s="9"/>
      <c r="W15" s="15"/>
      <c r="X15" s="10"/>
      <c r="Y15" s="10"/>
      <c r="Z15" s="11"/>
    </row>
    <row r="16" spans="1:26" x14ac:dyDescent="0.15">
      <c r="A16" s="1" t="s">
        <v>1373</v>
      </c>
      <c r="B16" s="12" t="s">
        <v>11</v>
      </c>
      <c r="C16" s="54" t="s">
        <v>1372</v>
      </c>
      <c r="D16" s="55"/>
      <c r="G16" s="18"/>
      <c r="H16" s="8"/>
      <c r="I16" s="8"/>
      <c r="J16" s="8"/>
      <c r="K16" s="8"/>
      <c r="L16" s="8"/>
      <c r="M16" s="8"/>
      <c r="N16" s="8"/>
      <c r="O16" s="8"/>
      <c r="P16" s="9"/>
      <c r="R16" s="17" t="s">
        <v>25</v>
      </c>
      <c r="S16" s="8"/>
      <c r="T16" s="8"/>
      <c r="U16" s="9"/>
    </row>
    <row r="17" spans="1:21" x14ac:dyDescent="0.15">
      <c r="A17" s="1" t="s">
        <v>75</v>
      </c>
      <c r="B17" s="12" t="s">
        <v>12</v>
      </c>
      <c r="C17" s="54" t="s">
        <v>76</v>
      </c>
      <c r="D17" s="55"/>
      <c r="G17" s="18"/>
      <c r="H17" s="8"/>
      <c r="I17" s="8"/>
      <c r="J17" s="8"/>
      <c r="K17" s="8"/>
      <c r="L17" s="8"/>
      <c r="M17" s="8"/>
      <c r="N17" s="8"/>
      <c r="O17" s="8"/>
      <c r="P17" s="9"/>
      <c r="R17" s="17" t="s">
        <v>26</v>
      </c>
      <c r="S17" s="8"/>
      <c r="T17" s="8"/>
      <c r="U17" s="9"/>
    </row>
    <row r="18" spans="1:21" x14ac:dyDescent="0.15">
      <c r="B18" s="12"/>
      <c r="C18" s="8"/>
      <c r="D18" s="9"/>
      <c r="G18" s="18"/>
      <c r="H18" s="8"/>
      <c r="I18" s="8"/>
      <c r="J18" s="8"/>
      <c r="K18" s="8"/>
      <c r="L18" s="8"/>
      <c r="M18" s="8"/>
      <c r="N18" s="8"/>
      <c r="O18" s="8"/>
      <c r="P18" s="9"/>
      <c r="R18" s="17" t="s">
        <v>27</v>
      </c>
      <c r="S18" s="8"/>
      <c r="T18" s="8"/>
      <c r="U18" s="9"/>
    </row>
    <row r="19" spans="1:21" x14ac:dyDescent="0.15">
      <c r="A19" s="1" t="s">
        <v>78</v>
      </c>
      <c r="B19" s="13" t="s">
        <v>77</v>
      </c>
      <c r="C19" s="50" t="s">
        <v>79</v>
      </c>
      <c r="D19" s="51"/>
      <c r="G19" s="18"/>
      <c r="H19" s="8"/>
      <c r="I19" s="8"/>
      <c r="J19" s="8"/>
      <c r="K19" s="8"/>
      <c r="L19" s="8"/>
      <c r="M19" s="8"/>
      <c r="N19" s="8"/>
      <c r="O19" s="8"/>
      <c r="P19" s="9"/>
      <c r="R19" s="17" t="s">
        <v>28</v>
      </c>
      <c r="S19" s="8"/>
      <c r="T19" s="8"/>
      <c r="U19" s="9"/>
    </row>
    <row r="20" spans="1:21" x14ac:dyDescent="0.15">
      <c r="G20" s="18"/>
      <c r="H20" s="8"/>
      <c r="I20" s="8"/>
      <c r="J20" s="8"/>
      <c r="K20" s="8"/>
      <c r="L20" s="8"/>
      <c r="M20" s="8"/>
      <c r="N20" s="8"/>
      <c r="O20" s="8"/>
      <c r="P20" s="9"/>
      <c r="R20" s="14"/>
      <c r="S20" s="8"/>
      <c r="T20" s="8"/>
      <c r="U20" s="9"/>
    </row>
    <row r="21" spans="1:21" x14ac:dyDescent="0.15">
      <c r="G21" s="18"/>
      <c r="H21" s="8"/>
      <c r="I21" s="8"/>
      <c r="J21" s="8"/>
      <c r="K21" s="8"/>
      <c r="L21" s="8"/>
      <c r="M21" s="8"/>
      <c r="N21" s="8"/>
      <c r="O21" s="8"/>
      <c r="P21" s="9"/>
      <c r="R21" s="16" t="s">
        <v>17</v>
      </c>
      <c r="S21" s="8"/>
      <c r="T21" s="8"/>
      <c r="U21" s="9"/>
    </row>
    <row r="22" spans="1:21" x14ac:dyDescent="0.15">
      <c r="B22" s="62" t="s">
        <v>31</v>
      </c>
      <c r="C22" s="63"/>
      <c r="D22" s="64"/>
      <c r="G22" s="18"/>
      <c r="H22" s="8"/>
      <c r="I22" s="8"/>
      <c r="J22" s="8"/>
      <c r="K22" s="8"/>
      <c r="L22" s="8"/>
      <c r="M22" s="8"/>
      <c r="N22" s="8"/>
      <c r="O22" s="8"/>
      <c r="P22" s="9"/>
      <c r="R22" s="17" t="s">
        <v>29</v>
      </c>
      <c r="S22" s="8"/>
      <c r="T22" s="8"/>
      <c r="U22" s="9"/>
    </row>
    <row r="23" spans="1:21" x14ac:dyDescent="0.15">
      <c r="B23" s="18" t="s">
        <v>32</v>
      </c>
      <c r="C23" s="54" t="s">
        <v>74</v>
      </c>
      <c r="D23" s="55"/>
      <c r="G23" s="18"/>
      <c r="H23" s="8"/>
      <c r="I23" s="8"/>
      <c r="J23" s="8"/>
      <c r="K23" s="8"/>
      <c r="L23" s="8"/>
      <c r="M23" s="8"/>
      <c r="N23" s="8"/>
      <c r="O23" s="8"/>
      <c r="P23" s="9"/>
      <c r="R23" s="17" t="s">
        <v>30</v>
      </c>
      <c r="S23" s="8"/>
      <c r="T23" s="8"/>
      <c r="U23" s="9"/>
    </row>
    <row r="24" spans="1:21" x14ac:dyDescent="0.15">
      <c r="B24" s="18" t="s">
        <v>33</v>
      </c>
      <c r="C24" s="54">
        <v>1899</v>
      </c>
      <c r="D24" s="55"/>
      <c r="G24" s="19"/>
      <c r="H24" s="10"/>
      <c r="I24" s="10"/>
      <c r="J24" s="10"/>
      <c r="K24" s="10"/>
      <c r="L24" s="10"/>
      <c r="M24" s="10"/>
      <c r="N24" s="10"/>
      <c r="O24" s="10"/>
      <c r="P24" s="11"/>
      <c r="R24" s="15"/>
      <c r="S24" s="10"/>
      <c r="T24" s="10"/>
      <c r="U24" s="11"/>
    </row>
    <row r="25" spans="1:21" x14ac:dyDescent="0.15">
      <c r="B25" s="18" t="s">
        <v>34</v>
      </c>
      <c r="C25" s="56">
        <f>'Financial Model'!V41</f>
        <v>1282</v>
      </c>
      <c r="D25" s="57"/>
    </row>
    <row r="26" spans="1:21" x14ac:dyDescent="0.15">
      <c r="B26" s="18" t="s">
        <v>142</v>
      </c>
      <c r="C26" s="58">
        <f>'Financial Model'!V47</f>
        <v>2591.915</v>
      </c>
      <c r="D26" s="59"/>
    </row>
    <row r="27" spans="1:21" x14ac:dyDescent="0.15">
      <c r="B27" s="18"/>
      <c r="C27" s="54"/>
      <c r="D27" s="55"/>
    </row>
    <row r="28" spans="1:21" x14ac:dyDescent="0.15">
      <c r="B28" s="18" t="s">
        <v>35</v>
      </c>
      <c r="C28" s="48" t="s">
        <v>1375</v>
      </c>
      <c r="D28" s="49">
        <v>44964</v>
      </c>
    </row>
    <row r="29" spans="1:21" x14ac:dyDescent="0.15">
      <c r="B29" s="19" t="s">
        <v>36</v>
      </c>
      <c r="C29" s="60" t="s">
        <v>73</v>
      </c>
      <c r="D29" s="61"/>
    </row>
    <row r="32" spans="1:21" x14ac:dyDescent="0.15">
      <c r="B32" s="62" t="s">
        <v>37</v>
      </c>
      <c r="C32" s="63"/>
      <c r="D32" s="64"/>
    </row>
    <row r="33" spans="2:8" x14ac:dyDescent="0.15">
      <c r="B33" s="18" t="s">
        <v>80</v>
      </c>
      <c r="C33" s="52">
        <f>C12/'Financial Model'!AB22</f>
        <v>11.926704285309485</v>
      </c>
      <c r="D33" s="53"/>
    </row>
    <row r="34" spans="2:8" x14ac:dyDescent="0.15">
      <c r="B34" s="18" t="s">
        <v>81</v>
      </c>
      <c r="C34" s="52">
        <f>C6/SUM('Financial Model'!S23:V23)</f>
        <v>27.938779281419485</v>
      </c>
      <c r="D34" s="53"/>
      <c r="H34" s="1" t="s">
        <v>11</v>
      </c>
    </row>
    <row r="35" spans="2:8" x14ac:dyDescent="0.15">
      <c r="B35" s="18" t="s">
        <v>82</v>
      </c>
      <c r="C35" s="54"/>
      <c r="D35" s="55"/>
      <c r="H35" s="1" t="s">
        <v>117</v>
      </c>
    </row>
    <row r="36" spans="2:8" x14ac:dyDescent="0.15">
      <c r="B36" s="18" t="s">
        <v>83</v>
      </c>
      <c r="C36" s="52">
        <f>C6/'Financial Model'!V73</f>
        <v>3.492929447224312</v>
      </c>
      <c r="D36" s="53"/>
    </row>
    <row r="37" spans="2:8" x14ac:dyDescent="0.15">
      <c r="B37" s="18"/>
      <c r="C37" s="54"/>
      <c r="D37" s="55"/>
    </row>
    <row r="38" spans="2:8" x14ac:dyDescent="0.15">
      <c r="B38" s="18" t="s">
        <v>84</v>
      </c>
      <c r="C38" s="54"/>
      <c r="D38" s="55"/>
    </row>
    <row r="39" spans="2:8" x14ac:dyDescent="0.15">
      <c r="B39" s="18" t="s">
        <v>85</v>
      </c>
      <c r="C39" s="54"/>
      <c r="D39" s="55"/>
    </row>
    <row r="40" spans="2:8" x14ac:dyDescent="0.15">
      <c r="B40" s="19" t="s">
        <v>86</v>
      </c>
      <c r="C40" s="50"/>
      <c r="D40" s="51"/>
    </row>
  </sheetData>
  <mergeCells count="24">
    <mergeCell ref="G5:P5"/>
    <mergeCell ref="R4:U4"/>
    <mergeCell ref="B22:D22"/>
    <mergeCell ref="C23:D23"/>
    <mergeCell ref="W4:Z4"/>
    <mergeCell ref="C16:D16"/>
    <mergeCell ref="C17:D17"/>
    <mergeCell ref="C19:D19"/>
    <mergeCell ref="B5:D5"/>
    <mergeCell ref="B15:D15"/>
    <mergeCell ref="C33:D33"/>
    <mergeCell ref="C24:D24"/>
    <mergeCell ref="C25:D25"/>
    <mergeCell ref="C26:D26"/>
    <mergeCell ref="C27:D27"/>
    <mergeCell ref="C29:D29"/>
    <mergeCell ref="B32:D32"/>
    <mergeCell ref="C40:D40"/>
    <mergeCell ref="C34:D34"/>
    <mergeCell ref="C35:D35"/>
    <mergeCell ref="C36:D36"/>
    <mergeCell ref="C37:D37"/>
    <mergeCell ref="C38:D38"/>
    <mergeCell ref="C39:D39"/>
  </mergeCells>
  <hyperlinks>
    <hyperlink ref="C29:D29" r:id="rId1" display="Link" xr:uid="{12A2B318-E58C-4145-8299-C01CCCEE70D1}"/>
    <hyperlink ref="P11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O103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N12" sqref="N12"/>
    </sheetView>
  </sheetViews>
  <sheetFormatPr baseColWidth="10" defaultColWidth="9.1640625" defaultRowHeight="13" x14ac:dyDescent="0.15"/>
  <cols>
    <col min="1" max="1" width="9.1640625" style="1"/>
    <col min="2" max="2" width="23.33203125" style="1" bestFit="1" customWidth="1"/>
    <col min="3" max="22" width="9.1640625" style="1"/>
    <col min="23" max="23" width="9.1640625" style="33"/>
    <col min="24" max="28" width="9.1640625" style="1"/>
    <col min="29" max="29" width="9.1640625" style="33"/>
    <col min="30" max="16384" width="9.1640625" style="1"/>
  </cols>
  <sheetData>
    <row r="1" spans="2:41" s="20" customFormat="1" x14ac:dyDescent="0.15"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0" t="s">
        <v>45</v>
      </c>
      <c r="K1" s="20" t="s">
        <v>46</v>
      </c>
      <c r="L1" s="20" t="s">
        <v>47</v>
      </c>
      <c r="M1" s="20" t="s">
        <v>48</v>
      </c>
      <c r="N1" s="20" t="s">
        <v>49</v>
      </c>
      <c r="O1" s="20" t="s">
        <v>50</v>
      </c>
      <c r="P1" s="20" t="s">
        <v>51</v>
      </c>
      <c r="Q1" s="20" t="s">
        <v>52</v>
      </c>
      <c r="R1" s="20" t="s">
        <v>53</v>
      </c>
      <c r="S1" s="20" t="s">
        <v>54</v>
      </c>
      <c r="T1" s="31" t="s">
        <v>87</v>
      </c>
      <c r="U1" s="31" t="s">
        <v>148</v>
      </c>
      <c r="V1" s="31" t="s">
        <v>1374</v>
      </c>
      <c r="W1" s="65"/>
      <c r="X1" s="20" t="s">
        <v>55</v>
      </c>
      <c r="Y1" s="20" t="s">
        <v>56</v>
      </c>
      <c r="Z1" s="31" t="s">
        <v>57</v>
      </c>
      <c r="AA1" s="20" t="s">
        <v>58</v>
      </c>
      <c r="AB1" s="31" t="s">
        <v>59</v>
      </c>
      <c r="AC1" s="65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</row>
    <row r="2" spans="2:41" s="22" customFormat="1" x14ac:dyDescent="0.15">
      <c r="B2" s="21"/>
      <c r="K2" s="32"/>
      <c r="O2" s="32">
        <v>44286</v>
      </c>
      <c r="P2" s="32">
        <v>44380</v>
      </c>
      <c r="Q2" s="32">
        <v>44834</v>
      </c>
      <c r="R2" s="32">
        <v>44561</v>
      </c>
      <c r="S2" s="32">
        <v>44651</v>
      </c>
      <c r="T2" s="32">
        <v>44744</v>
      </c>
      <c r="U2" s="32">
        <v>44834</v>
      </c>
      <c r="V2" s="32">
        <v>44926</v>
      </c>
      <c r="W2" s="66" t="s">
        <v>1376</v>
      </c>
      <c r="Z2" s="32">
        <v>43918</v>
      </c>
      <c r="AA2" s="32">
        <v>44286</v>
      </c>
      <c r="AB2" s="32">
        <v>44651</v>
      </c>
      <c r="AC2" s="66" t="s">
        <v>1376</v>
      </c>
    </row>
    <row r="3" spans="2:41" s="33" customFormat="1" x14ac:dyDescent="0.15">
      <c r="B3" s="42" t="s">
        <v>23</v>
      </c>
      <c r="O3" s="34">
        <v>990.5</v>
      </c>
      <c r="P3" s="34">
        <v>1019.9</v>
      </c>
      <c r="Q3" s="34">
        <v>1090.3</v>
      </c>
      <c r="R3" s="34">
        <v>1060.4000000000001</v>
      </c>
      <c r="S3" s="34">
        <v>991.2</v>
      </c>
      <c r="T3" s="33">
        <v>946.8</v>
      </c>
      <c r="U3" s="33">
        <v>952.1</v>
      </c>
      <c r="V3" s="33">
        <v>926.9</v>
      </c>
      <c r="Z3" s="34">
        <v>4063.4</v>
      </c>
      <c r="AA3" s="34">
        <v>3465.7</v>
      </c>
      <c r="AB3" s="34">
        <v>4161.8999999999996</v>
      </c>
    </row>
    <row r="4" spans="2:41" s="33" customFormat="1" x14ac:dyDescent="0.15">
      <c r="B4" s="42" t="s">
        <v>90</v>
      </c>
      <c r="O4" s="34">
        <v>621</v>
      </c>
      <c r="P4" s="34">
        <v>366.2</v>
      </c>
      <c r="Q4" s="34">
        <v>883.7</v>
      </c>
      <c r="R4" s="34">
        <v>1240.3</v>
      </c>
      <c r="S4" s="34">
        <v>769.5</v>
      </c>
      <c r="T4" s="33">
        <v>481.1</v>
      </c>
      <c r="U4" s="33">
        <v>950.8</v>
      </c>
      <c r="V4" s="33">
        <v>1321.2</v>
      </c>
      <c r="Z4" s="34">
        <v>2699.8</v>
      </c>
      <c r="AA4" s="34">
        <v>2457.4</v>
      </c>
      <c r="AB4" s="34">
        <v>3259.7</v>
      </c>
    </row>
    <row r="5" spans="2:41" s="33" customFormat="1" x14ac:dyDescent="0.15">
      <c r="B5" s="42" t="s">
        <v>19</v>
      </c>
      <c r="O5" s="34">
        <v>398.8</v>
      </c>
      <c r="P5" s="34">
        <v>249.4</v>
      </c>
      <c r="Q5" s="34">
        <v>545.4</v>
      </c>
      <c r="R5" s="33">
        <v>593.4</v>
      </c>
      <c r="S5" s="34">
        <v>434.9</v>
      </c>
      <c r="T5" s="33">
        <v>269.5</v>
      </c>
      <c r="U5" s="33">
        <v>524.20000000000005</v>
      </c>
      <c r="V5" s="33">
        <v>595.5</v>
      </c>
      <c r="Z5" s="34">
        <v>1768.8</v>
      </c>
      <c r="AA5" s="34">
        <v>1513</v>
      </c>
      <c r="AB5" s="34">
        <v>1823.1</v>
      </c>
    </row>
    <row r="6" spans="2:41" s="33" customFormat="1" x14ac:dyDescent="0.15">
      <c r="B6" s="42" t="s">
        <v>29</v>
      </c>
      <c r="O6" s="34">
        <v>184.5</v>
      </c>
      <c r="P6" s="34">
        <v>199.3</v>
      </c>
      <c r="Q6" s="34">
        <v>230</v>
      </c>
      <c r="R6" s="33">
        <v>211.5</v>
      </c>
      <c r="S6" s="34">
        <v>197</v>
      </c>
      <c r="T6" s="33">
        <v>170.4</v>
      </c>
      <c r="U6" s="33">
        <v>186.4</v>
      </c>
      <c r="V6" s="33">
        <v>177</v>
      </c>
      <c r="Z6" s="34">
        <v>645.1</v>
      </c>
      <c r="AA6" s="34">
        <v>701.5</v>
      </c>
      <c r="AB6" s="34">
        <v>837.7</v>
      </c>
    </row>
    <row r="7" spans="2:41" s="33" customFormat="1" x14ac:dyDescent="0.15">
      <c r="B7" s="42" t="s">
        <v>91</v>
      </c>
      <c r="O7" s="34">
        <v>387.9</v>
      </c>
      <c r="P7" s="34">
        <v>359.8</v>
      </c>
      <c r="Q7" s="34">
        <v>448.7</v>
      </c>
      <c r="R7" s="33">
        <v>518.79999999999995</v>
      </c>
      <c r="S7" s="34">
        <v>432.1</v>
      </c>
      <c r="T7" s="33">
        <v>393.9</v>
      </c>
      <c r="U7" s="33">
        <v>467.1</v>
      </c>
      <c r="V7" s="33">
        <v>510.1</v>
      </c>
      <c r="Z7" s="34">
        <f>Z8-SUM(Z3:Z6)</f>
        <v>1311.4560000000001</v>
      </c>
      <c r="AA7" s="34">
        <v>1101.2</v>
      </c>
      <c r="AB7" s="34">
        <v>1759.4</v>
      </c>
    </row>
    <row r="8" spans="2:41" s="3" customFormat="1" x14ac:dyDescent="0.15">
      <c r="B8" s="3" t="s">
        <v>92</v>
      </c>
      <c r="O8" s="35">
        <f>SUM(O3:O7)</f>
        <v>2582.7000000000003</v>
      </c>
      <c r="P8" s="35">
        <f>SUM(P3:P7)</f>
        <v>2194.6</v>
      </c>
      <c r="Q8" s="35">
        <v>3198.2350000000001</v>
      </c>
      <c r="R8" s="35">
        <v>3624.384</v>
      </c>
      <c r="S8" s="35">
        <f>SUM(S3:S7)</f>
        <v>2824.7</v>
      </c>
      <c r="T8" s="35">
        <f>SUM(T3:T7)</f>
        <v>2261.7000000000003</v>
      </c>
      <c r="U8" s="35">
        <f>SUM(U3:U7)</f>
        <v>3080.6000000000004</v>
      </c>
      <c r="V8" s="35">
        <v>3530.6669999999999</v>
      </c>
      <c r="W8" s="67">
        <f>V8*(1+W26)</f>
        <v>3424.7469899999996</v>
      </c>
      <c r="Z8" s="35">
        <v>10488.556</v>
      </c>
      <c r="AA8" s="35">
        <f>SUM(AA3:AA7)</f>
        <v>9238.8000000000011</v>
      </c>
      <c r="AB8" s="35">
        <f>SUM(AB3:AB7)</f>
        <v>11841.8</v>
      </c>
      <c r="AC8" s="67">
        <f>SUM(T8:W8)</f>
        <v>12297.71399</v>
      </c>
    </row>
    <row r="9" spans="2:41" x14ac:dyDescent="0.15">
      <c r="B9" s="1" t="s">
        <v>95</v>
      </c>
      <c r="P9" s="23">
        <v>955.55100000000004</v>
      </c>
      <c r="Q9" s="23">
        <v>1479.4459999999999</v>
      </c>
      <c r="R9" s="23">
        <v>1592.604</v>
      </c>
      <c r="S9" s="23"/>
      <c r="T9" s="23">
        <v>1042.982</v>
      </c>
      <c r="U9" s="23">
        <v>1498.1769999999999</v>
      </c>
      <c r="V9" s="23">
        <v>1593.048</v>
      </c>
      <c r="Z9" s="23">
        <v>4690.5200000000004</v>
      </c>
      <c r="AA9" s="23">
        <v>4370.78</v>
      </c>
      <c r="AB9" s="23">
        <v>5386.393</v>
      </c>
    </row>
    <row r="10" spans="2:41" s="3" customFormat="1" x14ac:dyDescent="0.15">
      <c r="B10" s="3" t="s">
        <v>96</v>
      </c>
      <c r="P10" s="35">
        <f>P8-P9</f>
        <v>1239.049</v>
      </c>
      <c r="Q10" s="35">
        <f>Q8-Q9</f>
        <v>1718.7890000000002</v>
      </c>
      <c r="R10" s="35">
        <f>R8-R9</f>
        <v>2031.78</v>
      </c>
      <c r="S10" s="35"/>
      <c r="T10" s="35">
        <f>T8-T9</f>
        <v>1218.7180000000003</v>
      </c>
      <c r="U10" s="35">
        <f>U8-U9</f>
        <v>1582.4230000000005</v>
      </c>
      <c r="V10" s="35">
        <f>V8-V9</f>
        <v>1937.6189999999999</v>
      </c>
      <c r="W10" s="68"/>
      <c r="Z10" s="35">
        <f>Z8-Z9</f>
        <v>5798.0360000000001</v>
      </c>
      <c r="AA10" s="35">
        <f>AA8-AA9</f>
        <v>4868.0200000000013</v>
      </c>
      <c r="AB10" s="35">
        <f>AB8-AB9</f>
        <v>6455.4069999999992</v>
      </c>
      <c r="AC10" s="68"/>
    </row>
    <row r="11" spans="2:41" x14ac:dyDescent="0.15">
      <c r="B11" s="1" t="s">
        <v>97</v>
      </c>
      <c r="P11" s="23">
        <v>1036.1220000000001</v>
      </c>
      <c r="Q11" s="23">
        <v>1160.3030000000001</v>
      </c>
      <c r="R11" s="23">
        <v>1353.338</v>
      </c>
      <c r="T11" s="23">
        <v>1155.251</v>
      </c>
      <c r="U11" s="23">
        <v>1251.32</v>
      </c>
      <c r="V11" s="23">
        <v>1421.586</v>
      </c>
      <c r="Z11" s="23">
        <v>4547.0079999999998</v>
      </c>
      <c r="AA11" s="23">
        <v>4240.058</v>
      </c>
      <c r="AB11" s="23">
        <v>4823.2430000000004</v>
      </c>
    </row>
    <row r="12" spans="2:41" x14ac:dyDescent="0.15">
      <c r="B12" s="1" t="s">
        <v>98</v>
      </c>
      <c r="P12" s="23">
        <v>0</v>
      </c>
      <c r="Q12" s="23">
        <v>0</v>
      </c>
      <c r="R12" s="23">
        <v>0</v>
      </c>
      <c r="T12" s="1">
        <v>0</v>
      </c>
      <c r="U12" s="23">
        <v>421.92200000000003</v>
      </c>
      <c r="V12" s="23">
        <v>0</v>
      </c>
      <c r="Z12" s="23">
        <v>323.22300000000001</v>
      </c>
      <c r="AA12" s="23">
        <v>20.361000000000001</v>
      </c>
      <c r="AB12" s="23">
        <v>0</v>
      </c>
    </row>
    <row r="13" spans="2:41" s="3" customFormat="1" x14ac:dyDescent="0.15">
      <c r="B13" s="3" t="s">
        <v>99</v>
      </c>
      <c r="P13" s="35">
        <f>P10-P11-P12</f>
        <v>202.92699999999991</v>
      </c>
      <c r="Q13" s="35">
        <f>Q10-Q11-Q12</f>
        <v>558.4860000000001</v>
      </c>
      <c r="R13" s="35">
        <f>R10-R11-R12</f>
        <v>678.44200000000001</v>
      </c>
      <c r="T13" s="35">
        <f>T10-T11-T12</f>
        <v>63.467000000000326</v>
      </c>
      <c r="U13" s="35">
        <f>U10-U11-U12</f>
        <v>-90.818999999999505</v>
      </c>
      <c r="V13" s="35">
        <f>V10-V11-V12</f>
        <v>516.0329999999999</v>
      </c>
      <c r="W13" s="68"/>
      <c r="Z13" s="35">
        <f>Z10-Z11-Z12</f>
        <v>927.80500000000029</v>
      </c>
      <c r="AA13" s="35">
        <f>AA10-AA11-AA12</f>
        <v>607.60100000000136</v>
      </c>
      <c r="AB13" s="35">
        <f>AB10-AB11-AB12</f>
        <v>1632.1639999999989</v>
      </c>
      <c r="AC13" s="68"/>
    </row>
    <row r="14" spans="2:41" x14ac:dyDescent="0.15">
      <c r="B14" s="1" t="s">
        <v>100</v>
      </c>
      <c r="P14" s="23">
        <v>0</v>
      </c>
      <c r="Q14" s="23">
        <v>0</v>
      </c>
      <c r="R14" s="23">
        <v>0</v>
      </c>
      <c r="T14" s="1">
        <v>0</v>
      </c>
      <c r="U14" s="23">
        <v>0</v>
      </c>
      <c r="V14" s="23">
        <v>0</v>
      </c>
      <c r="Z14" s="23">
        <v>19.867000000000001</v>
      </c>
      <c r="AA14" s="23">
        <v>9.1549999999999994</v>
      </c>
      <c r="AB14" s="23">
        <v>5.0060000000000002</v>
      </c>
    </row>
    <row r="15" spans="2:41" x14ac:dyDescent="0.15">
      <c r="B15" s="1" t="s">
        <v>101</v>
      </c>
      <c r="P15" s="23">
        <v>32.774999999999999</v>
      </c>
      <c r="Q15" s="23">
        <v>34.369999999999997</v>
      </c>
      <c r="R15" s="23">
        <v>33.387999999999998</v>
      </c>
      <c r="T15" s="1">
        <v>31.262</v>
      </c>
      <c r="U15" s="23">
        <v>33.902999999999999</v>
      </c>
      <c r="V15" s="23">
        <v>50.23</v>
      </c>
      <c r="Z15" s="23">
        <v>92.042000000000002</v>
      </c>
      <c r="AA15" s="23">
        <v>135.655</v>
      </c>
      <c r="AB15" s="23">
        <v>136.46899999999999</v>
      </c>
    </row>
    <row r="16" spans="2:41" x14ac:dyDescent="0.15">
      <c r="B16" s="1" t="s">
        <v>102</v>
      </c>
      <c r="P16" s="23">
        <v>0</v>
      </c>
      <c r="Q16" s="23">
        <v>0</v>
      </c>
      <c r="R16" s="23">
        <v>3.645</v>
      </c>
      <c r="T16" s="1">
        <v>0</v>
      </c>
      <c r="U16" s="23">
        <v>0</v>
      </c>
      <c r="V16" s="23">
        <v>0</v>
      </c>
      <c r="Z16" s="23">
        <v>59.771999999999998</v>
      </c>
      <c r="AA16" s="23">
        <v>0</v>
      </c>
      <c r="AB16" s="23">
        <v>3.645</v>
      </c>
    </row>
    <row r="17" spans="2:29" x14ac:dyDescent="0.15">
      <c r="B17" s="1" t="s">
        <v>103</v>
      </c>
      <c r="P17" s="23">
        <v>9.0410000000000004</v>
      </c>
      <c r="Q17" s="23">
        <v>7.5490000000000004</v>
      </c>
      <c r="R17" s="23">
        <v>-9.5000000000000001E-2</v>
      </c>
      <c r="T17" s="1">
        <v>-94.713999999999999</v>
      </c>
      <c r="U17" s="23">
        <v>-9.2799999999999994</v>
      </c>
      <c r="V17" s="23">
        <v>-9.9091000000000005</v>
      </c>
      <c r="Z17" s="23">
        <v>-68.650000000000006</v>
      </c>
      <c r="AA17" s="23">
        <v>-24.658999999999999</v>
      </c>
      <c r="AB17" s="23">
        <v>26.154</v>
      </c>
    </row>
    <row r="18" spans="2:29" x14ac:dyDescent="0.15">
      <c r="B18" s="1" t="s">
        <v>104</v>
      </c>
      <c r="P18" s="23">
        <f>P13+P14-P15-P16+P17</f>
        <v>179.1929999999999</v>
      </c>
      <c r="Q18" s="23">
        <f>Q13+Q14-Q15-Q16+Q17</f>
        <v>531.66500000000008</v>
      </c>
      <c r="R18" s="23">
        <f>R13+R14-R15-R16+R17</f>
        <v>641.31399999999996</v>
      </c>
      <c r="T18" s="23">
        <f>T13+T14-T15-T16+T17</f>
        <v>-62.508999999999673</v>
      </c>
      <c r="U18" s="23">
        <f>U13+U14-U15-U16+U17</f>
        <v>-134.0019999999995</v>
      </c>
      <c r="V18" s="23">
        <f>V13+V14-V15-V16+V17</f>
        <v>455.89389999999986</v>
      </c>
      <c r="Z18" s="23">
        <f>Z13+Z14-Z15-Z16+Z17</f>
        <v>727.2080000000002</v>
      </c>
      <c r="AA18" s="23">
        <f>AA13+AA14-AA15-AA16+AA17</f>
        <v>456.44200000000137</v>
      </c>
      <c r="AB18" s="23">
        <f>AB13+AB14-AB15-AB16+AB17</f>
        <v>1523.2099999999989</v>
      </c>
    </row>
    <row r="19" spans="2:29" x14ac:dyDescent="0.15">
      <c r="B19" s="1" t="s">
        <v>105</v>
      </c>
      <c r="P19" s="23">
        <v>25.178000000000001</v>
      </c>
      <c r="Q19" s="23">
        <v>67.611999999999995</v>
      </c>
      <c r="R19" s="23">
        <v>125.51300000000001</v>
      </c>
      <c r="T19" s="1">
        <v>-6.6539999999999999</v>
      </c>
      <c r="U19" s="23">
        <v>-15.57</v>
      </c>
      <c r="V19" s="23">
        <v>-51.966000000000001</v>
      </c>
      <c r="Z19" s="23">
        <v>98.061999999999998</v>
      </c>
      <c r="AA19" s="23">
        <v>101.556</v>
      </c>
      <c r="AB19" s="23">
        <v>306.98099999999999</v>
      </c>
    </row>
    <row r="20" spans="2:29" x14ac:dyDescent="0.15">
      <c r="B20" s="1" t="s">
        <v>146</v>
      </c>
      <c r="P20" s="23">
        <v>153.97200000000001</v>
      </c>
      <c r="Q20" s="23">
        <f>Q18-Q19</f>
        <v>464.05300000000011</v>
      </c>
      <c r="R20" s="23">
        <f>R18-R19</f>
        <v>515.80099999999993</v>
      </c>
      <c r="T20" s="23">
        <f>T18-T19</f>
        <v>-55.854999999999677</v>
      </c>
      <c r="U20" s="23">
        <f>U18-U19</f>
        <v>-118.4319999999995</v>
      </c>
      <c r="V20" s="23">
        <f>V18-V19</f>
        <v>507.85989999999987</v>
      </c>
      <c r="Z20" s="23">
        <f>Z18-Z19</f>
        <v>629.14600000000019</v>
      </c>
      <c r="AA20" s="23">
        <f>AA18-AA19</f>
        <v>354.88600000000139</v>
      </c>
      <c r="AB20" s="23">
        <f>AB18-AB19</f>
        <v>1216.2289999999989</v>
      </c>
    </row>
    <row r="21" spans="2:29" x14ac:dyDescent="0.15">
      <c r="B21" s="1" t="s">
        <v>147</v>
      </c>
      <c r="P21" s="23">
        <v>170.273</v>
      </c>
      <c r="Q21" s="23">
        <v>0</v>
      </c>
      <c r="R21" s="23">
        <v>0</v>
      </c>
      <c r="T21" s="1">
        <v>0</v>
      </c>
      <c r="U21" s="23">
        <v>0</v>
      </c>
      <c r="V21" s="23">
        <v>0</v>
      </c>
      <c r="Z21" s="23">
        <v>50.302999999999997</v>
      </c>
      <c r="AA21" s="23">
        <v>52.963000000000001</v>
      </c>
      <c r="AB21" s="23">
        <v>170.672</v>
      </c>
    </row>
    <row r="22" spans="2:29" s="3" customFormat="1" x14ac:dyDescent="0.15">
      <c r="B22" s="3" t="s">
        <v>106</v>
      </c>
      <c r="P22" s="35">
        <f>P20+P21</f>
        <v>324.245</v>
      </c>
      <c r="Q22" s="35">
        <f>Q20+Q21</f>
        <v>464.05300000000011</v>
      </c>
      <c r="R22" s="35">
        <f>R20+R21</f>
        <v>515.80099999999993</v>
      </c>
      <c r="T22" s="35">
        <f>T20+T21</f>
        <v>-55.854999999999677</v>
      </c>
      <c r="U22" s="35">
        <f>U20+U21</f>
        <v>-118.4319999999995</v>
      </c>
      <c r="V22" s="35">
        <f>V20+V21</f>
        <v>507.85989999999987</v>
      </c>
      <c r="W22" s="68"/>
      <c r="Z22" s="35">
        <f>Z20+Z21</f>
        <v>679.44900000000018</v>
      </c>
      <c r="AA22" s="35">
        <f>AA20+AA21</f>
        <v>407.84900000000141</v>
      </c>
      <c r="AB22" s="35">
        <f>AB20+AB21</f>
        <v>1386.9009999999989</v>
      </c>
      <c r="AC22" s="68"/>
    </row>
    <row r="23" spans="2:29" x14ac:dyDescent="0.15">
      <c r="B23" s="1" t="s">
        <v>107</v>
      </c>
      <c r="P23" s="45">
        <f>P22/P24</f>
        <v>0.82852733224138941</v>
      </c>
      <c r="Q23" s="45">
        <f>Q22/Q24</f>
        <v>1.1844764522856002</v>
      </c>
      <c r="R23" s="45">
        <f>R22/R24</f>
        <v>1.3302788731595221</v>
      </c>
      <c r="S23" s="1">
        <v>0.21</v>
      </c>
      <c r="T23" s="45">
        <f>T22/T24</f>
        <v>-0.14411850460441186</v>
      </c>
      <c r="U23" s="45">
        <f>U22/U24</f>
        <v>-0.30548275933224528</v>
      </c>
      <c r="V23" s="45">
        <f>V22/V24</f>
        <v>1.3097983437312211</v>
      </c>
      <c r="Z23" s="23">
        <f>Z22/Z24</f>
        <v>1.7183361110338362</v>
      </c>
      <c r="AA23" s="23">
        <f>AA22/AA24</f>
        <v>1.0466925870321218</v>
      </c>
      <c r="AB23" s="43">
        <f>AB22/AB24</f>
        <v>3.5535049488714803</v>
      </c>
    </row>
    <row r="24" spans="2:29" x14ac:dyDescent="0.15">
      <c r="B24" s="1" t="s">
        <v>4</v>
      </c>
      <c r="P24" s="23">
        <v>391.351</v>
      </c>
      <c r="Q24" s="23">
        <v>391.779</v>
      </c>
      <c r="R24" s="44">
        <v>387.73899999999998</v>
      </c>
      <c r="T24" s="23">
        <v>387.56299999999999</v>
      </c>
      <c r="U24" s="44">
        <v>387.68799999999999</v>
      </c>
      <c r="V24" s="44">
        <v>387.73899999999998</v>
      </c>
      <c r="Z24" s="23">
        <v>395.411</v>
      </c>
      <c r="AA24" s="23">
        <v>389.65499999999997</v>
      </c>
      <c r="AB24" s="44">
        <v>390.291</v>
      </c>
    </row>
    <row r="26" spans="2:29" s="3" customFormat="1" x14ac:dyDescent="0.15">
      <c r="B26" s="3" t="s">
        <v>93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>
        <f>S8/O8-1</f>
        <v>9.3700391063615385E-2</v>
      </c>
      <c r="T26" s="36">
        <f>T8/P8-1</f>
        <v>3.057504784470999E-2</v>
      </c>
      <c r="U26" s="36">
        <f t="shared" ref="U26" si="0">U8/Q8-1</f>
        <v>-3.6781224644217736E-2</v>
      </c>
      <c r="V26" s="36">
        <f t="shared" ref="V26" si="1">V8/R8-1</f>
        <v>-2.5857359485087716E-2</v>
      </c>
      <c r="W26" s="69">
        <v>-0.03</v>
      </c>
      <c r="X26" s="36"/>
      <c r="Y26" s="36"/>
      <c r="Z26" s="36"/>
      <c r="AA26" s="36">
        <f>AA8/Z8-1</f>
        <v>-0.11915424773438776</v>
      </c>
      <c r="AB26" s="36">
        <f>AB8/AA8-1</f>
        <v>0.28174654717062797</v>
      </c>
      <c r="AC26" s="68"/>
    </row>
    <row r="27" spans="2:29" s="33" customFormat="1" x14ac:dyDescent="0.15">
      <c r="B27" s="42" t="s">
        <v>23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>
        <f>S3/O3-1</f>
        <v>7.0671378091868853E-4</v>
      </c>
      <c r="T27" s="40">
        <f>T3/P3-1</f>
        <v>-7.1673693499362701E-2</v>
      </c>
      <c r="U27" s="40">
        <f t="shared" ref="U27:U30" si="2">U3/Q3-1</f>
        <v>-0.12675410437494261</v>
      </c>
      <c r="V27" s="40">
        <f t="shared" ref="V27:V30" si="3">V3/R3-1</f>
        <v>-0.12589588834402121</v>
      </c>
      <c r="W27" s="40"/>
      <c r="X27" s="40"/>
      <c r="Y27" s="40"/>
      <c r="Z27" s="40"/>
      <c r="AA27" s="40">
        <f>AA3/Z3-1</f>
        <v>-0.14709356696362663</v>
      </c>
      <c r="AB27" s="40">
        <f>AB3/AA3-1</f>
        <v>0.20088293851170036</v>
      </c>
    </row>
    <row r="28" spans="2:29" s="33" customFormat="1" x14ac:dyDescent="0.15">
      <c r="B28" s="42" t="s">
        <v>90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>
        <f t="shared" ref="S28:T30" si="4">S4/O4-1</f>
        <v>0.23913043478260865</v>
      </c>
      <c r="T28" s="40">
        <f t="shared" si="4"/>
        <v>0.31376297105406903</v>
      </c>
      <c r="U28" s="40">
        <f t="shared" si="2"/>
        <v>7.5930745728188143E-2</v>
      </c>
      <c r="V28" s="40">
        <f t="shared" si="3"/>
        <v>6.5226154962509053E-2</v>
      </c>
      <c r="W28" s="40"/>
      <c r="X28" s="40"/>
      <c r="Y28" s="40"/>
      <c r="Z28" s="40"/>
      <c r="AA28" s="40">
        <f t="shared" ref="AA28:AB31" si="5">AA4/Z4-1</f>
        <v>-8.9784428476183398E-2</v>
      </c>
      <c r="AB28" s="40">
        <f t="shared" si="5"/>
        <v>0.32648327500610397</v>
      </c>
    </row>
    <row r="29" spans="2:29" s="33" customFormat="1" x14ac:dyDescent="0.15">
      <c r="B29" s="42" t="s">
        <v>19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>
        <f t="shared" si="4"/>
        <v>9.0521564694082235E-2</v>
      </c>
      <c r="T29" s="40">
        <f t="shared" si="4"/>
        <v>8.0593424218123433E-2</v>
      </c>
      <c r="U29" s="40">
        <f t="shared" si="2"/>
        <v>-3.8870553722038736E-2</v>
      </c>
      <c r="V29" s="40">
        <f t="shared" si="3"/>
        <v>3.5389282103135411E-3</v>
      </c>
      <c r="W29" s="40"/>
      <c r="X29" s="40"/>
      <c r="Y29" s="40"/>
      <c r="Z29" s="40"/>
      <c r="AA29" s="40">
        <f t="shared" si="5"/>
        <v>-0.14461781999095424</v>
      </c>
      <c r="AB29" s="40">
        <f t="shared" si="5"/>
        <v>0.20495703899537343</v>
      </c>
    </row>
    <row r="30" spans="2:29" s="33" customFormat="1" x14ac:dyDescent="0.15">
      <c r="B30" s="42" t="s">
        <v>29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>
        <f t="shared" si="4"/>
        <v>6.7750677506775103E-2</v>
      </c>
      <c r="T30" s="40">
        <f t="shared" si="4"/>
        <v>-0.14500752634219771</v>
      </c>
      <c r="U30" s="40">
        <f t="shared" si="2"/>
        <v>-0.18956521739130427</v>
      </c>
      <c r="V30" s="40">
        <f t="shared" si="3"/>
        <v>-0.16312056737588654</v>
      </c>
      <c r="W30" s="40"/>
      <c r="X30" s="40"/>
      <c r="Y30" s="40"/>
      <c r="Z30" s="40"/>
      <c r="AA30" s="40">
        <f t="shared" si="5"/>
        <v>8.7428305689040364E-2</v>
      </c>
      <c r="AB30" s="40">
        <f t="shared" si="5"/>
        <v>0.19415538132573062</v>
      </c>
    </row>
    <row r="31" spans="2:29" s="33" customFormat="1" x14ac:dyDescent="0.15">
      <c r="B31" s="42" t="s">
        <v>91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>
        <f>P8/O8-1</f>
        <v>-0.15026909823053403</v>
      </c>
      <c r="Q31" s="40">
        <f>Q8/P8-1</f>
        <v>0.45732024059054055</v>
      </c>
      <c r="R31" s="40">
        <f t="shared" ref="R31:S31" si="6">R8/Q8-1</f>
        <v>0.13324505547591081</v>
      </c>
      <c r="S31" s="40">
        <f t="shared" si="6"/>
        <v>-0.2206399763380481</v>
      </c>
      <c r="T31" s="40">
        <f>T8/S8-1</f>
        <v>-0.19931320140191866</v>
      </c>
      <c r="U31" s="40">
        <f>U8/T8-1</f>
        <v>0.36207277711455976</v>
      </c>
      <c r="V31" s="40">
        <f t="shared" ref="V31" si="7">V8/U8-1</f>
        <v>0.146097188859313</v>
      </c>
      <c r="W31" s="40"/>
      <c r="X31" s="40"/>
      <c r="Y31" s="40"/>
      <c r="Z31" s="40"/>
      <c r="AA31" s="37" t="s">
        <v>144</v>
      </c>
      <c r="AB31" s="40">
        <f t="shared" si="5"/>
        <v>0.59771158735924446</v>
      </c>
    </row>
    <row r="32" spans="2:29" x14ac:dyDescent="0.15">
      <c r="B32" s="1" t="s">
        <v>94</v>
      </c>
      <c r="X32" s="37" t="s">
        <v>144</v>
      </c>
      <c r="Y32" s="37" t="s">
        <v>144</v>
      </c>
      <c r="Z32" s="37" t="s">
        <v>144</v>
      </c>
      <c r="AA32" s="37" t="s">
        <v>144</v>
      </c>
      <c r="AB32" s="37" t="s">
        <v>144</v>
      </c>
    </row>
    <row r="35" spans="2:29" x14ac:dyDescent="0.15">
      <c r="B35" s="1" t="s">
        <v>108</v>
      </c>
      <c r="P35" s="38">
        <f>P10/P8</f>
        <v>0.56458990248792496</v>
      </c>
      <c r="Q35" s="38">
        <f t="shared" ref="Q35:R35" si="8">Q10/Q8</f>
        <v>0.5374179821057552</v>
      </c>
      <c r="R35" s="38">
        <f t="shared" si="8"/>
        <v>0.56058629549186845</v>
      </c>
      <c r="T35" s="38">
        <f t="shared" ref="T35:U35" si="9">T10/T8</f>
        <v>0.53885042224875102</v>
      </c>
      <c r="U35" s="38">
        <f t="shared" si="9"/>
        <v>0.51367363500616769</v>
      </c>
      <c r="V35" s="38">
        <f t="shared" ref="V35" si="10">V10/V8</f>
        <v>0.5487968703930447</v>
      </c>
      <c r="Z35" s="38">
        <f t="shared" ref="Z35" si="11">Z10/Z8</f>
        <v>0.55279640019083653</v>
      </c>
      <c r="AA35" s="38">
        <f>AA10/AA8</f>
        <v>0.5269104212668313</v>
      </c>
      <c r="AB35" s="38">
        <f>AB10/AB8</f>
        <v>0.54513731020621858</v>
      </c>
    </row>
    <row r="36" spans="2:29" x14ac:dyDescent="0.15">
      <c r="B36" s="1" t="s">
        <v>109</v>
      </c>
      <c r="P36" s="38">
        <f t="shared" ref="P36:Q36" si="12">P13/P8</f>
        <v>9.2466508703180489E-2</v>
      </c>
      <c r="Q36" s="38">
        <f t="shared" si="12"/>
        <v>0.17462319060356732</v>
      </c>
      <c r="R36" s="38">
        <f t="shared" ref="R36" si="13">R13/R8</f>
        <v>0.1871882228814607</v>
      </c>
      <c r="T36" s="38">
        <f t="shared" ref="T36:U36" si="14">T13/T8</f>
        <v>2.8061635053278647E-2</v>
      </c>
      <c r="U36" s="38">
        <f t="shared" si="14"/>
        <v>-2.9480945270401706E-2</v>
      </c>
      <c r="V36" s="38">
        <f t="shared" ref="V36" si="15">V13/V8</f>
        <v>0.1461573691316683</v>
      </c>
      <c r="Z36" s="38">
        <f t="shared" ref="Z36:AA36" si="16">Z13/Z8</f>
        <v>8.8458792611680798E-2</v>
      </c>
      <c r="AA36" s="38">
        <f t="shared" si="16"/>
        <v>6.5766225050872554E-2</v>
      </c>
      <c r="AB36" s="38">
        <f>AB13/AB8</f>
        <v>0.13783073519228486</v>
      </c>
    </row>
    <row r="37" spans="2:29" x14ac:dyDescent="0.15">
      <c r="B37" s="1" t="s">
        <v>110</v>
      </c>
      <c r="P37" s="38">
        <f t="shared" ref="P37:Q37" si="17">P22/P8</f>
        <v>0.14774674200309854</v>
      </c>
      <c r="Q37" s="38">
        <f t="shared" si="17"/>
        <v>0.14509659233921213</v>
      </c>
      <c r="R37" s="38">
        <f t="shared" ref="R37" si="18">R22/R8</f>
        <v>0.14231411461920149</v>
      </c>
      <c r="T37" s="38">
        <f t="shared" ref="T37" si="19">T22/T8</f>
        <v>-2.4696025113852268E-2</v>
      </c>
      <c r="U37" s="38">
        <f>U22/U8</f>
        <v>-3.8444458871648213E-2</v>
      </c>
      <c r="V37" s="38">
        <f t="shared" ref="V37" si="20">V22/V8</f>
        <v>0.14384248075505277</v>
      </c>
      <c r="Z37" s="38">
        <f t="shared" ref="Z37:AA37" si="21">Z22/Z8</f>
        <v>6.4780032637476517E-2</v>
      </c>
      <c r="AA37" s="38">
        <f t="shared" si="21"/>
        <v>4.4145235311945419E-2</v>
      </c>
      <c r="AB37" s="38">
        <f>AB22/AB8</f>
        <v>0.1171191035146683</v>
      </c>
    </row>
    <row r="38" spans="2:29" x14ac:dyDescent="0.15">
      <c r="B38" s="1" t="s">
        <v>111</v>
      </c>
      <c r="P38" s="38">
        <f t="shared" ref="P38:Q38" si="22">P19/P18</f>
        <v>0.14050772072569809</v>
      </c>
      <c r="Q38" s="38">
        <f t="shared" si="22"/>
        <v>0.12717030460910533</v>
      </c>
      <c r="R38" s="38">
        <f t="shared" ref="R38" si="23">R19/R18</f>
        <v>0.19571224080559602</v>
      </c>
      <c r="T38" s="38">
        <f t="shared" ref="T38:U38" si="24">T19/T18</f>
        <v>0.10644867139132021</v>
      </c>
      <c r="U38" s="38">
        <f t="shared" si="24"/>
        <v>0.11619229563737898</v>
      </c>
      <c r="V38" s="38">
        <f t="shared" ref="V38" si="25">V19/V18</f>
        <v>-0.11398704830224755</v>
      </c>
      <c r="Z38" s="38">
        <f t="shared" ref="Z38:AA38" si="26">Z19/Z18</f>
        <v>0.13484725140537504</v>
      </c>
      <c r="AA38" s="38">
        <f t="shared" si="26"/>
        <v>0.22249486243597147</v>
      </c>
      <c r="AB38" s="38">
        <f>AB19/AB18</f>
        <v>0.20153557290196375</v>
      </c>
    </row>
    <row r="39" spans="2:29" x14ac:dyDescent="0.15">
      <c r="S39" s="38"/>
      <c r="T39" s="38"/>
      <c r="AA39" s="38"/>
      <c r="AB39" s="38"/>
    </row>
    <row r="40" spans="2:29" x14ac:dyDescent="0.15">
      <c r="B40" s="41" t="s">
        <v>149</v>
      </c>
      <c r="S40" s="38"/>
      <c r="T40" s="38"/>
      <c r="AA40" s="38"/>
      <c r="AB40" s="38"/>
    </row>
    <row r="41" spans="2:29" s="46" customFormat="1" x14ac:dyDescent="0.15">
      <c r="B41" s="46" t="s">
        <v>150</v>
      </c>
      <c r="P41" s="46">
        <v>1364</v>
      </c>
      <c r="Q41" s="46">
        <v>1358</v>
      </c>
      <c r="R41" s="46">
        <v>1354</v>
      </c>
      <c r="T41" s="46">
        <v>1297</v>
      </c>
      <c r="U41" s="46">
        <v>1283</v>
      </c>
      <c r="V41" s="46">
        <v>1282</v>
      </c>
      <c r="W41" s="70"/>
      <c r="AC41" s="70"/>
    </row>
    <row r="44" spans="2:29" x14ac:dyDescent="0.15">
      <c r="B44" s="41" t="s">
        <v>116</v>
      </c>
    </row>
    <row r="45" spans="2:29" s="3" customFormat="1" x14ac:dyDescent="0.15">
      <c r="B45" s="3" t="s">
        <v>6</v>
      </c>
      <c r="P45" s="35">
        <v>1274.9259999999999</v>
      </c>
      <c r="Q45" s="35">
        <v>1360.1379999999999</v>
      </c>
      <c r="T45" s="35">
        <v>528.029</v>
      </c>
      <c r="U45" s="35">
        <v>552.81100000000004</v>
      </c>
      <c r="V45" s="35">
        <v>571.34699999999998</v>
      </c>
      <c r="W45" s="68"/>
      <c r="AA45" s="35">
        <v>815.75</v>
      </c>
      <c r="AB45" s="35">
        <v>1275.943</v>
      </c>
      <c r="AC45" s="68"/>
    </row>
    <row r="46" spans="2:29" x14ac:dyDescent="0.15">
      <c r="B46" s="1" t="s">
        <v>118</v>
      </c>
      <c r="P46" s="23">
        <v>1138.8109999999999</v>
      </c>
      <c r="Q46" s="23">
        <v>1787.3314</v>
      </c>
      <c r="T46" s="23">
        <v>1249.713</v>
      </c>
      <c r="U46" s="23">
        <v>1834.598</v>
      </c>
      <c r="V46" s="23">
        <v>1564.9570000000001</v>
      </c>
      <c r="AA46" s="23">
        <v>1298.02</v>
      </c>
      <c r="AB46" s="23">
        <v>1467.8420000000001</v>
      </c>
    </row>
    <row r="47" spans="2:29" s="3" customFormat="1" x14ac:dyDescent="0.15">
      <c r="B47" s="3" t="s">
        <v>119</v>
      </c>
      <c r="P47" s="35">
        <v>1216.818</v>
      </c>
      <c r="Q47" s="35">
        <v>1464.7139999999999</v>
      </c>
      <c r="T47" s="35">
        <v>2341.395</v>
      </c>
      <c r="U47" s="35">
        <v>2749.8939999999998</v>
      </c>
      <c r="V47" s="35">
        <v>2591.915</v>
      </c>
      <c r="W47" s="68"/>
      <c r="AA47" s="35">
        <v>1061.8389999999999</v>
      </c>
      <c r="AB47" s="35">
        <v>1418.673</v>
      </c>
      <c r="AC47" s="68"/>
    </row>
    <row r="48" spans="2:29" s="3" customFormat="1" x14ac:dyDescent="0.15">
      <c r="B48" s="3" t="s">
        <v>120</v>
      </c>
      <c r="P48" s="35">
        <v>598.80600000000004</v>
      </c>
      <c r="Q48" s="35">
        <v>0</v>
      </c>
      <c r="T48" s="35">
        <v>0</v>
      </c>
      <c r="U48" s="35">
        <v>0</v>
      </c>
      <c r="V48" s="35">
        <v>0</v>
      </c>
      <c r="W48" s="68"/>
      <c r="AA48" s="35">
        <v>598.80600000000004</v>
      </c>
      <c r="AB48" s="35">
        <v>0</v>
      </c>
      <c r="AC48" s="68"/>
    </row>
    <row r="49" spans="2:29" x14ac:dyDescent="0.15">
      <c r="B49" s="1" t="s">
        <v>121</v>
      </c>
      <c r="P49" s="23">
        <v>334.77699999999999</v>
      </c>
      <c r="Q49" s="23">
        <v>357.68700000000001</v>
      </c>
      <c r="T49" s="23">
        <v>492.56900000000002</v>
      </c>
      <c r="U49" s="23">
        <v>550.94000000000005</v>
      </c>
      <c r="V49" s="23">
        <v>515.76300000000003</v>
      </c>
      <c r="AA49" s="23">
        <v>423.87700000000001</v>
      </c>
      <c r="AB49" s="23">
        <v>425.62200000000001</v>
      </c>
    </row>
    <row r="50" spans="2:29" x14ac:dyDescent="0.15">
      <c r="B50" s="1" t="s">
        <v>122</v>
      </c>
      <c r="P50" s="23">
        <v>0</v>
      </c>
      <c r="Q50" s="23">
        <v>0</v>
      </c>
      <c r="T50" s="23">
        <v>0</v>
      </c>
      <c r="U50" s="23">
        <v>0</v>
      </c>
      <c r="V50" s="23">
        <v>0</v>
      </c>
      <c r="AA50" s="23">
        <v>587.57799999999997</v>
      </c>
      <c r="AB50" s="23">
        <v>0</v>
      </c>
    </row>
    <row r="51" spans="2:29" x14ac:dyDescent="0.15">
      <c r="B51" s="1" t="s">
        <v>123</v>
      </c>
      <c r="P51" s="23">
        <f>SUM(P45:P50)</f>
        <v>4564.1380000000008</v>
      </c>
      <c r="Q51" s="23">
        <f>SUM(Q45:Q50)</f>
        <v>4969.8703999999998</v>
      </c>
      <c r="T51" s="23">
        <f>SUM(T45:T50)</f>
        <v>4611.7060000000001</v>
      </c>
      <c r="U51" s="23">
        <f>SUM(U45:U50)</f>
        <v>5688.2430000000004</v>
      </c>
      <c r="V51" s="23">
        <f>SUM(V45:V50)</f>
        <v>5243.982</v>
      </c>
      <c r="AA51" s="23">
        <f>SUM(AA45:AA50)</f>
        <v>4785.8700000000008</v>
      </c>
      <c r="AB51" s="23">
        <f>SUM(AB45:AB50)</f>
        <v>4588.08</v>
      </c>
    </row>
    <row r="52" spans="2:29" x14ac:dyDescent="0.15">
      <c r="B52" s="1" t="s">
        <v>124</v>
      </c>
      <c r="P52" s="23">
        <v>1016.465</v>
      </c>
      <c r="Q52" s="23">
        <v>1011.415</v>
      </c>
      <c r="T52" s="23">
        <v>1007.853</v>
      </c>
      <c r="U52" s="23">
        <v>984.11500000000001</v>
      </c>
      <c r="V52" s="23">
        <v>932.66300000000001</v>
      </c>
      <c r="AA52" s="23">
        <v>975.87599999999998</v>
      </c>
      <c r="AB52" s="23">
        <v>1041.777</v>
      </c>
    </row>
    <row r="53" spans="2:29" x14ac:dyDescent="0.15">
      <c r="B53" s="1" t="s">
        <v>125</v>
      </c>
      <c r="P53" s="23">
        <v>5455.21</v>
      </c>
      <c r="Q53" s="23">
        <v>5434.009</v>
      </c>
      <c r="T53" s="23">
        <v>5343.6840000000002</v>
      </c>
      <c r="U53" s="23">
        <v>4878.7219999999998</v>
      </c>
      <c r="V53" s="23">
        <v>4932.9129999999996</v>
      </c>
      <c r="AA53" s="23">
        <f>3029.545+2425.4</f>
        <v>5454.9449999999997</v>
      </c>
      <c r="AB53" s="23">
        <f>3000.351+2393.8</f>
        <v>5394.1509999999998</v>
      </c>
    </row>
    <row r="54" spans="2:29" x14ac:dyDescent="0.15">
      <c r="B54" s="1" t="s">
        <v>126</v>
      </c>
      <c r="P54" s="23">
        <v>1426.7059999999999</v>
      </c>
      <c r="Q54" s="23">
        <v>1380.6869999999999</v>
      </c>
      <c r="T54" s="23">
        <v>1227.462</v>
      </c>
      <c r="U54" s="23">
        <v>1217.172</v>
      </c>
      <c r="V54" s="23">
        <v>1293.0409999999999</v>
      </c>
      <c r="AA54" s="23">
        <v>1474.434</v>
      </c>
      <c r="AB54" s="23">
        <v>1247.056</v>
      </c>
    </row>
    <row r="55" spans="2:29" x14ac:dyDescent="0.15">
      <c r="B55" s="1" t="s">
        <v>127</v>
      </c>
      <c r="P55" s="23">
        <v>1087.8320000000001</v>
      </c>
      <c r="Q55" s="23">
        <v>1093.6869999999999</v>
      </c>
      <c r="T55" s="23">
        <v>1021.048</v>
      </c>
      <c r="U55" s="23">
        <v>1015.89</v>
      </c>
      <c r="V55" s="23">
        <v>1910.6980000000001</v>
      </c>
      <c r="AA55" s="23">
        <v>1062.877</v>
      </c>
      <c r="AB55" s="23">
        <v>1071.1369999999999</v>
      </c>
    </row>
    <row r="56" spans="2:29" x14ac:dyDescent="0.15">
      <c r="B56" s="1" t="s">
        <v>128</v>
      </c>
      <c r="P56" s="23">
        <f>P51+SUM(P52:P55)</f>
        <v>13550.351000000001</v>
      </c>
      <c r="Q56" s="23">
        <f>Q51+SUM(Q52:Q55)</f>
        <v>13889.668399999999</v>
      </c>
      <c r="T56" s="23">
        <f>T51+SUM(T52:T55)</f>
        <v>13211.753000000001</v>
      </c>
      <c r="U56" s="23">
        <f>U51+SUM(U52:U55)</f>
        <v>13784.142</v>
      </c>
      <c r="V56" s="23">
        <f>V51+SUM(V52:V55)</f>
        <v>14313.296999999999</v>
      </c>
      <c r="AA56" s="23">
        <f>AA51+SUM(AA52:AA55)</f>
        <v>13754.002</v>
      </c>
      <c r="AB56" s="23">
        <f>AB51+SUM(AB52:AB55)</f>
        <v>13342.201000000001</v>
      </c>
    </row>
    <row r="57" spans="2:29" x14ac:dyDescent="0.15">
      <c r="U57" s="23"/>
      <c r="V57" s="23"/>
    </row>
    <row r="58" spans="2:29" s="3" customFormat="1" x14ac:dyDescent="0.15">
      <c r="B58" s="3" t="s">
        <v>129</v>
      </c>
      <c r="P58" s="35">
        <v>8.0909999999999993</v>
      </c>
      <c r="Q58" s="35">
        <v>10.173</v>
      </c>
      <c r="T58" s="35">
        <v>827.38</v>
      </c>
      <c r="U58" s="35">
        <v>1692.7449999999999</v>
      </c>
      <c r="V58" s="35">
        <v>901.66800000000001</v>
      </c>
      <c r="W58" s="68"/>
      <c r="AA58" s="35">
        <v>11.061</v>
      </c>
      <c r="AB58" s="35">
        <v>335.46199999999999</v>
      </c>
      <c r="AC58" s="68"/>
    </row>
    <row r="59" spans="2:29" x14ac:dyDescent="0.15">
      <c r="B59" s="1" t="s">
        <v>141</v>
      </c>
      <c r="P59" s="23">
        <v>1001.03</v>
      </c>
      <c r="Q59" s="23">
        <v>1001.037</v>
      </c>
      <c r="T59" s="23">
        <v>1.0580000000000001</v>
      </c>
      <c r="U59" s="23">
        <v>832.13599999999997</v>
      </c>
      <c r="V59" s="23">
        <v>910.61599999999999</v>
      </c>
      <c r="AA59" s="23">
        <v>1.0229999999999999</v>
      </c>
      <c r="AB59" s="23">
        <v>501.05099999999999</v>
      </c>
    </row>
    <row r="60" spans="2:29" x14ac:dyDescent="0.15">
      <c r="B60" s="1" t="s">
        <v>130</v>
      </c>
      <c r="P60" s="23">
        <v>534.803</v>
      </c>
      <c r="Q60" s="23">
        <v>534.36500000000001</v>
      </c>
      <c r="T60" s="23">
        <v>1022.755</v>
      </c>
      <c r="U60" s="23">
        <v>1022.408</v>
      </c>
      <c r="V60" s="23">
        <v>906.34</v>
      </c>
      <c r="AA60" s="23">
        <v>463.20800000000003</v>
      </c>
      <c r="AB60" s="23">
        <v>562.99199999999996</v>
      </c>
    </row>
    <row r="61" spans="2:29" x14ac:dyDescent="0.15">
      <c r="B61" s="1" t="s">
        <v>131</v>
      </c>
      <c r="P61" s="23">
        <v>1527.5219999999999</v>
      </c>
      <c r="Q61" s="23">
        <v>1838.79</v>
      </c>
      <c r="T61" s="23">
        <v>1612.8040000000001</v>
      </c>
      <c r="U61" s="23">
        <v>1798.702</v>
      </c>
      <c r="V61" s="23">
        <v>1827.61</v>
      </c>
      <c r="AA61" s="23">
        <v>1609.9280000000001</v>
      </c>
      <c r="AB61" s="23">
        <v>1915.8920000000001</v>
      </c>
    </row>
    <row r="62" spans="2:29" x14ac:dyDescent="0.15">
      <c r="B62" s="1" t="s">
        <v>122</v>
      </c>
      <c r="P62" s="23">
        <v>0</v>
      </c>
      <c r="Q62" s="23">
        <v>0</v>
      </c>
      <c r="T62" s="23">
        <v>0</v>
      </c>
      <c r="U62" s="23">
        <v>0</v>
      </c>
      <c r="V62" s="23">
        <v>0</v>
      </c>
      <c r="AA62" s="1">
        <v>125.25700000000001</v>
      </c>
      <c r="AB62" s="1">
        <v>0</v>
      </c>
    </row>
    <row r="63" spans="2:29" x14ac:dyDescent="0.15">
      <c r="B63" s="1" t="s">
        <v>132</v>
      </c>
      <c r="P63" s="23">
        <f>SUM(P58:P62)</f>
        <v>3071.4459999999999</v>
      </c>
      <c r="Q63" s="23">
        <f>SUM(Q58:Q62)</f>
        <v>3384.3649999999998</v>
      </c>
      <c r="T63" s="23">
        <f>SUM(T58:T62)</f>
        <v>3463.9970000000003</v>
      </c>
      <c r="U63" s="23">
        <f>SUM(U58:U62)</f>
        <v>5345.991</v>
      </c>
      <c r="V63" s="23">
        <f>SUM(V58:V62)</f>
        <v>4546.2340000000004</v>
      </c>
      <c r="AA63" s="23">
        <f>SUM(AA58:AA62)</f>
        <v>2210.4770000000003</v>
      </c>
      <c r="AB63" s="23">
        <f>SUM(AB58:AB62)</f>
        <v>3315.3969999999999</v>
      </c>
    </row>
    <row r="64" spans="2:29" s="3" customFormat="1" x14ac:dyDescent="0.15">
      <c r="B64" s="3" t="s">
        <v>133</v>
      </c>
      <c r="P64" s="35">
        <v>4726.2340000000004</v>
      </c>
      <c r="Q64" s="35">
        <v>4682.7510000000002</v>
      </c>
      <c r="T64" s="35">
        <v>4468.3990000000003</v>
      </c>
      <c r="U64" s="35">
        <v>3526.1010000000001</v>
      </c>
      <c r="V64" s="35">
        <v>4617.4409999999998</v>
      </c>
      <c r="W64" s="68"/>
      <c r="AA64" s="35">
        <v>5709.1490000000003</v>
      </c>
      <c r="AB64" s="35">
        <v>4584.2610000000004</v>
      </c>
      <c r="AC64" s="68"/>
    </row>
    <row r="65" spans="2:29" x14ac:dyDescent="0.15">
      <c r="B65" s="1" t="s">
        <v>134</v>
      </c>
      <c r="P65" s="23">
        <v>1192.7919999999999</v>
      </c>
      <c r="Q65" s="23">
        <v>1146.944</v>
      </c>
      <c r="T65" s="23">
        <v>1006.274</v>
      </c>
      <c r="U65" s="23">
        <v>1022.451</v>
      </c>
      <c r="V65" s="23">
        <v>1068.7739999999999</v>
      </c>
      <c r="AA65" s="23">
        <v>1236.461</v>
      </c>
      <c r="AB65" s="23">
        <v>1023.759</v>
      </c>
    </row>
    <row r="66" spans="2:29" x14ac:dyDescent="0.15">
      <c r="B66" s="1" t="s">
        <v>135</v>
      </c>
      <c r="P66" s="23">
        <v>1285.8489999999999</v>
      </c>
      <c r="Q66" s="23">
        <v>1076.546</v>
      </c>
      <c r="T66" s="23">
        <v>920.59</v>
      </c>
      <c r="U66" s="23">
        <v>803.96299999999997</v>
      </c>
      <c r="V66" s="23">
        <v>761.74400000000003</v>
      </c>
      <c r="AA66" s="23">
        <v>1541.778</v>
      </c>
      <c r="AB66" s="23">
        <v>888.43600000000004</v>
      </c>
    </row>
    <row r="67" spans="2:29" x14ac:dyDescent="0.15">
      <c r="B67" s="1" t="s">
        <v>136</v>
      </c>
      <c r="P67" s="23">
        <f>P63+P64+P65+P66</f>
        <v>10276.321</v>
      </c>
      <c r="Q67" s="23">
        <f>Q63+Q64+Q65+Q66</f>
        <v>10290.606</v>
      </c>
      <c r="T67" s="23">
        <f>T63+T64+T65+T66</f>
        <v>9859.26</v>
      </c>
      <c r="U67" s="23">
        <f>U63+U64+U65+U66</f>
        <v>10698.506000000001</v>
      </c>
      <c r="V67" s="23">
        <f>V63+V64+V65+V66</f>
        <v>10994.192999999999</v>
      </c>
      <c r="AA67" s="23">
        <f>AA63+AA64+AA65+AA66</f>
        <v>10697.865</v>
      </c>
      <c r="AB67" s="23">
        <f>AB63+AB64+AB65+AB66</f>
        <v>9811.853000000001</v>
      </c>
    </row>
    <row r="68" spans="2:29" x14ac:dyDescent="0.15">
      <c r="AA68" s="23"/>
      <c r="AB68" s="23"/>
    </row>
    <row r="69" spans="2:29" s="23" customFormat="1" x14ac:dyDescent="0.15">
      <c r="B69" s="23" t="s">
        <v>137</v>
      </c>
      <c r="P69" s="23">
        <v>3274.03</v>
      </c>
      <c r="Q69" s="23">
        <v>3598.4810000000002</v>
      </c>
      <c r="T69" s="23">
        <v>3352.4929999999999</v>
      </c>
      <c r="U69" s="23">
        <v>3085.636</v>
      </c>
      <c r="V69" s="23">
        <v>3319.6320000000001</v>
      </c>
      <c r="W69" s="34"/>
      <c r="AA69" s="23">
        <v>3056.1640000000002</v>
      </c>
      <c r="AB69" s="23">
        <v>3530.355</v>
      </c>
      <c r="AC69" s="34"/>
    </row>
    <row r="70" spans="2:29" x14ac:dyDescent="0.15">
      <c r="B70" s="1" t="s">
        <v>138</v>
      </c>
      <c r="P70" s="23">
        <f>P69+P67</f>
        <v>13550.351000000001</v>
      </c>
      <c r="Q70" s="23">
        <f>Q69+Q67</f>
        <v>13889.087</v>
      </c>
      <c r="T70" s="23">
        <f>T69+T67</f>
        <v>13211.753000000001</v>
      </c>
      <c r="U70" s="23">
        <f>U69+U67</f>
        <v>13784.142000000002</v>
      </c>
      <c r="V70" s="23">
        <f>V69+V67</f>
        <v>14313.824999999999</v>
      </c>
      <c r="AA70" s="23">
        <f>AA69+AA67</f>
        <v>13754.029</v>
      </c>
      <c r="AB70" s="23">
        <f>AB69+AB67</f>
        <v>13342.208000000001</v>
      </c>
    </row>
    <row r="72" spans="2:29" x14ac:dyDescent="0.15">
      <c r="B72" s="1" t="s">
        <v>139</v>
      </c>
      <c r="P72" s="23">
        <f>P56-P67</f>
        <v>3274.0300000000007</v>
      </c>
      <c r="Q72" s="23">
        <f t="shared" ref="Q72" si="27">Q56-Q67</f>
        <v>3599.0623999999989</v>
      </c>
      <c r="T72" s="23">
        <f>T56-T67</f>
        <v>3352.4930000000004</v>
      </c>
      <c r="U72" s="23">
        <f>U56-U67</f>
        <v>3085.6359999999986</v>
      </c>
      <c r="V72" s="23">
        <f>V56-V67</f>
        <v>3319.1039999999994</v>
      </c>
      <c r="AA72" s="23">
        <f>AA56-AA67</f>
        <v>3056.1370000000006</v>
      </c>
      <c r="AB72" s="23">
        <f>AB56-AB67</f>
        <v>3530.348</v>
      </c>
    </row>
    <row r="73" spans="2:29" x14ac:dyDescent="0.15">
      <c r="B73" s="1" t="s">
        <v>140</v>
      </c>
      <c r="P73" s="23">
        <f>P72/P24</f>
        <v>8.3659681462421212</v>
      </c>
      <c r="Q73" s="23">
        <f t="shared" ref="Q73" si="28">Q72/Q24</f>
        <v>9.1864607342404749</v>
      </c>
      <c r="T73" s="23">
        <f>T72/T24</f>
        <v>8.6501884854849411</v>
      </c>
      <c r="U73" s="23">
        <f>U72/U24</f>
        <v>7.9590701801448551</v>
      </c>
      <c r="V73" s="23">
        <f>V72/V24</f>
        <v>8.5601499978078017</v>
      </c>
      <c r="AA73" s="23">
        <f>AA72/AA24</f>
        <v>7.8431869217641266</v>
      </c>
      <c r="AB73" s="23">
        <f>AB72/AB24</f>
        <v>9.0454250802606264</v>
      </c>
    </row>
    <row r="76" spans="2:29" x14ac:dyDescent="0.15">
      <c r="B76" s="1" t="s">
        <v>143</v>
      </c>
      <c r="T76" s="38">
        <f>T47/P47-1</f>
        <v>0.9241949083593437</v>
      </c>
      <c r="U76" s="38">
        <f>U47/Q47-1</f>
        <v>0.87742726566414997</v>
      </c>
      <c r="V76" s="38"/>
      <c r="AB76" s="38">
        <f>AB47/AA47-1</f>
        <v>0.33605282910121037</v>
      </c>
    </row>
    <row r="77" spans="2:29" s="33" customFormat="1" x14ac:dyDescent="0.15">
      <c r="B77" s="33" t="s">
        <v>145</v>
      </c>
      <c r="Q77" s="40">
        <f>Q47/P47-1</f>
        <v>0.20372479697045898</v>
      </c>
      <c r="U77" s="40">
        <f>U47/T47-1</f>
        <v>0.17446821232641208</v>
      </c>
      <c r="V77" s="40">
        <f t="shared" ref="V77" si="29">V47/U47-1</f>
        <v>-5.7449123493487297E-2</v>
      </c>
      <c r="X77" s="39" t="s">
        <v>144</v>
      </c>
      <c r="Y77" s="39" t="s">
        <v>144</v>
      </c>
      <c r="Z77" s="39" t="s">
        <v>144</v>
      </c>
      <c r="AA77" s="39" t="s">
        <v>144</v>
      </c>
      <c r="AB77" s="39" t="s">
        <v>144</v>
      </c>
    </row>
    <row r="79" spans="2:29" s="33" customFormat="1" x14ac:dyDescent="0.15">
      <c r="B79" s="33" t="s">
        <v>6</v>
      </c>
      <c r="P79" s="34">
        <f t="shared" ref="P79:Q79" si="30">P45</f>
        <v>1274.9259999999999</v>
      </c>
      <c r="Q79" s="34">
        <f t="shared" si="30"/>
        <v>1360.1379999999999</v>
      </c>
      <c r="T79" s="34">
        <f t="shared" ref="T79:U79" si="31">T45</f>
        <v>528.029</v>
      </c>
      <c r="U79" s="34">
        <f t="shared" si="31"/>
        <v>552.81100000000004</v>
      </c>
      <c r="V79" s="34">
        <f t="shared" ref="V79" si="32">V45</f>
        <v>571.34699999999998</v>
      </c>
      <c r="AA79" s="34">
        <f t="shared" ref="AA79" si="33">AA45</f>
        <v>815.75</v>
      </c>
      <c r="AB79" s="34">
        <f>AB45</f>
        <v>1275.943</v>
      </c>
    </row>
    <row r="80" spans="2:29" s="33" customFormat="1" x14ac:dyDescent="0.15">
      <c r="B80" s="33" t="s">
        <v>7</v>
      </c>
      <c r="P80" s="34">
        <f t="shared" ref="P80:Q80" si="34">P58+P64</f>
        <v>4734.3250000000007</v>
      </c>
      <c r="Q80" s="34">
        <f t="shared" si="34"/>
        <v>4692.924</v>
      </c>
      <c r="T80" s="34">
        <f t="shared" ref="T80:U80" si="35">T58+T64</f>
        <v>5295.7790000000005</v>
      </c>
      <c r="U80" s="34">
        <f t="shared" si="35"/>
        <v>5218.8459999999995</v>
      </c>
      <c r="V80" s="34">
        <f t="shared" ref="V80" si="36">V58+V64</f>
        <v>5519.1089999999995</v>
      </c>
      <c r="AA80" s="34">
        <f t="shared" ref="AA80" si="37">AA58+AA64</f>
        <v>5720.21</v>
      </c>
      <c r="AB80" s="34">
        <f>AB58+AB64</f>
        <v>4919.723</v>
      </c>
    </row>
    <row r="81" spans="2:28" x14ac:dyDescent="0.15">
      <c r="B81" s="1" t="s">
        <v>8</v>
      </c>
      <c r="P81" s="23">
        <f>P79-P80</f>
        <v>-3459.3990000000008</v>
      </c>
      <c r="Q81" s="23">
        <f t="shared" ref="Q81" si="38">Q79-Q80</f>
        <v>-3332.7860000000001</v>
      </c>
      <c r="T81" s="23">
        <f>T79-T80</f>
        <v>-4767.75</v>
      </c>
      <c r="U81" s="23">
        <f t="shared" ref="U81:V81" si="39">U79-U80</f>
        <v>-4666.0349999999999</v>
      </c>
      <c r="V81" s="23">
        <f t="shared" si="39"/>
        <v>-4947.7619999999997</v>
      </c>
      <c r="AA81" s="23">
        <f>AA79-AA80</f>
        <v>-4904.46</v>
      </c>
      <c r="AB81" s="23">
        <f>AB79-AB80</f>
        <v>-3643.7799999999997</v>
      </c>
    </row>
    <row r="83" spans="2:28" x14ac:dyDescent="0.15">
      <c r="B83" s="1" t="s">
        <v>3</v>
      </c>
      <c r="P83" s="1">
        <v>80.73</v>
      </c>
      <c r="Q83" s="1">
        <v>64.489999999999995</v>
      </c>
      <c r="T83" s="1">
        <v>44.26</v>
      </c>
      <c r="U83" s="1">
        <v>30.75</v>
      </c>
      <c r="AA83" s="1">
        <v>75.94</v>
      </c>
      <c r="AB83" s="1">
        <v>56.63</v>
      </c>
    </row>
    <row r="84" spans="2:28" x14ac:dyDescent="0.15">
      <c r="B84" s="1" t="s">
        <v>5</v>
      </c>
      <c r="P84" s="23">
        <f t="shared" ref="P84:Q84" si="40">P83*P24</f>
        <v>31593.766230000001</v>
      </c>
      <c r="Q84" s="23">
        <f t="shared" si="40"/>
        <v>25265.827709999998</v>
      </c>
      <c r="T84" s="23">
        <f t="shared" ref="T84:U84" si="41">T83*T24</f>
        <v>17153.538379999998</v>
      </c>
      <c r="U84" s="23">
        <f t="shared" si="41"/>
        <v>11921.405999999999</v>
      </c>
      <c r="V84" s="23"/>
      <c r="AA84" s="23">
        <f t="shared" ref="AA84" si="42">AA83*AA24</f>
        <v>29590.400699999998</v>
      </c>
      <c r="AB84" s="23">
        <f>AB83*AB24</f>
        <v>22102.179329999999</v>
      </c>
    </row>
    <row r="85" spans="2:28" x14ac:dyDescent="0.15">
      <c r="B85" s="1" t="s">
        <v>9</v>
      </c>
      <c r="P85" s="23">
        <f>P84-P81</f>
        <v>35053.165229999999</v>
      </c>
      <c r="Q85" s="23">
        <f t="shared" ref="Q85" si="43">Q84-Q81</f>
        <v>28598.613709999998</v>
      </c>
      <c r="T85" s="23">
        <f>T84-T81</f>
        <v>21921.288379999998</v>
      </c>
      <c r="U85" s="23">
        <f t="shared" ref="U85" si="44">U84-U81</f>
        <v>16587.440999999999</v>
      </c>
      <c r="V85" s="23"/>
      <c r="AA85" s="23">
        <f>AA84-AA81</f>
        <v>34494.860699999997</v>
      </c>
      <c r="AB85" s="23">
        <f>AB84-AB81</f>
        <v>25745.959329999998</v>
      </c>
    </row>
    <row r="87" spans="2:28" x14ac:dyDescent="0.15">
      <c r="B87" s="1" t="s">
        <v>83</v>
      </c>
      <c r="P87" s="47">
        <f t="shared" ref="P87:Q87" si="45">P83/P73</f>
        <v>9.6498096321658622</v>
      </c>
      <c r="Q87" s="47">
        <f t="shared" si="45"/>
        <v>7.0201138246449979</v>
      </c>
      <c r="T87" s="47">
        <f t="shared" ref="T87:U87" si="46">T83/T73</f>
        <v>5.1166515127697503</v>
      </c>
      <c r="U87" s="47">
        <f t="shared" si="46"/>
        <v>3.863516629958947</v>
      </c>
      <c r="V87" s="47"/>
      <c r="AA87" s="47">
        <f t="shared" ref="AA87" si="47">AA83/AA73</f>
        <v>9.6822886866655491</v>
      </c>
      <c r="AB87" s="47">
        <f>AB83/AB73</f>
        <v>6.2606234087970929</v>
      </c>
    </row>
    <row r="88" spans="2:28" x14ac:dyDescent="0.15">
      <c r="B88" s="1" t="s">
        <v>151</v>
      </c>
      <c r="T88" s="47"/>
      <c r="AA88" s="47">
        <f t="shared" ref="AA88" si="48">AA84/AA8</f>
        <v>3.2028402714638258</v>
      </c>
      <c r="AB88" s="47">
        <f>AB84/AB8</f>
        <v>1.8664543675792531</v>
      </c>
    </row>
    <row r="89" spans="2:28" x14ac:dyDescent="0.15">
      <c r="B89" s="1" t="s">
        <v>1370</v>
      </c>
      <c r="T89" s="47"/>
      <c r="AA89" s="47">
        <f t="shared" ref="AA89" si="49">AA85/AA8</f>
        <v>3.7336949279127154</v>
      </c>
      <c r="AB89" s="47">
        <f>AB85/AB8</f>
        <v>2.1741592773058152</v>
      </c>
    </row>
    <row r="90" spans="2:28" x14ac:dyDescent="0.15">
      <c r="B90" s="1" t="s">
        <v>81</v>
      </c>
      <c r="T90" s="47"/>
      <c r="AA90" s="47">
        <f t="shared" ref="AA90" si="50">AA83/AA23</f>
        <v>72.552343391794267</v>
      </c>
      <c r="AB90" s="47">
        <f>AB83/AB23</f>
        <v>15.936378537473129</v>
      </c>
    </row>
    <row r="94" spans="2:28" x14ac:dyDescent="0.15">
      <c r="B94" s="41" t="s">
        <v>1377</v>
      </c>
    </row>
    <row r="96" spans="2:28" x14ac:dyDescent="0.15">
      <c r="B96" s="1" t="s">
        <v>1378</v>
      </c>
    </row>
    <row r="99" spans="2:29" x14ac:dyDescent="0.15">
      <c r="B99" s="1" t="s">
        <v>1379</v>
      </c>
    </row>
    <row r="101" spans="2:29" x14ac:dyDescent="0.15">
      <c r="B101" s="1" t="s">
        <v>1380</v>
      </c>
    </row>
    <row r="103" spans="2:29" s="3" customFormat="1" x14ac:dyDescent="0.15">
      <c r="B103" s="3" t="s">
        <v>1381</v>
      </c>
      <c r="W103" s="68"/>
      <c r="AC103" s="68"/>
    </row>
  </sheetData>
  <hyperlinks>
    <hyperlink ref="AB1" r:id="rId1" xr:uid="{E361DF71-81CD-44B3-92EA-C93A48C261DE}"/>
    <hyperlink ref="T1" r:id="rId2" xr:uid="{FD66D2D5-10E8-46D6-9236-49BEBA00F0EC}"/>
    <hyperlink ref="Z1" r:id="rId3" xr:uid="{62807AAA-DD69-44A4-AFA7-591172D41776}"/>
    <hyperlink ref="U1" r:id="rId4" xr:uid="{9531B1A7-B365-4021-B8C5-6A1EC1D04E83}"/>
    <hyperlink ref="V1" r:id="rId5" xr:uid="{FDF6D9F2-EFCF-7445-B134-F558CA2C82B9}"/>
  </hyperlinks>
  <pageMargins left="0.7" right="0.7" top="0.75" bottom="0.75" header="0.3" footer="0.3"/>
  <pageSetup paperSize="256" orientation="portrait" horizontalDpi="203" verticalDpi="203" r:id="rId6"/>
  <ignoredErrors>
    <ignoredError sqref="O8:P8 S8:U8 AA8:AB8 Z7" formulaRange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1168" workbookViewId="0">
      <selection activeCell="K1178" sqref="K1178"/>
    </sheetView>
  </sheetViews>
  <sheetFormatPr baseColWidth="10" defaultColWidth="9.1640625" defaultRowHeight="13" x14ac:dyDescent="0.15"/>
  <cols>
    <col min="1" max="1" width="23.33203125" style="1" bestFit="1" customWidth="1"/>
    <col min="2" max="6" width="9.33203125" style="1" bestFit="1" customWidth="1"/>
    <col min="7" max="7" width="10.1640625" style="1" bestFit="1" customWidth="1"/>
    <col min="8" max="16384" width="9.1640625" style="1"/>
  </cols>
  <sheetData>
    <row r="1" spans="1:7" x14ac:dyDescent="0.15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</row>
    <row r="2" spans="1:7" x14ac:dyDescent="0.15">
      <c r="A2" s="1" t="s">
        <v>159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15">
      <c r="A3" s="1" t="s">
        <v>160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15">
      <c r="A4" s="1" t="s">
        <v>161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15">
      <c r="A5" s="1" t="s">
        <v>162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15">
      <c r="A6" s="1" t="s">
        <v>163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15">
      <c r="A7" s="1" t="s">
        <v>164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15">
      <c r="A8" s="1" t="s">
        <v>165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15">
      <c r="A9" s="1" t="s">
        <v>166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15">
      <c r="A10" s="1" t="s">
        <v>167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15">
      <c r="A11" s="1" t="s">
        <v>168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15">
      <c r="A12" s="1" t="s">
        <v>169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15">
      <c r="A13" s="1" t="s">
        <v>170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15">
      <c r="A14" s="1" t="s">
        <v>171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15">
      <c r="A15" s="1" t="s">
        <v>172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15">
      <c r="A16" s="1" t="s">
        <v>173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15">
      <c r="A17" s="1" t="s">
        <v>174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15">
      <c r="A18" s="1" t="s">
        <v>175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15">
      <c r="A19" s="1" t="s">
        <v>176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15">
      <c r="A20" s="1" t="s">
        <v>177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15">
      <c r="A21" s="1" t="s">
        <v>178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15">
      <c r="A22" s="1" t="s">
        <v>179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15">
      <c r="A23" s="1" t="s">
        <v>180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15">
      <c r="A24" s="1" t="s">
        <v>181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15">
      <c r="A25" s="1" t="s">
        <v>182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15">
      <c r="A26" s="1" t="s">
        <v>183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15">
      <c r="A27" s="1" t="s">
        <v>184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15">
      <c r="A28" s="1" t="s">
        <v>185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15">
      <c r="A29" s="1" t="s">
        <v>186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15">
      <c r="A30" s="1" t="s">
        <v>187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15">
      <c r="A31" s="1" t="s">
        <v>188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15">
      <c r="A32" s="1" t="s">
        <v>189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15">
      <c r="A33" s="1" t="s">
        <v>190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15">
      <c r="A34" s="1" t="s">
        <v>191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15">
      <c r="A35" s="1" t="s">
        <v>192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15">
      <c r="A36" s="1" t="s">
        <v>193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15">
      <c r="A37" s="1" t="s">
        <v>194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15">
      <c r="A38" s="1" t="s">
        <v>195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15">
      <c r="A39" s="1" t="s">
        <v>196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15">
      <c r="A40" s="1" t="s">
        <v>197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15">
      <c r="A41" s="1" t="s">
        <v>198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15">
      <c r="A42" s="1" t="s">
        <v>199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15">
      <c r="A43" s="1" t="s">
        <v>200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15">
      <c r="A44" s="1" t="s">
        <v>201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15">
      <c r="A45" s="1" t="s">
        <v>202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15">
      <c r="A46" s="1" t="s">
        <v>203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15">
      <c r="A47" s="1" t="s">
        <v>204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15">
      <c r="A48" s="1" t="s">
        <v>205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15">
      <c r="A49" s="1" t="s">
        <v>206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15">
      <c r="A50" s="1" t="s">
        <v>207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15">
      <c r="A51" s="1" t="s">
        <v>208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15">
      <c r="A52" s="1" t="s">
        <v>209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15">
      <c r="A53" s="1" t="s">
        <v>210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15">
      <c r="A54" s="1" t="s">
        <v>211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15">
      <c r="A55" s="1" t="s">
        <v>212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15">
      <c r="A56" s="1" t="s">
        <v>213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15">
      <c r="A57" s="1" t="s">
        <v>214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15">
      <c r="A58" s="1" t="s">
        <v>215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15">
      <c r="A59" s="1" t="s">
        <v>216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15">
      <c r="A60" s="1" t="s">
        <v>217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15">
      <c r="A61" s="1" t="s">
        <v>218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15">
      <c r="A62" s="1" t="s">
        <v>219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15">
      <c r="A63" s="1" t="s">
        <v>220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15">
      <c r="A64" s="1" t="s">
        <v>221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15">
      <c r="A65" s="1" t="s">
        <v>222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15">
      <c r="A66" s="1" t="s">
        <v>223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15">
      <c r="A67" s="1" t="s">
        <v>224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15">
      <c r="A68" s="1" t="s">
        <v>225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15">
      <c r="A69" s="1" t="s">
        <v>226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15">
      <c r="A70" s="1" t="s">
        <v>227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15">
      <c r="A71" s="1" t="s">
        <v>228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15">
      <c r="A72" s="1" t="s">
        <v>229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15">
      <c r="A73" s="1" t="s">
        <v>230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15">
      <c r="A74" s="1" t="s">
        <v>231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15">
      <c r="A75" s="1" t="s">
        <v>232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15">
      <c r="A76" s="1" t="s">
        <v>233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15">
      <c r="A77" s="1" t="s">
        <v>234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15">
      <c r="A78" s="1" t="s">
        <v>235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15">
      <c r="A79" s="1" t="s">
        <v>236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15">
      <c r="A80" s="1" t="s">
        <v>237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15">
      <c r="A81" s="1" t="s">
        <v>238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15">
      <c r="A82" s="1" t="s">
        <v>239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15">
      <c r="A83" s="1" t="s">
        <v>240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15">
      <c r="A84" s="1" t="s">
        <v>241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15">
      <c r="A85" s="1" t="s">
        <v>242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15">
      <c r="A86" s="1" t="s">
        <v>243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15">
      <c r="A87" s="1" t="s">
        <v>244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15">
      <c r="A88" s="1" t="s">
        <v>245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15">
      <c r="A89" s="1" t="s">
        <v>246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15">
      <c r="A90" s="1" t="s">
        <v>247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15">
      <c r="A91" s="1" t="s">
        <v>248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15">
      <c r="A92" s="1" t="s">
        <v>249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15">
      <c r="A93" s="1" t="s">
        <v>250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15">
      <c r="A94" s="1" t="s">
        <v>251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15">
      <c r="A95" s="1" t="s">
        <v>252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15">
      <c r="A96" s="1" t="s">
        <v>253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15">
      <c r="A97" s="1" t="s">
        <v>254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15">
      <c r="A98" s="1" t="s">
        <v>255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15">
      <c r="A99" s="1" t="s">
        <v>256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15">
      <c r="A100" s="1" t="s">
        <v>257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15">
      <c r="A101" s="1" t="s">
        <v>258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15">
      <c r="A102" s="1" t="s">
        <v>259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15">
      <c r="A103" s="1" t="s">
        <v>260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15">
      <c r="A104" s="1" t="s">
        <v>261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15">
      <c r="A105" s="1" t="s">
        <v>262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15">
      <c r="A106" s="1" t="s">
        <v>263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15">
      <c r="A107" s="1" t="s">
        <v>264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15">
      <c r="A108" s="1" t="s">
        <v>265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15">
      <c r="A109" s="1" t="s">
        <v>266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15">
      <c r="A110" s="1" t="s">
        <v>267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15">
      <c r="A111" s="1" t="s">
        <v>268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15">
      <c r="A112" s="1" t="s">
        <v>269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15">
      <c r="A113" s="1" t="s">
        <v>270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15">
      <c r="A114" s="1" t="s">
        <v>271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15">
      <c r="A115" s="1" t="s">
        <v>272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15">
      <c r="A116" s="1" t="s">
        <v>273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15">
      <c r="A117" s="1" t="s">
        <v>274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15">
      <c r="A118" s="1" t="s">
        <v>275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15">
      <c r="A119" s="1" t="s">
        <v>276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15">
      <c r="A120" s="1" t="s">
        <v>277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15">
      <c r="A121" s="1" t="s">
        <v>278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15">
      <c r="A122" s="1" t="s">
        <v>279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15">
      <c r="A123" s="1" t="s">
        <v>280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15">
      <c r="A124" s="1" t="s">
        <v>281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15">
      <c r="A125" s="1" t="s">
        <v>282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15">
      <c r="A126" s="1" t="s">
        <v>283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15">
      <c r="A127" s="1" t="s">
        <v>284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15">
      <c r="A128" s="1" t="s">
        <v>285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15">
      <c r="A129" s="1" t="s">
        <v>286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15">
      <c r="A130" s="1" t="s">
        <v>287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15">
      <c r="A131" s="1" t="s">
        <v>288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15">
      <c r="A132" s="1" t="s">
        <v>289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15">
      <c r="A133" s="1" t="s">
        <v>290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15">
      <c r="A134" s="1" t="s">
        <v>291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15">
      <c r="A135" s="1" t="s">
        <v>292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15">
      <c r="A136" s="1" t="s">
        <v>293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15">
      <c r="A137" s="1" t="s">
        <v>294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15">
      <c r="A138" s="1" t="s">
        <v>295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15">
      <c r="A139" s="1" t="s">
        <v>296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15">
      <c r="A140" s="1" t="s">
        <v>297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15">
      <c r="A141" s="1" t="s">
        <v>298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15">
      <c r="A142" s="1" t="s">
        <v>299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15">
      <c r="A143" s="1" t="s">
        <v>300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15">
      <c r="A144" s="1" t="s">
        <v>301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15">
      <c r="A145" s="1" t="s">
        <v>302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15">
      <c r="A146" s="1" t="s">
        <v>303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15">
      <c r="A147" s="1" t="s">
        <v>304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15">
      <c r="A148" s="1" t="s">
        <v>305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15">
      <c r="A149" s="1" t="s">
        <v>306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15">
      <c r="A150" s="1" t="s">
        <v>307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15">
      <c r="A151" s="1" t="s">
        <v>308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15">
      <c r="A152" s="1" t="s">
        <v>309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15">
      <c r="A153" s="1" t="s">
        <v>310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15">
      <c r="A154" s="1" t="s">
        <v>311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15">
      <c r="A155" s="1" t="s">
        <v>312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15">
      <c r="A156" s="1" t="s">
        <v>313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15">
      <c r="A157" s="1" t="s">
        <v>314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15">
      <c r="A158" s="1" t="s">
        <v>315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15">
      <c r="A159" s="1" t="s">
        <v>316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15">
      <c r="A160" s="1" t="s">
        <v>317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15">
      <c r="A161" s="1" t="s">
        <v>318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15">
      <c r="A162" s="1" t="s">
        <v>319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15">
      <c r="A163" s="1" t="s">
        <v>320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15">
      <c r="A164" s="1" t="s">
        <v>321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15">
      <c r="A165" s="1" t="s">
        <v>322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15">
      <c r="A166" s="1" t="s">
        <v>323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15">
      <c r="A167" s="1" t="s">
        <v>324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15">
      <c r="A168" s="1" t="s">
        <v>325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15">
      <c r="A169" s="1" t="s">
        <v>326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15">
      <c r="A170" s="1" t="s">
        <v>327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15">
      <c r="A171" s="1" t="s">
        <v>328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15">
      <c r="A172" s="1" t="s">
        <v>329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15">
      <c r="A173" s="1" t="s">
        <v>330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15">
      <c r="A174" s="1" t="s">
        <v>331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15">
      <c r="A175" s="1" t="s">
        <v>332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15">
      <c r="A176" s="1" t="s">
        <v>333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15">
      <c r="A177" s="1" t="s">
        <v>334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15">
      <c r="A178" s="1" t="s">
        <v>335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15">
      <c r="A179" s="1" t="s">
        <v>336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15">
      <c r="A180" s="1" t="s">
        <v>337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15">
      <c r="A181" s="1" t="s">
        <v>338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15">
      <c r="A182" s="1" t="s">
        <v>339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15">
      <c r="A183" s="1" t="s">
        <v>340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15">
      <c r="A184" s="1" t="s">
        <v>341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15">
      <c r="A185" s="1" t="s">
        <v>342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15">
      <c r="A186" s="1" t="s">
        <v>343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15">
      <c r="A187" s="1" t="s">
        <v>344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15">
      <c r="A188" s="1" t="s">
        <v>345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15">
      <c r="A189" s="1" t="s">
        <v>346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15">
      <c r="A190" s="1" t="s">
        <v>347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15">
      <c r="A191" s="1" t="s">
        <v>348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15">
      <c r="A192" s="1" t="s">
        <v>349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15">
      <c r="A193" s="1" t="s">
        <v>350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15">
      <c r="A194" s="1" t="s">
        <v>351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15">
      <c r="A195" s="1" t="s">
        <v>352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15">
      <c r="A196" s="1" t="s">
        <v>353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15">
      <c r="A197" s="1" t="s">
        <v>354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15">
      <c r="A198" s="1" t="s">
        <v>355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15">
      <c r="A199" s="1" t="s">
        <v>356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15">
      <c r="A200" s="1" t="s">
        <v>357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15">
      <c r="A201" s="1" t="s">
        <v>358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15">
      <c r="A202" s="1" t="s">
        <v>359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15">
      <c r="A203" s="1" t="s">
        <v>360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15">
      <c r="A204" s="1" t="s">
        <v>361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15">
      <c r="A205" s="1" t="s">
        <v>362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15">
      <c r="A206" s="1" t="s">
        <v>363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15">
      <c r="A207" s="1" t="s">
        <v>364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15">
      <c r="A208" s="1" t="s">
        <v>365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15">
      <c r="A209" s="1" t="s">
        <v>366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15">
      <c r="A210" s="1" t="s">
        <v>367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15">
      <c r="A211" s="1" t="s">
        <v>368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15">
      <c r="A212" s="1" t="s">
        <v>369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15">
      <c r="A213" s="1" t="s">
        <v>370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15">
      <c r="A214" s="1" t="s">
        <v>371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15">
      <c r="A215" s="1" t="s">
        <v>372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15">
      <c r="A216" s="1" t="s">
        <v>373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15">
      <c r="A217" s="1" t="s">
        <v>374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15">
      <c r="A218" s="1" t="s">
        <v>375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15">
      <c r="A219" s="1" t="s">
        <v>376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15">
      <c r="A220" s="1" t="s">
        <v>377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15">
      <c r="A221" s="1" t="s">
        <v>378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15">
      <c r="A222" s="1" t="s">
        <v>379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15">
      <c r="A223" s="1" t="s">
        <v>380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15">
      <c r="A224" s="1" t="s">
        <v>381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15">
      <c r="A225" s="1" t="s">
        <v>382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15">
      <c r="A226" s="1" t="s">
        <v>383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15">
      <c r="A227" s="1" t="s">
        <v>384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15">
      <c r="A228" s="1" t="s">
        <v>385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15">
      <c r="A229" s="1" t="s">
        <v>386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15">
      <c r="A230" s="1" t="s">
        <v>387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15">
      <c r="A231" s="1" t="s">
        <v>388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15">
      <c r="A232" s="1" t="s">
        <v>389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15">
      <c r="A233" s="1" t="s">
        <v>390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15">
      <c r="A234" s="1" t="s">
        <v>391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15">
      <c r="A235" s="1" t="s">
        <v>392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15">
      <c r="A236" s="1" t="s">
        <v>393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15">
      <c r="A237" s="1" t="s">
        <v>394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15">
      <c r="A238" s="1" t="s">
        <v>395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15">
      <c r="A239" s="1" t="s">
        <v>396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15">
      <c r="A240" s="1" t="s">
        <v>397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15">
      <c r="A241" s="1" t="s">
        <v>398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15">
      <c r="A242" s="1" t="s">
        <v>399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15">
      <c r="A243" s="1" t="s">
        <v>400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15">
      <c r="A244" s="1" t="s">
        <v>401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15">
      <c r="A245" s="1" t="s">
        <v>402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15">
      <c r="A246" s="1" t="s">
        <v>403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15">
      <c r="A247" s="1" t="s">
        <v>404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15">
      <c r="A248" s="1" t="s">
        <v>405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15">
      <c r="A249" s="1" t="s">
        <v>406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15">
      <c r="A250" s="1" t="s">
        <v>407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15">
      <c r="A251" s="1" t="s">
        <v>408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15">
      <c r="A252" s="1" t="s">
        <v>409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15">
      <c r="A253" s="1" t="s">
        <v>410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15">
      <c r="A254" s="1" t="s">
        <v>411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15">
      <c r="A255" s="1" t="s">
        <v>412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15">
      <c r="A256" s="1" t="s">
        <v>413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15">
      <c r="A257" s="1" t="s">
        <v>414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15">
      <c r="A258" s="1" t="s">
        <v>415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15">
      <c r="A259" s="1" t="s">
        <v>416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15">
      <c r="A260" s="1" t="s">
        <v>417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15">
      <c r="A261" s="1" t="s">
        <v>418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15">
      <c r="A262" s="1" t="s">
        <v>419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15">
      <c r="A263" s="1" t="s">
        <v>420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15">
      <c r="A264" s="1" t="s">
        <v>421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15">
      <c r="A265" s="1" t="s">
        <v>422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15">
      <c r="A266" s="1" t="s">
        <v>423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15">
      <c r="A267" s="1" t="s">
        <v>424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15">
      <c r="A268" s="1" t="s">
        <v>425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15">
      <c r="A269" s="1" t="s">
        <v>426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15">
      <c r="A270" s="1" t="s">
        <v>427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15">
      <c r="A271" s="1" t="s">
        <v>428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15">
      <c r="A272" s="1" t="s">
        <v>429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15">
      <c r="A273" s="1" t="s">
        <v>430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15">
      <c r="A274" s="1" t="s">
        <v>431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15">
      <c r="A275" s="1" t="s">
        <v>432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15">
      <c r="A276" s="1" t="s">
        <v>433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15">
      <c r="A277" s="1" t="s">
        <v>434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15">
      <c r="A278" s="1" t="s">
        <v>435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15">
      <c r="A279" s="1" t="s">
        <v>436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15">
      <c r="A280" s="1" t="s">
        <v>437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15">
      <c r="A281" s="1" t="s">
        <v>438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15">
      <c r="A282" s="1" t="s">
        <v>439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15">
      <c r="A283" s="1" t="s">
        <v>440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15">
      <c r="A284" s="1" t="s">
        <v>441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15">
      <c r="A285" s="1" t="s">
        <v>442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15">
      <c r="A286" s="1" t="s">
        <v>443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15">
      <c r="A287" s="1" t="s">
        <v>444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15">
      <c r="A288" s="1" t="s">
        <v>445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15">
      <c r="A289" s="1" t="s">
        <v>446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15">
      <c r="A290" s="1" t="s">
        <v>447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15">
      <c r="A291" s="1" t="s">
        <v>448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15">
      <c r="A292" s="1" t="s">
        <v>449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15">
      <c r="A293" s="1" t="s">
        <v>450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15">
      <c r="A294" s="1" t="s">
        <v>451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15">
      <c r="A295" s="1" t="s">
        <v>452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15">
      <c r="A296" s="1" t="s">
        <v>453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15">
      <c r="A297" s="1" t="s">
        <v>454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15">
      <c r="A298" s="1" t="s">
        <v>455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15">
      <c r="A299" s="1" t="s">
        <v>456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15">
      <c r="A300" s="1" t="s">
        <v>457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15">
      <c r="A301" s="1" t="s">
        <v>458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15">
      <c r="A302" s="1" t="s">
        <v>459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15">
      <c r="A303" s="1" t="s">
        <v>460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15">
      <c r="A304" s="1" t="s">
        <v>461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15">
      <c r="A305" s="1" t="s">
        <v>462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15">
      <c r="A306" s="1" t="s">
        <v>463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15">
      <c r="A307" s="1" t="s">
        <v>464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15">
      <c r="A308" s="1" t="s">
        <v>465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15">
      <c r="A309" s="1" t="s">
        <v>466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15">
      <c r="A310" s="1" t="s">
        <v>467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15">
      <c r="A311" s="1" t="s">
        <v>468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15">
      <c r="A312" s="1" t="s">
        <v>469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15">
      <c r="A313" s="1" t="s">
        <v>470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15">
      <c r="A314" s="1" t="s">
        <v>471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15">
      <c r="A315" s="1" t="s">
        <v>472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15">
      <c r="A316" s="1" t="s">
        <v>473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15">
      <c r="A317" s="1" t="s">
        <v>474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15">
      <c r="A318" s="1" t="s">
        <v>475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15">
      <c r="A319" s="1" t="s">
        <v>476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15">
      <c r="A320" s="1" t="s">
        <v>477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15">
      <c r="A321" s="1" t="s">
        <v>478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15">
      <c r="A322" s="1" t="s">
        <v>479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15">
      <c r="A323" s="1" t="s">
        <v>480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15">
      <c r="A324" s="1" t="s">
        <v>481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15">
      <c r="A325" s="1" t="s">
        <v>482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15">
      <c r="A326" s="1" t="s">
        <v>483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15">
      <c r="A327" s="1" t="s">
        <v>484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15">
      <c r="A328" s="1" t="s">
        <v>485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15">
      <c r="A329" s="1" t="s">
        <v>486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15">
      <c r="A330" s="1" t="s">
        <v>487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15">
      <c r="A331" s="1" t="s">
        <v>488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15">
      <c r="A332" s="1" t="s">
        <v>489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15">
      <c r="A333" s="1" t="s">
        <v>490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15">
      <c r="A334" s="1" t="s">
        <v>491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15">
      <c r="A335" s="1" t="s">
        <v>492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15">
      <c r="A336" s="1" t="s">
        <v>493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15">
      <c r="A337" s="1" t="s">
        <v>494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15">
      <c r="A338" s="1" t="s">
        <v>495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15">
      <c r="A339" s="1" t="s">
        <v>496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15">
      <c r="A340" s="1" t="s">
        <v>497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15">
      <c r="A341" s="1" t="s">
        <v>498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15">
      <c r="A342" s="1" t="s">
        <v>499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15">
      <c r="A343" s="1" t="s">
        <v>500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15">
      <c r="A344" s="1" t="s">
        <v>501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15">
      <c r="A345" s="1" t="s">
        <v>502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15">
      <c r="A346" s="1" t="s">
        <v>503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15">
      <c r="A347" s="1" t="s">
        <v>504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15">
      <c r="A348" s="1" t="s">
        <v>505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15">
      <c r="A349" s="1" t="s">
        <v>506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15">
      <c r="A350" s="1" t="s">
        <v>507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15">
      <c r="A351" s="1" t="s">
        <v>508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15">
      <c r="A352" s="1" t="s">
        <v>509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15">
      <c r="A353" s="1" t="s">
        <v>510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15">
      <c r="A354" s="1" t="s">
        <v>511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15">
      <c r="A355" s="1" t="s">
        <v>512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15">
      <c r="A356" s="1" t="s">
        <v>513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15">
      <c r="A357" s="1" t="s">
        <v>514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15">
      <c r="A358" s="1" t="s">
        <v>515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15">
      <c r="A359" s="1" t="s">
        <v>516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15">
      <c r="A360" s="1" t="s">
        <v>517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15">
      <c r="A361" s="1" t="s">
        <v>518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15">
      <c r="A362" s="1" t="s">
        <v>519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15">
      <c r="A363" s="1" t="s">
        <v>520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15">
      <c r="A364" s="1" t="s">
        <v>521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15">
      <c r="A365" s="1" t="s">
        <v>522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15">
      <c r="A366" s="1" t="s">
        <v>523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15">
      <c r="A367" s="1" t="s">
        <v>524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15">
      <c r="A368" s="1" t="s">
        <v>525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15">
      <c r="A369" s="1" t="s">
        <v>526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15">
      <c r="A370" s="1" t="s">
        <v>527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15">
      <c r="A371" s="1" t="s">
        <v>528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15">
      <c r="A372" s="1" t="s">
        <v>529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15">
      <c r="A373" s="1" t="s">
        <v>530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15">
      <c r="A374" s="1" t="s">
        <v>531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15">
      <c r="A375" s="1" t="s">
        <v>532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15">
      <c r="A376" s="1" t="s">
        <v>533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15">
      <c r="A377" s="1" t="s">
        <v>534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15">
      <c r="A378" s="1" t="s">
        <v>535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15">
      <c r="A379" s="1" t="s">
        <v>536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15">
      <c r="A380" s="1" t="s">
        <v>537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15">
      <c r="A381" s="1" t="s">
        <v>538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15">
      <c r="A382" s="1" t="s">
        <v>539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15">
      <c r="A383" s="1" t="s">
        <v>540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15">
      <c r="A384" s="1" t="s">
        <v>541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15">
      <c r="A385" s="1" t="s">
        <v>542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15">
      <c r="A386" s="1" t="s">
        <v>543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15">
      <c r="A387" s="1" t="s">
        <v>544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15">
      <c r="A388" s="1" t="s">
        <v>545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15">
      <c r="A389" s="1" t="s">
        <v>546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15">
      <c r="A390" s="1" t="s">
        <v>547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15">
      <c r="A391" s="1" t="s">
        <v>548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15">
      <c r="A392" s="1" t="s">
        <v>549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15">
      <c r="A393" s="1" t="s">
        <v>550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15">
      <c r="A394" s="1" t="s">
        <v>551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15">
      <c r="A395" s="1" t="s">
        <v>552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15">
      <c r="A396" s="1" t="s">
        <v>553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15">
      <c r="A397" s="1" t="s">
        <v>554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15">
      <c r="A398" s="1" t="s">
        <v>555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15">
      <c r="A399" s="1" t="s">
        <v>556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15">
      <c r="A400" s="1" t="s">
        <v>557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15">
      <c r="A401" s="1" t="s">
        <v>558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15">
      <c r="A402" s="1" t="s">
        <v>559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15">
      <c r="A403" s="1" t="s">
        <v>560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15">
      <c r="A404" s="1" t="s">
        <v>561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15">
      <c r="A405" s="1" t="s">
        <v>562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15">
      <c r="A406" s="1" t="s">
        <v>563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15">
      <c r="A407" s="1" t="s">
        <v>564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15">
      <c r="A408" s="1" t="s">
        <v>565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15">
      <c r="A409" s="1" t="s">
        <v>566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15">
      <c r="A410" s="1" t="s">
        <v>567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15">
      <c r="A411" s="1" t="s">
        <v>568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15">
      <c r="A412" s="1" t="s">
        <v>569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15">
      <c r="A413" s="1" t="s">
        <v>570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15">
      <c r="A414" s="1" t="s">
        <v>571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15">
      <c r="A415" s="1" t="s">
        <v>572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15">
      <c r="A416" s="1" t="s">
        <v>573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15">
      <c r="A417" s="1" t="s">
        <v>574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15">
      <c r="A418" s="1" t="s">
        <v>575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15">
      <c r="A419" s="1" t="s">
        <v>576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15">
      <c r="A420" s="1" t="s">
        <v>577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15">
      <c r="A421" s="1" t="s">
        <v>578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15">
      <c r="A422" s="1" t="s">
        <v>579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15">
      <c r="A423" s="1" t="s">
        <v>580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15">
      <c r="A424" s="1" t="s">
        <v>581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15">
      <c r="A425" s="1" t="s">
        <v>582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15">
      <c r="A426" s="1" t="s">
        <v>583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15">
      <c r="A427" s="1" t="s">
        <v>584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15">
      <c r="A428" s="1" t="s">
        <v>585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15">
      <c r="A429" s="1" t="s">
        <v>586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15">
      <c r="A430" s="1" t="s">
        <v>587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15">
      <c r="A431" s="1" t="s">
        <v>588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15">
      <c r="A432" s="1" t="s">
        <v>589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15">
      <c r="A433" s="1" t="s">
        <v>590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15">
      <c r="A434" s="1" t="s">
        <v>591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15">
      <c r="A435" s="1" t="s">
        <v>592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15">
      <c r="A436" s="1" t="s">
        <v>593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15">
      <c r="A437" s="1" t="s">
        <v>594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15">
      <c r="A438" s="1" t="s">
        <v>595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15">
      <c r="A439" s="1" t="s">
        <v>596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15">
      <c r="A440" s="1" t="s">
        <v>597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15">
      <c r="A441" s="1" t="s">
        <v>598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15">
      <c r="A442" s="1" t="s">
        <v>599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15">
      <c r="A443" s="1" t="s">
        <v>600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15">
      <c r="A444" s="1" t="s">
        <v>601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15">
      <c r="A445" s="1" t="s">
        <v>602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15">
      <c r="A446" s="1" t="s">
        <v>603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15">
      <c r="A447" s="1" t="s">
        <v>604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15">
      <c r="A448" s="1" t="s">
        <v>605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15">
      <c r="A449" s="1" t="s">
        <v>606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15">
      <c r="A450" s="1" t="s">
        <v>607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15">
      <c r="A451" s="1" t="s">
        <v>608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15">
      <c r="A452" s="1" t="s">
        <v>609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15">
      <c r="A453" s="1" t="s">
        <v>610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15">
      <c r="A454" s="1" t="s">
        <v>611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15">
      <c r="A455" s="1" t="s">
        <v>612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15">
      <c r="A456" s="1" t="s">
        <v>613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15">
      <c r="A457" s="1" t="s">
        <v>614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15">
      <c r="A458" s="1" t="s">
        <v>615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15">
      <c r="A459" s="1" t="s">
        <v>616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15">
      <c r="A460" s="1" t="s">
        <v>617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15">
      <c r="A461" s="1" t="s">
        <v>618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15">
      <c r="A462" s="1" t="s">
        <v>619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15">
      <c r="A463" s="1" t="s">
        <v>620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15">
      <c r="A464" s="1" t="s">
        <v>621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15">
      <c r="A465" s="1" t="s">
        <v>622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15">
      <c r="A466" s="1" t="s">
        <v>623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15">
      <c r="A467" s="1" t="s">
        <v>624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15">
      <c r="A468" s="1" t="s">
        <v>625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15">
      <c r="A469" s="1" t="s">
        <v>626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15">
      <c r="A470" s="1" t="s">
        <v>627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15">
      <c r="A471" s="1" t="s">
        <v>628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15">
      <c r="A472" s="1" t="s">
        <v>629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15">
      <c r="A473" s="1" t="s">
        <v>630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15">
      <c r="A474" s="1" t="s">
        <v>631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15">
      <c r="A475" s="1" t="s">
        <v>632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15">
      <c r="A476" s="1" t="s">
        <v>633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15">
      <c r="A477" s="1" t="s">
        <v>634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15">
      <c r="A478" s="1" t="s">
        <v>635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15">
      <c r="A479" s="1" t="s">
        <v>636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15">
      <c r="A480" s="1" t="s">
        <v>637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15">
      <c r="A481" s="1" t="s">
        <v>638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15">
      <c r="A482" s="1" t="s">
        <v>639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15">
      <c r="A483" s="1" t="s">
        <v>640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15">
      <c r="A484" s="1" t="s">
        <v>641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15">
      <c r="A485" s="1" t="s">
        <v>642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15">
      <c r="A486" s="1" t="s">
        <v>643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15">
      <c r="A487" s="1" t="s">
        <v>644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15">
      <c r="A488" s="1" t="s">
        <v>645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15">
      <c r="A489" s="1" t="s">
        <v>646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15">
      <c r="A490" s="1" t="s">
        <v>647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15">
      <c r="A491" s="1" t="s">
        <v>648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15">
      <c r="A492" s="1" t="s">
        <v>649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15">
      <c r="A493" s="1" t="s">
        <v>650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15">
      <c r="A494" s="1" t="s">
        <v>651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15">
      <c r="A495" s="1" t="s">
        <v>652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15">
      <c r="A496" s="1" t="s">
        <v>653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15">
      <c r="A497" s="1" t="s">
        <v>654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15">
      <c r="A498" s="1" t="s">
        <v>655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15">
      <c r="A499" s="1" t="s">
        <v>656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15">
      <c r="A500" s="1" t="s">
        <v>657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15">
      <c r="A501" s="1" t="s">
        <v>658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15">
      <c r="A502" s="1" t="s">
        <v>659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15">
      <c r="A503" s="1" t="s">
        <v>660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15">
      <c r="A504" s="1" t="s">
        <v>661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15">
      <c r="A505" s="1" t="s">
        <v>662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15">
      <c r="A506" s="1" t="s">
        <v>663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15">
      <c r="A507" s="1" t="s">
        <v>664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15">
      <c r="A508" s="1" t="s">
        <v>665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15">
      <c r="A509" s="1" t="s">
        <v>666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15">
      <c r="A510" s="1" t="s">
        <v>667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15">
      <c r="A511" s="1" t="s">
        <v>668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15">
      <c r="A512" s="1" t="s">
        <v>669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15">
      <c r="A513" s="1" t="s">
        <v>670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15">
      <c r="A514" s="1" t="s">
        <v>671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15">
      <c r="A515" s="1" t="s">
        <v>672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15">
      <c r="A516" s="1" t="s">
        <v>673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15">
      <c r="A517" s="1" t="s">
        <v>674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15">
      <c r="A518" s="1" t="s">
        <v>675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15">
      <c r="A519" s="1" t="s">
        <v>676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15">
      <c r="A520" s="1" t="s">
        <v>677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15">
      <c r="A521" s="1" t="s">
        <v>678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15">
      <c r="A522" s="1" t="s">
        <v>679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15">
      <c r="A523" s="1" t="s">
        <v>680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15">
      <c r="A524" s="1" t="s">
        <v>681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15">
      <c r="A525" s="1" t="s">
        <v>682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15">
      <c r="A526" s="1" t="s">
        <v>683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15">
      <c r="A527" s="1" t="s">
        <v>684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15">
      <c r="A528" s="1" t="s">
        <v>685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15">
      <c r="A529" s="1" t="s">
        <v>686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15">
      <c r="A530" s="1" t="s">
        <v>687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15">
      <c r="A531" s="1" t="s">
        <v>688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15">
      <c r="A532" s="1" t="s">
        <v>689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15">
      <c r="A533" s="1" t="s">
        <v>690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15">
      <c r="A534" s="1" t="s">
        <v>691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15">
      <c r="A535" s="1" t="s">
        <v>692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15">
      <c r="A536" s="1" t="s">
        <v>693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15">
      <c r="A537" s="1" t="s">
        <v>694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15">
      <c r="A538" s="1" t="s">
        <v>695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15">
      <c r="A539" s="1" t="s">
        <v>696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15">
      <c r="A540" s="1" t="s">
        <v>697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15">
      <c r="A541" s="1" t="s">
        <v>698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15">
      <c r="A542" s="1" t="s">
        <v>699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15">
      <c r="A543" s="1" t="s">
        <v>700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15">
      <c r="A544" s="1" t="s">
        <v>701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15">
      <c r="A545" s="1" t="s">
        <v>702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15">
      <c r="A546" s="1" t="s">
        <v>703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15">
      <c r="A547" s="1" t="s">
        <v>704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15">
      <c r="A548" s="1" t="s">
        <v>705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15">
      <c r="A549" s="1" t="s">
        <v>706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15">
      <c r="A550" s="1" t="s">
        <v>707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15">
      <c r="A551" s="1" t="s">
        <v>708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15">
      <c r="A552" s="1" t="s">
        <v>709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15">
      <c r="A553" s="1" t="s">
        <v>710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15">
      <c r="A554" s="1" t="s">
        <v>711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15">
      <c r="A555" s="1" t="s">
        <v>712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15">
      <c r="A556" s="1" t="s">
        <v>713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15">
      <c r="A557" s="1" t="s">
        <v>714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15">
      <c r="A558" s="1" t="s">
        <v>715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15">
      <c r="A559" s="1" t="s">
        <v>716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15">
      <c r="A560" s="1" t="s">
        <v>717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15">
      <c r="A561" s="1" t="s">
        <v>718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15">
      <c r="A562" s="1" t="s">
        <v>719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15">
      <c r="A563" s="1" t="s">
        <v>720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15">
      <c r="A564" s="1" t="s">
        <v>721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15">
      <c r="A565" s="1" t="s">
        <v>722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15">
      <c r="A566" s="1" t="s">
        <v>723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15">
      <c r="A567" s="1" t="s">
        <v>724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15">
      <c r="A568" s="1" t="s">
        <v>725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15">
      <c r="A569" s="1" t="s">
        <v>726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15">
      <c r="A570" s="1" t="s">
        <v>727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15">
      <c r="A571" s="1" t="s">
        <v>728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15">
      <c r="A572" s="1" t="s">
        <v>729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15">
      <c r="A573" s="1" t="s">
        <v>730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15">
      <c r="A574" s="1" t="s">
        <v>731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15">
      <c r="A575" s="1" t="s">
        <v>732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15">
      <c r="A576" s="1" t="s">
        <v>733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15">
      <c r="A577" s="1" t="s">
        <v>734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15">
      <c r="A578" s="1" t="s">
        <v>735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15">
      <c r="A579" s="1" t="s">
        <v>736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15">
      <c r="A580" s="1" t="s">
        <v>737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15">
      <c r="A581" s="1" t="s">
        <v>738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15">
      <c r="A582" s="1" t="s">
        <v>739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15">
      <c r="A583" s="1" t="s">
        <v>740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15">
      <c r="A584" s="1" t="s">
        <v>741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15">
      <c r="A585" s="1" t="s">
        <v>742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15">
      <c r="A586" s="1" t="s">
        <v>743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15">
      <c r="A587" s="1" t="s">
        <v>744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15">
      <c r="A588" s="1" t="s">
        <v>745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15">
      <c r="A589" s="1" t="s">
        <v>746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15">
      <c r="A590" s="1" t="s">
        <v>747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15">
      <c r="A591" s="1" t="s">
        <v>748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15">
      <c r="A592" s="1" t="s">
        <v>749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15">
      <c r="A593" s="1" t="s">
        <v>750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15">
      <c r="A594" s="1" t="s">
        <v>751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15">
      <c r="A595" s="1" t="s">
        <v>752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15">
      <c r="A596" s="1" t="s">
        <v>753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15">
      <c r="A597" s="1" t="s">
        <v>754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15">
      <c r="A598" s="1" t="s">
        <v>755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15">
      <c r="A599" s="1" t="s">
        <v>756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15">
      <c r="A600" s="1" t="s">
        <v>757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15">
      <c r="A601" s="1" t="s">
        <v>758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15">
      <c r="A602" s="1" t="s">
        <v>759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15">
      <c r="A603" s="1" t="s">
        <v>760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15">
      <c r="A604" s="1" t="s">
        <v>761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15">
      <c r="A605" s="1" t="s">
        <v>762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15">
      <c r="A606" s="1" t="s">
        <v>763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15">
      <c r="A607" s="1" t="s">
        <v>764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15">
      <c r="A608" s="1" t="s">
        <v>765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15">
      <c r="A609" s="1" t="s">
        <v>766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15">
      <c r="A610" s="1" t="s">
        <v>767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15">
      <c r="A611" s="1" t="s">
        <v>768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15">
      <c r="A612" s="1" t="s">
        <v>769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15">
      <c r="A613" s="1" t="s">
        <v>770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15">
      <c r="A614" s="1" t="s">
        <v>771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15">
      <c r="A615" s="1" t="s">
        <v>772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15">
      <c r="A616" s="1" t="s">
        <v>773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15">
      <c r="A617" s="1" t="s">
        <v>774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15">
      <c r="A618" s="1" t="s">
        <v>775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15">
      <c r="A619" s="1" t="s">
        <v>776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15">
      <c r="A620" s="1" t="s">
        <v>777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15">
      <c r="A621" s="1" t="s">
        <v>778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15">
      <c r="A622" s="1" t="s">
        <v>779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15">
      <c r="A623" s="1" t="s">
        <v>780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15">
      <c r="A624" s="1" t="s">
        <v>781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15">
      <c r="A625" s="1" t="s">
        <v>782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15">
      <c r="A626" s="1" t="s">
        <v>783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15">
      <c r="A627" s="1" t="s">
        <v>784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15">
      <c r="A628" s="1" t="s">
        <v>785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15">
      <c r="A629" s="1" t="s">
        <v>786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15">
      <c r="A630" s="1" t="s">
        <v>787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15">
      <c r="A631" s="1" t="s">
        <v>788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15">
      <c r="A632" s="1" t="s">
        <v>789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15">
      <c r="A633" s="1" t="s">
        <v>790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15">
      <c r="A634" s="1" t="s">
        <v>791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15">
      <c r="A635" s="1" t="s">
        <v>792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15">
      <c r="A636" s="1" t="s">
        <v>793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15">
      <c r="A637" s="1" t="s">
        <v>794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15">
      <c r="A638" s="1" t="s">
        <v>795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15">
      <c r="A639" s="1" t="s">
        <v>796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15">
      <c r="A640" s="1" t="s">
        <v>797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15">
      <c r="A641" s="1" t="s">
        <v>798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15">
      <c r="A642" s="1" t="s">
        <v>799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15">
      <c r="A643" s="1" t="s">
        <v>800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15">
      <c r="A644" s="1" t="s">
        <v>801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15">
      <c r="A645" s="1" t="s">
        <v>802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15">
      <c r="A646" s="1" t="s">
        <v>803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15">
      <c r="A647" s="1" t="s">
        <v>804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15">
      <c r="A648" s="1" t="s">
        <v>805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15">
      <c r="A649" s="1" t="s">
        <v>806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15">
      <c r="A650" s="1" t="s">
        <v>807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15">
      <c r="A651" s="1" t="s">
        <v>808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15">
      <c r="A652" s="1" t="s">
        <v>809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15">
      <c r="A653" s="1" t="s">
        <v>810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15">
      <c r="A654" s="1" t="s">
        <v>811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15">
      <c r="A655" s="1" t="s">
        <v>812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15">
      <c r="A656" s="1" t="s">
        <v>813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15">
      <c r="A657" s="1" t="s">
        <v>814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15">
      <c r="A658" s="1" t="s">
        <v>815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15">
      <c r="A659" s="1" t="s">
        <v>816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15">
      <c r="A660" s="1" t="s">
        <v>817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15">
      <c r="A661" s="1" t="s">
        <v>818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15">
      <c r="A662" s="1" t="s">
        <v>819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15">
      <c r="A663" s="1" t="s">
        <v>820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15">
      <c r="A664" s="1" t="s">
        <v>821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15">
      <c r="A665" s="1" t="s">
        <v>822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15">
      <c r="A666" s="1" t="s">
        <v>823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15">
      <c r="A667" s="1" t="s">
        <v>824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15">
      <c r="A668" s="1" t="s">
        <v>825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15">
      <c r="A669" s="1" t="s">
        <v>826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15">
      <c r="A670" s="1" t="s">
        <v>827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15">
      <c r="A671" s="1" t="s">
        <v>828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15">
      <c r="A672" s="1" t="s">
        <v>829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15">
      <c r="A673" s="1" t="s">
        <v>830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15">
      <c r="A674" s="1" t="s">
        <v>831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15">
      <c r="A675" s="1" t="s">
        <v>832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15">
      <c r="A676" s="1" t="s">
        <v>833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15">
      <c r="A677" s="1" t="s">
        <v>834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15">
      <c r="A678" s="1" t="s">
        <v>835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15">
      <c r="A679" s="1" t="s">
        <v>836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15">
      <c r="A680" s="1" t="s">
        <v>837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15">
      <c r="A681" s="1" t="s">
        <v>838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15">
      <c r="A682" s="1" t="s">
        <v>839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15">
      <c r="A683" s="1" t="s">
        <v>840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15">
      <c r="A684" s="1" t="s">
        <v>841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15">
      <c r="A685" s="1" t="s">
        <v>842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15">
      <c r="A686" s="1" t="s">
        <v>843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15">
      <c r="A687" s="1" t="s">
        <v>844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15">
      <c r="A688" s="1" t="s">
        <v>845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15">
      <c r="A689" s="1" t="s">
        <v>846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15">
      <c r="A690" s="1" t="s">
        <v>847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15">
      <c r="A691" s="1" t="s">
        <v>848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15">
      <c r="A692" s="1" t="s">
        <v>849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15">
      <c r="A693" s="1" t="s">
        <v>850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15">
      <c r="A694" s="1" t="s">
        <v>851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15">
      <c r="A695" s="1" t="s">
        <v>852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15">
      <c r="A696" s="1" t="s">
        <v>853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15">
      <c r="A697" s="1" t="s">
        <v>854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15">
      <c r="A698" s="1" t="s">
        <v>855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15">
      <c r="A699" s="1" t="s">
        <v>856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15">
      <c r="A700" s="1" t="s">
        <v>857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15">
      <c r="A701" s="1" t="s">
        <v>858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15">
      <c r="A702" s="1" t="s">
        <v>859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15">
      <c r="A703" s="1" t="s">
        <v>860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15">
      <c r="A704" s="1" t="s">
        <v>861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15">
      <c r="A705" s="1" t="s">
        <v>862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15">
      <c r="A706" s="1" t="s">
        <v>863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15">
      <c r="A707" s="1" t="s">
        <v>864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15">
      <c r="A708" s="1" t="s">
        <v>865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15">
      <c r="A709" s="1" t="s">
        <v>866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15">
      <c r="A710" s="1" t="s">
        <v>867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15">
      <c r="A711" s="1" t="s">
        <v>868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15">
      <c r="A712" s="1" t="s">
        <v>869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15">
      <c r="A713" s="1" t="s">
        <v>870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15">
      <c r="A714" s="1" t="s">
        <v>871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15">
      <c r="A715" s="1" t="s">
        <v>872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15">
      <c r="A716" s="1" t="s">
        <v>873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15">
      <c r="A717" s="1" t="s">
        <v>874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15">
      <c r="A718" s="1" t="s">
        <v>875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15">
      <c r="A719" s="1" t="s">
        <v>876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15">
      <c r="A720" s="1" t="s">
        <v>877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15">
      <c r="A721" s="1" t="s">
        <v>878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15">
      <c r="A722" s="1" t="s">
        <v>879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15">
      <c r="A723" s="1" t="s">
        <v>880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15">
      <c r="A724" s="1" t="s">
        <v>881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15">
      <c r="A725" s="1" t="s">
        <v>882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15">
      <c r="A726" s="1" t="s">
        <v>883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15">
      <c r="A727" s="1" t="s">
        <v>884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15">
      <c r="A728" s="1" t="s">
        <v>885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15">
      <c r="A729" s="1" t="s">
        <v>886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15">
      <c r="A730" s="1" t="s">
        <v>887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15">
      <c r="A731" s="1" t="s">
        <v>888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15">
      <c r="A732" s="1" t="s">
        <v>889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15">
      <c r="A733" s="1" t="s">
        <v>890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15">
      <c r="A734" s="1" t="s">
        <v>891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15">
      <c r="A735" s="1" t="s">
        <v>892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15">
      <c r="A736" s="1" t="s">
        <v>893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15">
      <c r="A737" s="1" t="s">
        <v>894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15">
      <c r="A738" s="1" t="s">
        <v>895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15">
      <c r="A739" s="1" t="s">
        <v>896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15">
      <c r="A740" s="1" t="s">
        <v>897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15">
      <c r="A741" s="1" t="s">
        <v>898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15">
      <c r="A742" s="1" t="s">
        <v>899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15">
      <c r="A743" s="1" t="s">
        <v>900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15">
      <c r="A744" s="1" t="s">
        <v>901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15">
      <c r="A745" s="1" t="s">
        <v>902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15">
      <c r="A746" s="1" t="s">
        <v>903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15">
      <c r="A747" s="1" t="s">
        <v>904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15">
      <c r="A748" s="1" t="s">
        <v>905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15">
      <c r="A749" s="1" t="s">
        <v>906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15">
      <c r="A750" s="1" t="s">
        <v>907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15">
      <c r="A751" s="1" t="s">
        <v>908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15">
      <c r="A752" s="1" t="s">
        <v>909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15">
      <c r="A753" s="1" t="s">
        <v>910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15">
      <c r="A754" s="1" t="s">
        <v>911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15">
      <c r="A755" s="1" t="s">
        <v>912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15">
      <c r="A756" s="1" t="s">
        <v>913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15">
      <c r="A757" s="1" t="s">
        <v>914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15">
      <c r="A758" s="1" t="s">
        <v>915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15">
      <c r="A759" s="1" t="s">
        <v>916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15">
      <c r="A760" s="1" t="s">
        <v>917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15">
      <c r="A761" s="1" t="s">
        <v>918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15">
      <c r="A762" s="1" t="s">
        <v>919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15">
      <c r="A763" s="1" t="s">
        <v>920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15">
      <c r="A764" s="1" t="s">
        <v>921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15">
      <c r="A765" s="1" t="s">
        <v>922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15">
      <c r="A766" s="1" t="s">
        <v>923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15">
      <c r="A767" s="1" t="s">
        <v>924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15">
      <c r="A768" s="1" t="s">
        <v>925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15">
      <c r="A769" s="1" t="s">
        <v>926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15">
      <c r="A770" s="1" t="s">
        <v>927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15">
      <c r="A771" s="1" t="s">
        <v>928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15">
      <c r="A772" s="1" t="s">
        <v>929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15">
      <c r="A773" s="1" t="s">
        <v>930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15">
      <c r="A774" s="1" t="s">
        <v>931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15">
      <c r="A775" s="1" t="s">
        <v>932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15">
      <c r="A776" s="1" t="s">
        <v>933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15">
      <c r="A777" s="1" t="s">
        <v>934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15">
      <c r="A778" s="1" t="s">
        <v>935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15">
      <c r="A779" s="1" t="s">
        <v>936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15">
      <c r="A780" s="1" t="s">
        <v>937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15">
      <c r="A781" s="1" t="s">
        <v>938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15">
      <c r="A782" s="1" t="s">
        <v>939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15">
      <c r="A783" s="1" t="s">
        <v>940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15">
      <c r="A784" s="1" t="s">
        <v>941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15">
      <c r="A785" s="1" t="s">
        <v>942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15">
      <c r="A786" s="1" t="s">
        <v>943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15">
      <c r="A787" s="1" t="s">
        <v>944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15">
      <c r="A788" s="1" t="s">
        <v>945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15">
      <c r="A789" s="1" t="s">
        <v>946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15">
      <c r="A790" s="1" t="s">
        <v>947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15">
      <c r="A791" s="1" t="s">
        <v>948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15">
      <c r="A792" s="1" t="s">
        <v>949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15">
      <c r="A793" s="1" t="s">
        <v>950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15">
      <c r="A794" s="1" t="s">
        <v>951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15">
      <c r="A795" s="1" t="s">
        <v>952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15">
      <c r="A796" s="1" t="s">
        <v>953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15">
      <c r="A797" s="1" t="s">
        <v>954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15">
      <c r="A798" s="1" t="s">
        <v>955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15">
      <c r="A799" s="1" t="s">
        <v>956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15">
      <c r="A800" s="1" t="s">
        <v>957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15">
      <c r="A801" s="1" t="s">
        <v>958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15">
      <c r="A802" s="1" t="s">
        <v>959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15">
      <c r="A803" s="1" t="s">
        <v>960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15">
      <c r="A804" s="1" t="s">
        <v>961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15">
      <c r="A805" s="1" t="s">
        <v>962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15">
      <c r="A806" s="1" t="s">
        <v>963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15">
      <c r="A807" s="1" t="s">
        <v>964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15">
      <c r="A808" s="1" t="s">
        <v>965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15">
      <c r="A809" s="1" t="s">
        <v>966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15">
      <c r="A810" s="1" t="s">
        <v>967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15">
      <c r="A811" s="1" t="s">
        <v>968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15">
      <c r="A812" s="1" t="s">
        <v>969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15">
      <c r="A813" s="1" t="s">
        <v>970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15">
      <c r="A814" s="1" t="s">
        <v>971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15">
      <c r="A815" s="1" t="s">
        <v>972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15">
      <c r="A816" s="1" t="s">
        <v>973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15">
      <c r="A817" s="1" t="s">
        <v>974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15">
      <c r="A818" s="1" t="s">
        <v>975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15">
      <c r="A819" s="1" t="s">
        <v>976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15">
      <c r="A820" s="1" t="s">
        <v>977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15">
      <c r="A821" s="1" t="s">
        <v>978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15">
      <c r="A822" s="1" t="s">
        <v>979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15">
      <c r="A823" s="1" t="s">
        <v>980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15">
      <c r="A824" s="1" t="s">
        <v>981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15">
      <c r="A825" s="1" t="s">
        <v>982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15">
      <c r="A826" s="1" t="s">
        <v>983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15">
      <c r="A827" s="1" t="s">
        <v>984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15">
      <c r="A828" s="1" t="s">
        <v>985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15">
      <c r="A829" s="1" t="s">
        <v>986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15">
      <c r="A830" s="1" t="s">
        <v>987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15">
      <c r="A831" s="1" t="s">
        <v>988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15">
      <c r="A832" s="1" t="s">
        <v>989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15">
      <c r="A833" s="1" t="s">
        <v>990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15">
      <c r="A834" s="1" t="s">
        <v>991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15">
      <c r="A835" s="1" t="s">
        <v>992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15">
      <c r="A836" s="1" t="s">
        <v>993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15">
      <c r="A837" s="1" t="s">
        <v>994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15">
      <c r="A838" s="1" t="s">
        <v>995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15">
      <c r="A839" s="1" t="s">
        <v>996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15">
      <c r="A840" s="1" t="s">
        <v>997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15">
      <c r="A841" s="1" t="s">
        <v>998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15">
      <c r="A842" s="1" t="s">
        <v>999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15">
      <c r="A843" s="1" t="s">
        <v>1000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15">
      <c r="A844" s="1" t="s">
        <v>1001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15">
      <c r="A845" s="1" t="s">
        <v>1002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15">
      <c r="A846" s="1" t="s">
        <v>1003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15">
      <c r="A847" s="1" t="s">
        <v>1004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15">
      <c r="A848" s="1" t="s">
        <v>1005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15">
      <c r="A849" s="1" t="s">
        <v>1006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15">
      <c r="A850" s="1" t="s">
        <v>1007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15">
      <c r="A851" s="1" t="s">
        <v>1008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15">
      <c r="A852" s="1" t="s">
        <v>1009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15">
      <c r="A853" s="1" t="s">
        <v>1010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15">
      <c r="A854" s="1" t="s">
        <v>1011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15">
      <c r="A855" s="1" t="s">
        <v>1012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15">
      <c r="A856" s="1" t="s">
        <v>1013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15">
      <c r="A857" s="1" t="s">
        <v>1014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15">
      <c r="A858" s="1" t="s">
        <v>1015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15">
      <c r="A859" s="1" t="s">
        <v>1016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15">
      <c r="A860" s="1" t="s">
        <v>1017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15">
      <c r="A861" s="1" t="s">
        <v>1018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15">
      <c r="A862" s="1" t="s">
        <v>1019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15">
      <c r="A863" s="1" t="s">
        <v>1020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15">
      <c r="A864" s="1" t="s">
        <v>1021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15">
      <c r="A865" s="1" t="s">
        <v>1022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15">
      <c r="A866" s="1" t="s">
        <v>1023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15">
      <c r="A867" s="1" t="s">
        <v>1024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15">
      <c r="A868" s="1" t="s">
        <v>1025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15">
      <c r="A869" s="1" t="s">
        <v>1026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15">
      <c r="A870" s="1" t="s">
        <v>1027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15">
      <c r="A871" s="1" t="s">
        <v>1028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15">
      <c r="A872" s="1" t="s">
        <v>1029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15">
      <c r="A873" s="1" t="s">
        <v>1030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15">
      <c r="A874" s="1" t="s">
        <v>1031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15">
      <c r="A875" s="1" t="s">
        <v>1032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15">
      <c r="A876" s="1" t="s">
        <v>1033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15">
      <c r="A877" s="1" t="s">
        <v>1034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15">
      <c r="A878" s="1" t="s">
        <v>1035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15">
      <c r="A879" s="1" t="s">
        <v>1036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15">
      <c r="A880" s="1" t="s">
        <v>1037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15">
      <c r="A881" s="1" t="s">
        <v>1038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15">
      <c r="A882" s="1" t="s">
        <v>1039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15">
      <c r="A883" s="1" t="s">
        <v>1040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15">
      <c r="A884" s="1" t="s">
        <v>1041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15">
      <c r="A885" s="1" t="s">
        <v>1042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15">
      <c r="A886" s="1" t="s">
        <v>1043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15">
      <c r="A887" s="1" t="s">
        <v>1044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15">
      <c r="A888" s="1" t="s">
        <v>1045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15">
      <c r="A889" s="1" t="s">
        <v>1046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15">
      <c r="A890" s="1" t="s">
        <v>1047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15">
      <c r="A891" s="1" t="s">
        <v>1048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15">
      <c r="A892" s="1" t="s">
        <v>1049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15">
      <c r="A893" s="1" t="s">
        <v>1050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15">
      <c r="A894" s="1" t="s">
        <v>1051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15">
      <c r="A895" s="1" t="s">
        <v>1052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15">
      <c r="A896" s="1" t="s">
        <v>1053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15">
      <c r="A897" s="1" t="s">
        <v>1054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15">
      <c r="A898" s="1" t="s">
        <v>1055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15">
      <c r="A899" s="1" t="s">
        <v>1056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15">
      <c r="A900" s="1" t="s">
        <v>1057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15">
      <c r="A901" s="1" t="s">
        <v>1058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15">
      <c r="A902" s="1" t="s">
        <v>1059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15">
      <c r="A903" s="1" t="s">
        <v>1060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15">
      <c r="A904" s="1" t="s">
        <v>1061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15">
      <c r="A905" s="1" t="s">
        <v>1062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15">
      <c r="A906" s="1" t="s">
        <v>1063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15">
      <c r="A907" s="1" t="s">
        <v>1064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15">
      <c r="A908" s="1" t="s">
        <v>1065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15">
      <c r="A909" s="1" t="s">
        <v>1066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15">
      <c r="A910" s="1" t="s">
        <v>1067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15">
      <c r="A911" s="1" t="s">
        <v>1068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15">
      <c r="A912" s="1" t="s">
        <v>1069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15">
      <c r="A913" s="1" t="s">
        <v>1070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15">
      <c r="A914" s="1" t="s">
        <v>1071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15">
      <c r="A915" s="1" t="s">
        <v>1072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15">
      <c r="A916" s="1" t="s">
        <v>1073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15">
      <c r="A917" s="1" t="s">
        <v>1074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15">
      <c r="A918" s="1" t="s">
        <v>1075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15">
      <c r="A919" s="1" t="s">
        <v>1076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15">
      <c r="A920" s="1" t="s">
        <v>1077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15">
      <c r="A921" s="1" t="s">
        <v>1078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15">
      <c r="A922" s="1" t="s">
        <v>1079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15">
      <c r="A923" s="1" t="s">
        <v>1080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15">
      <c r="A924" s="1" t="s">
        <v>1081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15">
      <c r="A925" s="1" t="s">
        <v>1082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15">
      <c r="A926" s="1" t="s">
        <v>1083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15">
      <c r="A927" s="1" t="s">
        <v>1084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15">
      <c r="A928" s="1" t="s">
        <v>1085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15">
      <c r="A929" s="1" t="s">
        <v>1086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15">
      <c r="A930" s="1" t="s">
        <v>1087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15">
      <c r="A931" s="1" t="s">
        <v>1088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15">
      <c r="A932" s="1" t="s">
        <v>1089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15">
      <c r="A933" s="1" t="s">
        <v>1090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15">
      <c r="A934" s="1" t="s">
        <v>1091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15">
      <c r="A935" s="1" t="s">
        <v>1092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15">
      <c r="A936" s="1" t="s">
        <v>1093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15">
      <c r="A937" s="1" t="s">
        <v>1094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15">
      <c r="A938" s="1" t="s">
        <v>1095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15">
      <c r="A939" s="1" t="s">
        <v>1096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15">
      <c r="A940" s="1" t="s">
        <v>1097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15">
      <c r="A941" s="1" t="s">
        <v>1098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15">
      <c r="A942" s="1" t="s">
        <v>1099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15">
      <c r="A943" s="1" t="s">
        <v>1100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15">
      <c r="A944" s="1" t="s">
        <v>1101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15">
      <c r="A945" s="1" t="s">
        <v>1102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15">
      <c r="A946" s="1" t="s">
        <v>1103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15">
      <c r="A947" s="1" t="s">
        <v>1104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15">
      <c r="A948" s="1" t="s">
        <v>1105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15">
      <c r="A949" s="1" t="s">
        <v>1106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15">
      <c r="A950" s="1" t="s">
        <v>1107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15">
      <c r="A951" s="1" t="s">
        <v>1108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15">
      <c r="A952" s="1" t="s">
        <v>1109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15">
      <c r="A953" s="1" t="s">
        <v>1110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15">
      <c r="A954" s="1" t="s">
        <v>1111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15">
      <c r="A955" s="1" t="s">
        <v>1112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15">
      <c r="A956" s="1" t="s">
        <v>1113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15">
      <c r="A957" s="1" t="s">
        <v>1114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15">
      <c r="A958" s="1" t="s">
        <v>1115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15">
      <c r="A959" s="1" t="s">
        <v>1116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15">
      <c r="A960" s="1" t="s">
        <v>1117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15">
      <c r="A961" s="1" t="s">
        <v>1118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15">
      <c r="A962" s="1" t="s">
        <v>1119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15">
      <c r="A963" s="1" t="s">
        <v>1120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15">
      <c r="A964" s="1" t="s">
        <v>1121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15">
      <c r="A965" s="1" t="s">
        <v>1122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15">
      <c r="A966" s="1" t="s">
        <v>1123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15">
      <c r="A967" s="1" t="s">
        <v>1124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15">
      <c r="A968" s="1" t="s">
        <v>1125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15">
      <c r="A969" s="1" t="s">
        <v>1126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15">
      <c r="A970" s="1" t="s">
        <v>1127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15">
      <c r="A971" s="1" t="s">
        <v>1128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15">
      <c r="A972" s="1" t="s">
        <v>1129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15">
      <c r="A973" s="1" t="s">
        <v>1130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15">
      <c r="A974" s="1" t="s">
        <v>1131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15">
      <c r="A975" s="1" t="s">
        <v>1132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15">
      <c r="A976" s="1" t="s">
        <v>1133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15">
      <c r="A977" s="1" t="s">
        <v>1134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15">
      <c r="A978" s="1" t="s">
        <v>1135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15">
      <c r="A979" s="1" t="s">
        <v>1136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15">
      <c r="A980" s="1" t="s">
        <v>1137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15">
      <c r="A981" s="1" t="s">
        <v>1138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15">
      <c r="A982" s="1" t="s">
        <v>1139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15">
      <c r="A983" s="1" t="s">
        <v>1140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15">
      <c r="A984" s="1" t="s">
        <v>1141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15">
      <c r="A985" s="1" t="s">
        <v>1142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15">
      <c r="A986" s="1" t="s">
        <v>1143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15">
      <c r="A987" s="1" t="s">
        <v>1144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15">
      <c r="A988" s="1" t="s">
        <v>1145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15">
      <c r="A989" s="1" t="s">
        <v>1146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15">
      <c r="A990" s="1" t="s">
        <v>1147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15">
      <c r="A991" s="1" t="s">
        <v>1148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15">
      <c r="A992" s="1" t="s">
        <v>1149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15">
      <c r="A993" s="1" t="s">
        <v>1150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15">
      <c r="A994" s="1" t="s">
        <v>1151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15">
      <c r="A995" s="1" t="s">
        <v>1152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15">
      <c r="A996" s="1" t="s">
        <v>1153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15">
      <c r="A997" s="1" t="s">
        <v>1154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15">
      <c r="A998" s="1" t="s">
        <v>1155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15">
      <c r="A999" s="1" t="s">
        <v>1156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15">
      <c r="A1000" s="1" t="s">
        <v>1157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15">
      <c r="A1001" s="1" t="s">
        <v>1158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15">
      <c r="A1002" s="1" t="s">
        <v>1159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15">
      <c r="A1003" s="1" t="s">
        <v>1160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15">
      <c r="A1004" s="1" t="s">
        <v>1161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15">
      <c r="A1005" s="1" t="s">
        <v>1162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15">
      <c r="A1006" s="1" t="s">
        <v>1163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15">
      <c r="A1007" s="1" t="s">
        <v>1164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15">
      <c r="A1008" s="1" t="s">
        <v>1165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15">
      <c r="A1009" s="1" t="s">
        <v>1166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15">
      <c r="A1010" s="1" t="s">
        <v>1167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15">
      <c r="A1011" s="1" t="s">
        <v>1168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15">
      <c r="A1012" s="1" t="s">
        <v>1169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15">
      <c r="A1013" s="1" t="s">
        <v>1170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15">
      <c r="A1014" s="1" t="s">
        <v>1171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15">
      <c r="A1015" s="1" t="s">
        <v>1172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15">
      <c r="A1016" s="1" t="s">
        <v>1173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15">
      <c r="A1017" s="1" t="s">
        <v>1174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15">
      <c r="A1018" s="1" t="s">
        <v>1175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15">
      <c r="A1019" s="1" t="s">
        <v>1176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15">
      <c r="A1020" s="1" t="s">
        <v>1177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15">
      <c r="A1021" s="1" t="s">
        <v>1178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15">
      <c r="A1022" s="1" t="s">
        <v>1179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15">
      <c r="A1023" s="1" t="s">
        <v>1180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15">
      <c r="A1024" s="1" t="s">
        <v>1181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15">
      <c r="A1025" s="1" t="s">
        <v>1182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15">
      <c r="A1026" s="1" t="s">
        <v>1183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15">
      <c r="A1027" s="1" t="s">
        <v>1184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15">
      <c r="A1028" s="1" t="s">
        <v>1185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15">
      <c r="A1029" s="1" t="s">
        <v>1186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15">
      <c r="A1030" s="1" t="s">
        <v>1187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15">
      <c r="A1031" s="1" t="s">
        <v>1188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15">
      <c r="A1032" s="1" t="s">
        <v>1189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15">
      <c r="A1033" s="1" t="s">
        <v>1190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15">
      <c r="A1034" s="1" t="s">
        <v>1191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15">
      <c r="A1035" s="1" t="s">
        <v>1192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15">
      <c r="A1036" s="1" t="s">
        <v>1193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15">
      <c r="A1037" s="1" t="s">
        <v>1194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15">
      <c r="A1038" s="1" t="s">
        <v>1195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15">
      <c r="A1039" s="1" t="s">
        <v>1196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15">
      <c r="A1040" s="1" t="s">
        <v>1197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15">
      <c r="A1041" s="1" t="s">
        <v>1198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15">
      <c r="A1042" s="1" t="s">
        <v>1199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15">
      <c r="A1043" s="1" t="s">
        <v>1200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15">
      <c r="A1044" s="1" t="s">
        <v>1201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15">
      <c r="A1045" s="1" t="s">
        <v>1202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15">
      <c r="A1046" s="1" t="s">
        <v>1203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15">
      <c r="A1047" s="1" t="s">
        <v>1204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15">
      <c r="A1048" s="1" t="s">
        <v>1205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15">
      <c r="A1049" s="1" t="s">
        <v>1206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15">
      <c r="A1050" s="1" t="s">
        <v>1207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15">
      <c r="A1051" s="1" t="s">
        <v>1208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15">
      <c r="A1052" s="1" t="s">
        <v>1209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15">
      <c r="A1053" s="1" t="s">
        <v>1210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15">
      <c r="A1054" s="1" t="s">
        <v>1211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15">
      <c r="A1055" s="1" t="s">
        <v>1212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15">
      <c r="A1056" s="1" t="s">
        <v>1213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15">
      <c r="A1057" s="1" t="s">
        <v>1214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15">
      <c r="A1058" s="1" t="s">
        <v>1215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15">
      <c r="A1059" s="1" t="s">
        <v>1216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15">
      <c r="A1060" s="1" t="s">
        <v>1217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15">
      <c r="A1061" s="1" t="s">
        <v>1218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15">
      <c r="A1062" s="1" t="s">
        <v>1219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15">
      <c r="A1063" s="1" t="s">
        <v>1220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15">
      <c r="A1064" s="1" t="s">
        <v>1221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15">
      <c r="A1065" s="1" t="s">
        <v>1222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15">
      <c r="A1066" s="1" t="s">
        <v>1223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15">
      <c r="A1067" s="1" t="s">
        <v>1224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15">
      <c r="A1068" s="1" t="s">
        <v>1225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15">
      <c r="A1069" s="1" t="s">
        <v>1226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15">
      <c r="A1070" s="1" t="s">
        <v>1227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15">
      <c r="A1071" s="1" t="s">
        <v>1228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15">
      <c r="A1072" s="1" t="s">
        <v>1229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15">
      <c r="A1073" s="1" t="s">
        <v>1230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15">
      <c r="A1074" s="1" t="s">
        <v>1231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15">
      <c r="A1075" s="1" t="s">
        <v>1232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15">
      <c r="A1076" s="1" t="s">
        <v>1233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15">
      <c r="A1077" s="1" t="s">
        <v>1234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15">
      <c r="A1078" s="1" t="s">
        <v>1235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15">
      <c r="A1079" s="1" t="s">
        <v>1236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15">
      <c r="A1080" s="1" t="s">
        <v>1237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15">
      <c r="A1081" s="1" t="s">
        <v>1238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15">
      <c r="A1082" s="1" t="s">
        <v>1239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15">
      <c r="A1083" s="1" t="s">
        <v>1240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15">
      <c r="A1084" s="1" t="s">
        <v>1241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15">
      <c r="A1085" s="1" t="s">
        <v>1242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15">
      <c r="A1086" s="1" t="s">
        <v>1243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15">
      <c r="A1087" s="1" t="s">
        <v>1244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15">
      <c r="A1088" s="1" t="s">
        <v>1245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15">
      <c r="A1089" s="1" t="s">
        <v>1246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15">
      <c r="A1090" s="1" t="s">
        <v>1247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15">
      <c r="A1091" s="1" t="s">
        <v>1248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15">
      <c r="A1092" s="1" t="s">
        <v>1249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15">
      <c r="A1093" s="1" t="s">
        <v>1250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15">
      <c r="A1094" s="1" t="s">
        <v>1251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15">
      <c r="A1095" s="1" t="s">
        <v>1252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15">
      <c r="A1096" s="1" t="s">
        <v>1253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15">
      <c r="A1097" s="1" t="s">
        <v>1254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15">
      <c r="A1098" s="1" t="s">
        <v>1255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15">
      <c r="A1099" s="1" t="s">
        <v>1256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15">
      <c r="A1100" s="1" t="s">
        <v>1257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15">
      <c r="A1101" s="1" t="s">
        <v>1258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15">
      <c r="A1102" s="1" t="s">
        <v>1259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15">
      <c r="A1103" s="1" t="s">
        <v>1260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15">
      <c r="A1104" s="1" t="s">
        <v>1261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15">
      <c r="A1105" s="1" t="s">
        <v>1262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15">
      <c r="A1106" s="1" t="s">
        <v>1263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15">
      <c r="A1107" s="1" t="s">
        <v>1264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15">
      <c r="A1108" s="1" t="s">
        <v>1265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15">
      <c r="A1109" s="1" t="s">
        <v>1266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15">
      <c r="A1110" s="1" t="s">
        <v>1267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15">
      <c r="A1111" s="1" t="s">
        <v>1268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15">
      <c r="A1112" s="1" t="s">
        <v>1269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15">
      <c r="A1113" s="1" t="s">
        <v>1270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15">
      <c r="A1114" s="1" t="s">
        <v>1271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15">
      <c r="A1115" s="1" t="s">
        <v>1272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15">
      <c r="A1116" s="1" t="s">
        <v>1273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15">
      <c r="A1117" s="1" t="s">
        <v>1274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15">
      <c r="A1118" s="1" t="s">
        <v>1275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15">
      <c r="A1119" s="1" t="s">
        <v>1276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15">
      <c r="A1120" s="1" t="s">
        <v>1277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15">
      <c r="A1121" s="1" t="s">
        <v>1278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15">
      <c r="A1122" s="1" t="s">
        <v>1279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15">
      <c r="A1123" s="1" t="s">
        <v>1280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15">
      <c r="A1124" s="1" t="s">
        <v>1281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15">
      <c r="A1125" s="1" t="s">
        <v>1282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15">
      <c r="A1126" s="1" t="s">
        <v>1283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15">
      <c r="A1127" s="1" t="s">
        <v>1284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15">
      <c r="A1128" s="1" t="s">
        <v>1285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15">
      <c r="A1129" s="1" t="s">
        <v>1286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15">
      <c r="A1130" s="1" t="s">
        <v>1287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15">
      <c r="A1131" s="1" t="s">
        <v>1288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15">
      <c r="A1132" s="1" t="s">
        <v>1289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15">
      <c r="A1133" s="1" t="s">
        <v>1290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15">
      <c r="A1134" s="1" t="s">
        <v>1291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15">
      <c r="A1135" s="1" t="s">
        <v>1292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15">
      <c r="A1136" s="1" t="s">
        <v>1293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15">
      <c r="A1137" s="1" t="s">
        <v>1294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15">
      <c r="A1138" s="1" t="s">
        <v>1295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15">
      <c r="A1139" s="1" t="s">
        <v>1296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15">
      <c r="A1140" s="1" t="s">
        <v>1297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15">
      <c r="A1141" s="1" t="s">
        <v>1298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15">
      <c r="A1142" s="1" t="s">
        <v>1299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15">
      <c r="A1143" s="1" t="s">
        <v>1300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15">
      <c r="A1144" s="1" t="s">
        <v>1301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15">
      <c r="A1145" s="1" t="s">
        <v>1302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15">
      <c r="A1146" s="1" t="s">
        <v>1303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15">
      <c r="A1147" s="1" t="s">
        <v>1304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15">
      <c r="A1148" s="1" t="s">
        <v>1305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15">
      <c r="A1149" s="1" t="s">
        <v>1306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15">
      <c r="A1150" s="1" t="s">
        <v>1307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15">
      <c r="A1151" s="1" t="s">
        <v>1308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15">
      <c r="A1152" s="1" t="s">
        <v>1309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15">
      <c r="A1153" s="1" t="s">
        <v>1310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15">
      <c r="A1154" s="1" t="s">
        <v>1311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15">
      <c r="A1155" s="1" t="s">
        <v>1312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15">
      <c r="A1156" s="1" t="s">
        <v>1313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15">
      <c r="A1157" s="1" t="s">
        <v>1314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15">
      <c r="A1158" s="1" t="s">
        <v>1315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15">
      <c r="A1159" s="1" t="s">
        <v>1316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15">
      <c r="A1160" s="1" t="s">
        <v>1317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15">
      <c r="A1161" s="1" t="s">
        <v>1318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15">
      <c r="A1162" s="1" t="s">
        <v>1319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15">
      <c r="A1163" s="1" t="s">
        <v>1320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15">
      <c r="A1164" s="1" t="s">
        <v>1321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15">
      <c r="A1165" s="1" t="s">
        <v>1322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15">
      <c r="A1166" s="1" t="s">
        <v>1323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15">
      <c r="A1167" s="1" t="s">
        <v>1324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15">
      <c r="A1168" s="1" t="s">
        <v>1325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15">
      <c r="A1169" s="1" t="s">
        <v>1326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15">
      <c r="A1170" s="1" t="s">
        <v>1327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15">
      <c r="A1171" s="1" t="s">
        <v>1328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15">
      <c r="A1172" s="1" t="s">
        <v>1329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15">
      <c r="A1173" s="1" t="s">
        <v>1330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15">
      <c r="A1174" s="1" t="s">
        <v>1331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15">
      <c r="A1175" s="1" t="s">
        <v>1332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15">
      <c r="A1176" s="1" t="s">
        <v>1333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15">
      <c r="A1177" s="1" t="s">
        <v>1334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15">
      <c r="A1178" s="1" t="s">
        <v>1335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15">
      <c r="A1179" s="1" t="s">
        <v>1336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15">
      <c r="A1180" s="1" t="s">
        <v>1337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15">
      <c r="A1181" s="1" t="s">
        <v>1338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15">
      <c r="A1182" s="1" t="s">
        <v>1339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15">
      <c r="A1183" s="1" t="s">
        <v>1340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15">
      <c r="A1184" s="1" t="s">
        <v>1341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15">
      <c r="A1185" s="1" t="s">
        <v>1342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15">
      <c r="A1186" s="1" t="s">
        <v>1343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15">
      <c r="A1187" s="1" t="s">
        <v>1344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15">
      <c r="A1188" s="1" t="s">
        <v>1345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15">
      <c r="A1189" s="1" t="s">
        <v>1346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15">
      <c r="A1190" s="1" t="s">
        <v>1347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15">
      <c r="A1191" s="1" t="s">
        <v>1348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15">
      <c r="A1192" s="1" t="s">
        <v>1349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15">
      <c r="A1193" s="1" t="s">
        <v>1350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15">
      <c r="A1194" s="1" t="s">
        <v>1351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15">
      <c r="A1195" s="1" t="s">
        <v>1352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15">
      <c r="A1196" s="1" t="s">
        <v>1353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15">
      <c r="A1197" s="1" t="s">
        <v>1354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15">
      <c r="A1198" s="1" t="s">
        <v>1355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15">
      <c r="A1199" s="1" t="s">
        <v>1356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15">
      <c r="A1200" s="1" t="s">
        <v>1357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15">
      <c r="A1201" s="1" t="s">
        <v>1358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15">
      <c r="A1202" s="1" t="s">
        <v>1359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15">
      <c r="A1203" s="1" t="s">
        <v>1360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15">
      <c r="A1204" s="1" t="s">
        <v>1361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15">
      <c r="A1205" s="1" t="s">
        <v>1362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15">
      <c r="A1206" s="1" t="s">
        <v>1363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15">
      <c r="A1207" s="1" t="s">
        <v>1364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15">
      <c r="A1208" s="1" t="s">
        <v>1365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15">
      <c r="A1209" s="1" t="s">
        <v>1366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15">
      <c r="A1210" s="1" t="s">
        <v>1367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15">
      <c r="A1211" s="1" t="s">
        <v>1368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15">
      <c r="A1212" s="1" t="s">
        <v>1369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2022-07-25T11:47:45Z</dcterms:created>
  <dcterms:modified xsi:type="dcterms:W3CDTF">2023-02-07T22:10:52Z</dcterms:modified>
</cp:coreProperties>
</file>