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46EE037B-24E5-4A2D-853B-967171155926}" xr6:coauthVersionLast="36" xr6:coauthVersionMax="36" xr10:uidLastSave="{00000000-0000-0000-0000-000000000000}"/>
  <bookViews>
    <workbookView xWindow="0" yWindow="0" windowWidth="28800" windowHeight="12225" xr2:uid="{13476E2F-93ED-400C-878F-4468EAB9311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I31" i="2" l="1"/>
  <c r="K31" i="2"/>
  <c r="I30" i="2"/>
  <c r="I29" i="2"/>
  <c r="I28" i="2"/>
  <c r="I19" i="2"/>
  <c r="I17" i="2"/>
  <c r="I16" i="2"/>
  <c r="K30" i="2"/>
  <c r="K29" i="2"/>
  <c r="K17" i="2"/>
  <c r="K19" i="2"/>
  <c r="K16" i="2"/>
  <c r="K12" i="2"/>
  <c r="K24" i="2"/>
  <c r="I7" i="2"/>
  <c r="I9" i="2" s="1"/>
  <c r="K7" i="2"/>
  <c r="K9" i="2"/>
  <c r="K28" i="2" s="1"/>
  <c r="D11" i="1"/>
  <c r="D10" i="1"/>
  <c r="D9" i="1"/>
  <c r="D7" i="1"/>
  <c r="I12" i="2" l="1"/>
  <c r="K23" i="2"/>
  <c r="C8" i="1"/>
  <c r="C11" i="1"/>
  <c r="C12" i="1" l="1"/>
</calcChain>
</file>

<file path=xl/sharedStrings.xml><?xml version="1.0" encoding="utf-8"?>
<sst xmlns="http://schemas.openxmlformats.org/spreadsheetml/2006/main" count="134" uniqueCount="116">
  <si>
    <t>£BRBY</t>
  </si>
  <si>
    <t>Burberry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</si>
  <si>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</si>
  <si>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</si>
  <si>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</si>
  <si>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</si>
  <si>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</si>
  <si>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</si>
  <si>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</si>
  <si>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</si>
  <si>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</si>
  <si>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Management</t>
  </si>
  <si>
    <t>CEO</t>
  </si>
  <si>
    <t>COO</t>
  </si>
  <si>
    <t>CFO</t>
  </si>
  <si>
    <t>HQ</t>
  </si>
  <si>
    <t>Founded</t>
  </si>
  <si>
    <t>Inventory</t>
  </si>
  <si>
    <t>Stores</t>
  </si>
  <si>
    <t>Update</t>
  </si>
  <si>
    <t>IR</t>
  </si>
  <si>
    <t>Key Metrics</t>
  </si>
  <si>
    <t>Key Events</t>
  </si>
  <si>
    <t>Jonathan Akeroyd</t>
  </si>
  <si>
    <t>Julie Brown</t>
  </si>
  <si>
    <t>CIO</t>
  </si>
  <si>
    <t>Mark McClennon</t>
  </si>
  <si>
    <t>London, UK</t>
  </si>
  <si>
    <t>Link</t>
  </si>
  <si>
    <t>P/B</t>
  </si>
  <si>
    <t>P/S</t>
  </si>
  <si>
    <t>EV/S</t>
  </si>
  <si>
    <t>P/E</t>
  </si>
  <si>
    <t>EV/E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</si>
  <si>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</si>
  <si>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</si>
  <si>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</si>
  <si>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</si>
  <si>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</si>
  <si>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</si>
  <si>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</si>
  <si>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</si>
  <si>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</si>
  <si>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</si>
  <si>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</si>
  <si>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</si>
  <si>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</si>
  <si>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</si>
  <si>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</si>
  <si>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</si>
  <si>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</si>
  <si>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</si>
  <si>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</si>
  <si>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</si>
  <si>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</si>
  <si>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</si>
  <si>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</si>
  <si>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</si>
  <si>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</si>
  <si>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</si>
  <si>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</si>
  <si>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</si>
  <si>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</si>
  <si>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Operating Expenses</t>
  </si>
  <si>
    <t>Revenue Y/Y</t>
  </si>
  <si>
    <t>Revenue H/H</t>
  </si>
  <si>
    <t>Gross Margin</t>
  </si>
  <si>
    <t>Operating Margin</t>
  </si>
  <si>
    <t>Net Margin</t>
  </si>
  <si>
    <t>Tax Rate</t>
  </si>
  <si>
    <t>Retail</t>
  </si>
  <si>
    <t>Wholesale</t>
  </si>
  <si>
    <t>Licensing</t>
  </si>
  <si>
    <t>Retail Y/Y</t>
  </si>
  <si>
    <t>Other Operating Income</t>
  </si>
  <si>
    <t>Opeating Income</t>
  </si>
  <si>
    <t>Finance Income</t>
  </si>
  <si>
    <t>Finance Expenses</t>
  </si>
  <si>
    <t>Other Finance Charge</t>
  </si>
  <si>
    <t>Net Finance Expense</t>
  </si>
  <si>
    <t>Pretax Income</t>
  </si>
  <si>
    <t>Taxes</t>
  </si>
  <si>
    <t>Net Income</t>
  </si>
  <si>
    <t>EPS</t>
  </si>
  <si>
    <t>Balance Sheet</t>
  </si>
  <si>
    <t>Intangibles</t>
  </si>
  <si>
    <t>PP&amp;E</t>
  </si>
  <si>
    <t>ROU</t>
  </si>
  <si>
    <t>Deferred Taxes</t>
  </si>
  <si>
    <t>Trade &amp; A/R</t>
  </si>
  <si>
    <t>Inventories</t>
  </si>
  <si>
    <t>Total NCA</t>
  </si>
  <si>
    <t>Derivative Financial Assets</t>
  </si>
  <si>
    <t>Income Tax Receivables</t>
  </si>
  <si>
    <t>Held for Sale</t>
  </si>
  <si>
    <t>Assets</t>
  </si>
  <si>
    <t>Trade &amp; A/P</t>
  </si>
  <si>
    <t>Lease Liabilities</t>
  </si>
  <si>
    <t>Borrowings</t>
  </si>
  <si>
    <t>Retirement Benefit Obligation</t>
  </si>
  <si>
    <t>Provisions for Other Liabilities</t>
  </si>
  <si>
    <t>TCL</t>
  </si>
  <si>
    <t>Bank Overdrafts</t>
  </si>
  <si>
    <t>Derivative Financial Liabilities</t>
  </si>
  <si>
    <t>Income Tax Liabilities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</si>
  <si>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</si>
  <si>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</si>
  <si>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</si>
  <si>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</si>
  <si>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</si>
  <si>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</si>
  <si>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</si>
  <si>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Inventory/Revenue</t>
  </si>
  <si>
    <t>Share Price</t>
  </si>
  <si>
    <t>ROCE</t>
  </si>
  <si>
    <t>High-end Luxury fashion goods, brand name licensed to fragrants &amp; cosmetics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</si>
</sst>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 tint="0.149998474074526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E1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0" xfId="0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5" borderId="0" xfId="0" applyFont="1" applyFill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0" xfId="0" applyFont="1" applyFill="1" applyAlignment="1">
      <alignment horizontal="right"/>
    </xf>
    <xf numFmtId="16" fontId="6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2" fillId="5" borderId="0" xfId="0" applyFont="1" applyFill="1"/>
    <xf numFmtId="9" fontId="2" fillId="0" borderId="0" xfId="0" applyNumberFormat="1" applyFont="1"/>
    <xf numFmtId="9" fontId="2" fillId="5" borderId="0" xfId="0" applyNumberFormat="1" applyFont="1" applyFill="1"/>
    <xf numFmtId="9" fontId="1" fillId="0" borderId="0" xfId="0" applyNumberFormat="1" applyFont="1"/>
    <xf numFmtId="9" fontId="1" fillId="5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3" fontId="1" fillId="0" borderId="0" xfId="0" applyNumberFormat="1" applyFont="1"/>
    <xf numFmtId="3" fontId="1" fillId="5" borderId="0" xfId="0" applyNumberFormat="1" applyFont="1" applyFill="1"/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 applyAlignment="1">
      <alignment horizontal="right"/>
    </xf>
    <xf numFmtId="3" fontId="7" fillId="5" borderId="0" xfId="0" applyNumberFormat="1" applyFont="1" applyFill="1" applyAlignment="1">
      <alignment horizontal="right"/>
    </xf>
    <xf numFmtId="9" fontId="7" fillId="0" borderId="0" xfId="0" applyNumberFormat="1" applyFont="1" applyAlignment="1">
      <alignment horizontal="left" indent="1"/>
    </xf>
    <xf numFmtId="9" fontId="7" fillId="0" borderId="0" xfId="0" applyNumberFormat="1" applyFont="1"/>
    <xf numFmtId="9" fontId="7" fillId="5" borderId="0" xfId="0" applyNumberFormat="1" applyFont="1" applyFill="1"/>
    <xf numFmtId="0" fontId="8" fillId="0" borderId="0" xfId="0" applyFont="1"/>
    <xf numFmtId="0" fontId="7" fillId="0" borderId="0" xfId="0" applyFont="1"/>
    <xf numFmtId="0" fontId="7" fillId="5" borderId="0" xfId="0" applyFont="1" applyFill="1"/>
    <xf numFmtId="0" fontId="9" fillId="6" borderId="0" xfId="0" applyFont="1" applyFill="1"/>
    <xf numFmtId="16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0E1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76200</xdr:rowOff>
    </xdr:from>
    <xdr:to>
      <xdr:col>5</xdr:col>
      <xdr:colOff>297593</xdr:colOff>
      <xdr:row>3</xdr:row>
      <xdr:rowOff>95250</xdr:rowOff>
    </xdr:to>
    <xdr:pic>
      <xdr:nvPicPr>
        <xdr:cNvPr id="2" name="Picture 1" descr="Burberry®️ Official | British Luxury Fashion &amp; Beauty">
          <a:extLst>
            <a:ext uri="{FF2B5EF4-FFF2-40B4-BE49-F238E27FC236}">
              <a16:creationId xmlns:a16="http://schemas.microsoft.com/office/drawing/2014/main" id="{B7364B0C-7FDA-4381-900F-0C470379D1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500" b="32500"/>
        <a:stretch/>
      </xdr:blipFill>
      <xdr:spPr bwMode="auto">
        <a:xfrm>
          <a:off x="1981201" y="76200"/>
          <a:ext cx="1364392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urberryplc.com/en/investor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Downloads/Burberry%20Interim%20Results%202022%20Announc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B9EF-316B-47B6-888B-DDA2D94441AD}">
  <dimension ref="A2:Q38"/>
  <sheetViews>
    <sheetView tabSelected="1" workbookViewId="0">
      <selection activeCell="D29" sqref="D29"/>
    </sheetView>
  </sheetViews>
  <sheetFormatPr defaultRowHeight="12.75" x14ac:dyDescent="0.2"/>
  <cols>
    <col min="1" max="16384" width="9.140625" style="1"/>
  </cols>
  <sheetData>
    <row r="2" spans="2:17" x14ac:dyDescent="0.2">
      <c r="B2" s="2" t="s">
        <v>0</v>
      </c>
      <c r="G2" s="59" t="s">
        <v>115</v>
      </c>
      <c r="H2" s="59"/>
      <c r="I2" s="59"/>
      <c r="J2" s="59"/>
      <c r="K2" s="59"/>
      <c r="L2" s="59"/>
      <c r="M2" s="59"/>
      <c r="N2" s="59"/>
    </row>
    <row r="3" spans="2:17" x14ac:dyDescent="0.2">
      <c r="B3" s="2" t="s">
        <v>1</v>
      </c>
    </row>
    <row r="4" spans="2:17" x14ac:dyDescent="0.2">
      <c r="B4" s="2"/>
    </row>
    <row r="5" spans="2:17" x14ac:dyDescent="0.2">
      <c r="B5" s="25" t="s">
        <v>2</v>
      </c>
      <c r="C5" s="26"/>
      <c r="D5" s="27"/>
      <c r="G5" s="25" t="s">
        <v>22</v>
      </c>
      <c r="H5" s="26"/>
      <c r="I5" s="26"/>
      <c r="J5" s="26"/>
      <c r="K5" s="26"/>
      <c r="L5" s="26"/>
      <c r="M5" s="26"/>
      <c r="N5" s="26"/>
      <c r="O5" s="26"/>
      <c r="P5" s="26"/>
      <c r="Q5" s="27"/>
    </row>
    <row r="6" spans="2:17" x14ac:dyDescent="0.2">
      <c r="B6" s="3" t="s">
        <v>3</v>
      </c>
      <c r="C6" s="4">
        <v>20.806000000000001</v>
      </c>
      <c r="D6" s="11"/>
      <c r="G6" s="15"/>
      <c r="H6" s="16"/>
      <c r="I6" s="16"/>
      <c r="J6" s="16"/>
      <c r="K6" s="16"/>
      <c r="L6" s="16"/>
      <c r="M6" s="16"/>
      <c r="N6" s="16"/>
      <c r="O6" s="16"/>
      <c r="P6" s="16"/>
      <c r="Q6" s="17"/>
    </row>
    <row r="7" spans="2:17" x14ac:dyDescent="0.2">
      <c r="B7" s="3" t="s">
        <v>4</v>
      </c>
      <c r="C7" s="4">
        <v>386.48</v>
      </c>
      <c r="D7" s="11" t="str">
        <f>$C$29</f>
        <v>H122</v>
      </c>
      <c r="G7" s="15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2:17" x14ac:dyDescent="0.2">
      <c r="B8" s="3" t="s">
        <v>5</v>
      </c>
      <c r="C8" s="13">
        <f>C6*C7</f>
        <v>8041.1028800000004</v>
      </c>
      <c r="D8" s="11"/>
      <c r="G8" s="15"/>
      <c r="H8" s="16"/>
      <c r="I8" s="16"/>
      <c r="J8" s="16"/>
      <c r="K8" s="16"/>
      <c r="L8" s="16"/>
      <c r="M8" s="16"/>
      <c r="N8" s="16"/>
      <c r="O8" s="16"/>
      <c r="P8" s="16"/>
      <c r="Q8" s="17"/>
    </row>
    <row r="9" spans="2:17" x14ac:dyDescent="0.2">
      <c r="B9" s="3" t="s">
        <v>6</v>
      </c>
      <c r="C9" s="13"/>
      <c r="D9" s="11" t="str">
        <f t="shared" ref="D9:D11" si="0">$C$29</f>
        <v>H122</v>
      </c>
      <c r="G9" s="15"/>
      <c r="H9" s="16"/>
      <c r="I9" s="16"/>
      <c r="J9" s="16"/>
      <c r="K9" s="16"/>
      <c r="L9" s="16"/>
      <c r="M9" s="16"/>
      <c r="N9" s="16"/>
      <c r="O9" s="16"/>
      <c r="P9" s="16"/>
      <c r="Q9" s="17"/>
    </row>
    <row r="10" spans="2:17" x14ac:dyDescent="0.2">
      <c r="B10" s="3" t="s">
        <v>7</v>
      </c>
      <c r="C10" s="13"/>
      <c r="D10" s="11" t="str">
        <f t="shared" si="0"/>
        <v>H122</v>
      </c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7"/>
    </row>
    <row r="11" spans="2:17" ht="15" x14ac:dyDescent="0.25">
      <c r="B11" s="3" t="s">
        <v>8</v>
      </c>
      <c r="C11" s="13">
        <f>C9-C10</f>
        <v>0</v>
      </c>
      <c r="D11" s="11" t="str">
        <f t="shared" si="0"/>
        <v>H122</v>
      </c>
      <c r="G11" s="15"/>
      <c r="H11" s="18"/>
      <c r="I11" s="16"/>
      <c r="J11" s="16"/>
      <c r="K11" s="16"/>
      <c r="L11" s="16"/>
      <c r="M11" s="16"/>
      <c r="N11" s="16"/>
      <c r="O11" s="16"/>
      <c r="P11" s="16"/>
      <c r="Q11" s="17"/>
    </row>
    <row r="12" spans="2:17" x14ac:dyDescent="0.2">
      <c r="B12" s="5" t="s">
        <v>9</v>
      </c>
      <c r="C12" s="14">
        <f>C8-C11</f>
        <v>8041.1028800000004</v>
      </c>
      <c r="D12" s="12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7"/>
    </row>
    <row r="13" spans="2:17" x14ac:dyDescent="0.2"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2:17" x14ac:dyDescent="0.2"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7"/>
    </row>
    <row r="15" spans="2:17" x14ac:dyDescent="0.2">
      <c r="B15" s="25" t="s">
        <v>11</v>
      </c>
      <c r="C15" s="26"/>
      <c r="D15" s="27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7"/>
    </row>
    <row r="16" spans="2:17" x14ac:dyDescent="0.2">
      <c r="B16" s="6" t="s">
        <v>12</v>
      </c>
      <c r="C16" s="23" t="s">
        <v>23</v>
      </c>
      <c r="D16" s="24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7"/>
    </row>
    <row r="17" spans="1:17" x14ac:dyDescent="0.2">
      <c r="A17" s="22" t="s">
        <v>13</v>
      </c>
      <c r="B17" s="6" t="s">
        <v>14</v>
      </c>
      <c r="C17" s="23" t="s">
        <v>24</v>
      </c>
      <c r="D17" s="24"/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7"/>
    </row>
    <row r="18" spans="1:17" x14ac:dyDescent="0.2">
      <c r="B18" s="6" t="s">
        <v>25</v>
      </c>
      <c r="C18" s="23" t="s">
        <v>26</v>
      </c>
      <c r="D18" s="24"/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7"/>
    </row>
    <row r="19" spans="1:17" x14ac:dyDescent="0.2">
      <c r="B19" s="8"/>
      <c r="C19" s="28"/>
      <c r="D19" s="29"/>
      <c r="G19" s="15"/>
      <c r="H19" s="16"/>
      <c r="I19" s="16"/>
      <c r="J19" s="16"/>
      <c r="K19" s="16"/>
      <c r="L19" s="16"/>
      <c r="M19" s="16"/>
      <c r="N19" s="16"/>
      <c r="O19" s="16"/>
      <c r="P19" s="16"/>
      <c r="Q19" s="17"/>
    </row>
    <row r="20" spans="1:17" x14ac:dyDescent="0.2"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7"/>
    </row>
    <row r="21" spans="1:17" x14ac:dyDescent="0.2"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7"/>
    </row>
    <row r="22" spans="1:17" x14ac:dyDescent="0.2">
      <c r="B22" s="25" t="s">
        <v>10</v>
      </c>
      <c r="C22" s="26"/>
      <c r="D22" s="27"/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7"/>
    </row>
    <row r="23" spans="1:17" x14ac:dyDescent="0.2">
      <c r="B23" s="9" t="s">
        <v>15</v>
      </c>
      <c r="C23" s="23" t="s">
        <v>27</v>
      </c>
      <c r="D23" s="24"/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7"/>
    </row>
    <row r="24" spans="1:17" x14ac:dyDescent="0.2">
      <c r="B24" s="9" t="s">
        <v>16</v>
      </c>
      <c r="C24" s="23">
        <v>1856</v>
      </c>
      <c r="D24" s="24"/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7"/>
    </row>
    <row r="25" spans="1:17" x14ac:dyDescent="0.2">
      <c r="B25" s="9"/>
      <c r="C25" s="23"/>
      <c r="D25" s="24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1"/>
    </row>
    <row r="26" spans="1:17" x14ac:dyDescent="0.2">
      <c r="B26" s="9" t="s">
        <v>17</v>
      </c>
      <c r="C26" s="23"/>
      <c r="D26" s="24"/>
    </row>
    <row r="27" spans="1:17" x14ac:dyDescent="0.2">
      <c r="B27" s="9" t="s">
        <v>18</v>
      </c>
      <c r="C27" s="23"/>
      <c r="D27" s="24"/>
    </row>
    <row r="28" spans="1:17" x14ac:dyDescent="0.2">
      <c r="B28" s="9"/>
      <c r="C28" s="23"/>
      <c r="D28" s="24"/>
    </row>
    <row r="29" spans="1:17" x14ac:dyDescent="0.2">
      <c r="B29" s="9" t="s">
        <v>19</v>
      </c>
      <c r="C29" s="7" t="s">
        <v>42</v>
      </c>
      <c r="D29" s="60">
        <f>'Financial Model'!K3</f>
        <v>44882</v>
      </c>
    </row>
    <row r="30" spans="1:17" x14ac:dyDescent="0.2">
      <c r="B30" s="10" t="s">
        <v>20</v>
      </c>
      <c r="C30" s="30" t="s">
        <v>28</v>
      </c>
      <c r="D30" s="31"/>
    </row>
    <row r="33" spans="2:4" x14ac:dyDescent="0.2">
      <c r="B33" s="25" t="s">
        <v>21</v>
      </c>
      <c r="C33" s="26"/>
      <c r="D33" s="27"/>
    </row>
    <row r="34" spans="2:4" x14ac:dyDescent="0.2">
      <c r="B34" s="9" t="s">
        <v>29</v>
      </c>
      <c r="C34" s="23"/>
      <c r="D34" s="24"/>
    </row>
    <row r="35" spans="2:4" x14ac:dyDescent="0.2">
      <c r="B35" s="9" t="s">
        <v>30</v>
      </c>
      <c r="C35" s="23"/>
      <c r="D35" s="24"/>
    </row>
    <row r="36" spans="2:4" x14ac:dyDescent="0.2">
      <c r="B36" s="9" t="s">
        <v>31</v>
      </c>
      <c r="C36" s="23"/>
      <c r="D36" s="24"/>
    </row>
    <row r="37" spans="2:4" x14ac:dyDescent="0.2">
      <c r="B37" s="9" t="s">
        <v>32</v>
      </c>
      <c r="C37" s="23"/>
      <c r="D37" s="24"/>
    </row>
    <row r="38" spans="2:4" x14ac:dyDescent="0.2">
      <c r="B38" s="9" t="s">
        <v>33</v>
      </c>
      <c r="C38" s="23"/>
      <c r="D38" s="24"/>
    </row>
  </sheetData>
  <mergeCells count="21">
    <mergeCell ref="C19:D19"/>
    <mergeCell ref="B5:D5"/>
    <mergeCell ref="B15:D15"/>
    <mergeCell ref="C16:D16"/>
    <mergeCell ref="C17:D17"/>
    <mergeCell ref="C18:D18"/>
    <mergeCell ref="C36:D36"/>
    <mergeCell ref="C37:D37"/>
    <mergeCell ref="C38:D38"/>
    <mergeCell ref="G5:Q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</mergeCells>
  <hyperlinks>
    <hyperlink ref="C30:D30" r:id="rId1" display="Link" xr:uid="{C8C09C26-35BE-498E-B037-C6D0149326A3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D8A8-3894-4F23-A898-A197306DFF17}">
  <dimension ref="B1:AE8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3" sqref="M23"/>
    </sheetView>
  </sheetViews>
  <sheetFormatPr defaultRowHeight="12.75" x14ac:dyDescent="0.2"/>
  <cols>
    <col min="1" max="1" width="5" style="1" customWidth="1"/>
    <col min="2" max="2" width="29.140625" style="1" bestFit="1" customWidth="1"/>
    <col min="3" max="3" width="9.140625" style="1"/>
    <col min="4" max="4" width="9.140625" style="32"/>
    <col min="5" max="5" width="9.140625" style="1"/>
    <col min="6" max="6" width="9.140625" style="32"/>
    <col min="7" max="7" width="9.140625" style="1"/>
    <col min="8" max="8" width="9.140625" style="32"/>
    <col min="9" max="9" width="9.140625" style="1"/>
    <col min="10" max="10" width="9.140625" style="32"/>
    <col min="11" max="11" width="9.140625" style="1"/>
    <col min="12" max="12" width="9.140625" style="32"/>
    <col min="13" max="16384" width="9.140625" style="1"/>
  </cols>
  <sheetData>
    <row r="1" spans="2:31" s="33" customFormat="1" x14ac:dyDescent="0.2">
      <c r="C1" s="33" t="s">
        <v>34</v>
      </c>
      <c r="D1" s="34" t="s">
        <v>35</v>
      </c>
      <c r="E1" s="33" t="s">
        <v>36</v>
      </c>
      <c r="F1" s="34" t="s">
        <v>37</v>
      </c>
      <c r="G1" s="33" t="s">
        <v>38</v>
      </c>
      <c r="H1" s="34" t="s">
        <v>39</v>
      </c>
      <c r="I1" s="33" t="s">
        <v>40</v>
      </c>
      <c r="J1" s="34" t="s">
        <v>41</v>
      </c>
      <c r="K1" s="39" t="s">
        <v>42</v>
      </c>
      <c r="L1" s="34" t="s">
        <v>43</v>
      </c>
      <c r="P1" s="33" t="s">
        <v>44</v>
      </c>
      <c r="Q1" s="33" t="s">
        <v>45</v>
      </c>
      <c r="R1" s="33" t="s">
        <v>46</v>
      </c>
      <c r="S1" s="33" t="s">
        <v>47</v>
      </c>
      <c r="T1" s="33" t="s">
        <v>48</v>
      </c>
      <c r="U1" s="33" t="s">
        <v>49</v>
      </c>
      <c r="V1" s="33" t="s">
        <v>50</v>
      </c>
      <c r="W1" s="33" t="s">
        <v>51</v>
      </c>
      <c r="X1" s="33" t="s">
        <v>52</v>
      </c>
      <c r="Y1" s="33" t="s">
        <v>53</v>
      </c>
      <c r="Z1" s="33" t="s">
        <v>54</v>
      </c>
      <c r="AA1" s="33" t="s">
        <v>55</v>
      </c>
      <c r="AB1" s="33" t="s">
        <v>56</v>
      </c>
      <c r="AC1" s="33" t="s">
        <v>57</v>
      </c>
      <c r="AD1" s="33" t="s">
        <v>58</v>
      </c>
      <c r="AE1" s="33" t="s">
        <v>59</v>
      </c>
    </row>
    <row r="2" spans="2:31" s="36" customFormat="1" x14ac:dyDescent="0.2">
      <c r="B2" s="35"/>
      <c r="D2" s="37"/>
      <c r="F2" s="37"/>
      <c r="H2" s="37"/>
      <c r="I2" s="40">
        <v>44464</v>
      </c>
      <c r="J2" s="37"/>
      <c r="K2" s="40">
        <v>44860</v>
      </c>
      <c r="L2" s="37"/>
    </row>
    <row r="3" spans="2:31" s="36" customFormat="1" x14ac:dyDescent="0.2">
      <c r="B3" s="35"/>
      <c r="D3" s="37"/>
      <c r="F3" s="37"/>
      <c r="H3" s="37"/>
      <c r="J3" s="37"/>
      <c r="K3" s="38">
        <v>44882</v>
      </c>
      <c r="L3" s="37"/>
    </row>
    <row r="4" spans="2:31" s="51" customFormat="1" x14ac:dyDescent="0.2">
      <c r="B4" s="50" t="s">
        <v>70</v>
      </c>
      <c r="D4" s="52"/>
      <c r="F4" s="52"/>
      <c r="H4" s="52"/>
      <c r="I4" s="51">
        <v>944</v>
      </c>
      <c r="J4" s="52"/>
      <c r="K4" s="51">
        <v>1061</v>
      </c>
      <c r="L4" s="52"/>
    </row>
    <row r="5" spans="2:31" s="51" customFormat="1" x14ac:dyDescent="0.2">
      <c r="B5" s="50" t="s">
        <v>71</v>
      </c>
      <c r="D5" s="52"/>
      <c r="F5" s="52"/>
      <c r="H5" s="52"/>
      <c r="I5" s="51">
        <v>249</v>
      </c>
      <c r="J5" s="52"/>
      <c r="K5" s="51">
        <v>263</v>
      </c>
      <c r="L5" s="52"/>
    </row>
    <row r="6" spans="2:31" s="51" customFormat="1" x14ac:dyDescent="0.2">
      <c r="B6" s="50" t="s">
        <v>72</v>
      </c>
      <c r="D6" s="52"/>
      <c r="F6" s="52"/>
      <c r="H6" s="52"/>
      <c r="I6" s="51">
        <v>20</v>
      </c>
      <c r="J6" s="52"/>
      <c r="K6" s="51">
        <v>21</v>
      </c>
      <c r="L6" s="52"/>
    </row>
    <row r="7" spans="2:31" s="46" customFormat="1" x14ac:dyDescent="0.2">
      <c r="B7" s="46" t="s">
        <v>60</v>
      </c>
      <c r="D7" s="47"/>
      <c r="F7" s="47"/>
      <c r="H7" s="47"/>
      <c r="I7" s="46">
        <f>SUM(I4:I6)</f>
        <v>1213</v>
      </c>
      <c r="J7" s="47"/>
      <c r="K7" s="46">
        <f>SUM(K4:K6)</f>
        <v>1345</v>
      </c>
      <c r="L7" s="47"/>
    </row>
    <row r="8" spans="2:31" s="48" customFormat="1" x14ac:dyDescent="0.2">
      <c r="B8" s="48" t="s">
        <v>61</v>
      </c>
      <c r="D8" s="49"/>
      <c r="F8" s="49"/>
      <c r="H8" s="49"/>
      <c r="I8" s="48">
        <v>366</v>
      </c>
      <c r="J8" s="49"/>
      <c r="K8" s="48">
        <v>402</v>
      </c>
      <c r="L8" s="49"/>
    </row>
    <row r="9" spans="2:31" s="46" customFormat="1" x14ac:dyDescent="0.2">
      <c r="B9" s="46" t="s">
        <v>62</v>
      </c>
      <c r="D9" s="47"/>
      <c r="F9" s="47"/>
      <c r="H9" s="47"/>
      <c r="I9" s="46">
        <f>I7-I8</f>
        <v>847</v>
      </c>
      <c r="J9" s="47"/>
      <c r="K9" s="46">
        <f>K7-K8</f>
        <v>943</v>
      </c>
      <c r="L9" s="47"/>
    </row>
    <row r="10" spans="2:31" x14ac:dyDescent="0.2">
      <c r="B10" s="1" t="s">
        <v>63</v>
      </c>
      <c r="I10" s="1">
        <v>658</v>
      </c>
      <c r="K10" s="1">
        <v>712</v>
      </c>
    </row>
    <row r="11" spans="2:31" x14ac:dyDescent="0.2">
      <c r="B11" s="1" t="s">
        <v>74</v>
      </c>
      <c r="I11" s="1">
        <v>18</v>
      </c>
      <c r="K11" s="1">
        <v>32</v>
      </c>
    </row>
    <row r="12" spans="2:31" s="2" customFormat="1" x14ac:dyDescent="0.2">
      <c r="B12" s="2" t="s">
        <v>75</v>
      </c>
      <c r="D12" s="41"/>
      <c r="F12" s="41"/>
      <c r="H12" s="41"/>
      <c r="I12" s="46">
        <f>I9-I10+I11</f>
        <v>207</v>
      </c>
      <c r="J12" s="41"/>
      <c r="K12" s="46">
        <f>K9-K10+K11</f>
        <v>263</v>
      </c>
      <c r="L12" s="41"/>
    </row>
    <row r="13" spans="2:31" x14ac:dyDescent="0.2">
      <c r="B13" s="1" t="s">
        <v>76</v>
      </c>
      <c r="I13" s="1">
        <v>1</v>
      </c>
      <c r="K13" s="1">
        <v>6</v>
      </c>
    </row>
    <row r="14" spans="2:31" x14ac:dyDescent="0.2">
      <c r="B14" s="1" t="s">
        <v>77</v>
      </c>
      <c r="I14" s="1">
        <v>17</v>
      </c>
      <c r="K14" s="1">
        <v>18</v>
      </c>
    </row>
    <row r="15" spans="2:31" x14ac:dyDescent="0.2">
      <c r="B15" s="1" t="s">
        <v>78</v>
      </c>
      <c r="I15" s="1">
        <v>0</v>
      </c>
      <c r="K15" s="1">
        <v>0</v>
      </c>
    </row>
    <row r="16" spans="2:31" x14ac:dyDescent="0.2">
      <c r="B16" s="1" t="s">
        <v>79</v>
      </c>
      <c r="I16" s="1">
        <f>I13-I14-I15</f>
        <v>-16</v>
      </c>
      <c r="K16" s="1">
        <f>K13-K14-K15</f>
        <v>-12</v>
      </c>
    </row>
    <row r="17" spans="2:12" x14ac:dyDescent="0.2">
      <c r="B17" s="1" t="s">
        <v>80</v>
      </c>
      <c r="I17" s="48">
        <f>I12+I16</f>
        <v>191</v>
      </c>
      <c r="K17" s="48">
        <f>K12+K16</f>
        <v>251</v>
      </c>
    </row>
    <row r="18" spans="2:12" x14ac:dyDescent="0.2">
      <c r="B18" s="1" t="s">
        <v>81</v>
      </c>
      <c r="I18" s="1">
        <v>46</v>
      </c>
      <c r="K18" s="1">
        <v>57</v>
      </c>
    </row>
    <row r="19" spans="2:12" s="2" customFormat="1" x14ac:dyDescent="0.2">
      <c r="B19" s="2" t="s">
        <v>82</v>
      </c>
      <c r="D19" s="41"/>
      <c r="F19" s="41"/>
      <c r="H19" s="41"/>
      <c r="I19" s="2">
        <f>I17-I18</f>
        <v>145</v>
      </c>
      <c r="J19" s="41"/>
      <c r="K19" s="2">
        <f>K17-K18</f>
        <v>194</v>
      </c>
      <c r="L19" s="41"/>
    </row>
    <row r="20" spans="2:12" x14ac:dyDescent="0.2">
      <c r="B20" s="1" t="s">
        <v>83</v>
      </c>
    </row>
    <row r="21" spans="2:12" x14ac:dyDescent="0.2">
      <c r="B21" s="1" t="s">
        <v>4</v>
      </c>
    </row>
    <row r="23" spans="2:12" s="42" customFormat="1" x14ac:dyDescent="0.2">
      <c r="B23" s="42" t="s">
        <v>64</v>
      </c>
      <c r="D23" s="43"/>
      <c r="F23" s="43"/>
      <c r="H23" s="43"/>
      <c r="J23" s="43"/>
      <c r="K23" s="42">
        <f>K7/I7-1</f>
        <v>0.10882110469909323</v>
      </c>
      <c r="L23" s="43"/>
    </row>
    <row r="24" spans="2:12" s="54" customFormat="1" x14ac:dyDescent="0.2">
      <c r="B24" s="53" t="s">
        <v>73</v>
      </c>
      <c r="D24" s="55"/>
      <c r="F24" s="55"/>
      <c r="H24" s="55"/>
      <c r="J24" s="55"/>
      <c r="K24" s="54">
        <f>K4/I4-1</f>
        <v>0.12394067796610164</v>
      </c>
      <c r="L24" s="55"/>
    </row>
    <row r="25" spans="2:12" x14ac:dyDescent="0.2">
      <c r="B25" s="1" t="s">
        <v>65</v>
      </c>
    </row>
    <row r="28" spans="2:12" s="44" customFormat="1" x14ac:dyDescent="0.2">
      <c r="B28" s="44" t="s">
        <v>66</v>
      </c>
      <c r="D28" s="45"/>
      <c r="F28" s="45"/>
      <c r="H28" s="45"/>
      <c r="I28" s="44">
        <f>I9/I7</f>
        <v>0.69826875515251441</v>
      </c>
      <c r="J28" s="45"/>
      <c r="K28" s="44">
        <f>K9/K7</f>
        <v>0.70111524163568772</v>
      </c>
      <c r="L28" s="45"/>
    </row>
    <row r="29" spans="2:12" x14ac:dyDescent="0.2">
      <c r="B29" s="1" t="s">
        <v>67</v>
      </c>
      <c r="I29" s="44">
        <f>I12/I7</f>
        <v>0.17065127782357792</v>
      </c>
      <c r="K29" s="44">
        <f>K12/K7</f>
        <v>0.19553903345724907</v>
      </c>
    </row>
    <row r="30" spans="2:12" x14ac:dyDescent="0.2">
      <c r="B30" s="1" t="s">
        <v>68</v>
      </c>
      <c r="I30" s="44">
        <f>I19/I7</f>
        <v>0.11953833470733718</v>
      </c>
      <c r="K30" s="44">
        <f>K19/K7</f>
        <v>0.14423791821561338</v>
      </c>
    </row>
    <row r="31" spans="2:12" s="44" customFormat="1" x14ac:dyDescent="0.2">
      <c r="B31" s="44" t="s">
        <v>69</v>
      </c>
      <c r="D31" s="45"/>
      <c r="F31" s="45"/>
      <c r="H31" s="45"/>
      <c r="I31" s="44">
        <f>I18/I17</f>
        <v>0.24083769633507854</v>
      </c>
      <c r="J31" s="45"/>
      <c r="K31" s="44">
        <f>K18/K17</f>
        <v>0.22709163346613545</v>
      </c>
      <c r="L31" s="45"/>
    </row>
    <row r="35" spans="2:12" x14ac:dyDescent="0.2">
      <c r="B35" s="56" t="s">
        <v>84</v>
      </c>
    </row>
    <row r="36" spans="2:12" x14ac:dyDescent="0.2">
      <c r="B36" s="1" t="s">
        <v>85</v>
      </c>
    </row>
    <row r="37" spans="2:12" x14ac:dyDescent="0.2">
      <c r="B37" s="1" t="s">
        <v>86</v>
      </c>
    </row>
    <row r="38" spans="2:12" x14ac:dyDescent="0.2">
      <c r="B38" s="1" t="s">
        <v>87</v>
      </c>
    </row>
    <row r="39" spans="2:12" x14ac:dyDescent="0.2">
      <c r="B39" s="1" t="s">
        <v>88</v>
      </c>
    </row>
    <row r="40" spans="2:12" x14ac:dyDescent="0.2">
      <c r="B40" s="1" t="s">
        <v>89</v>
      </c>
    </row>
    <row r="41" spans="2:12" x14ac:dyDescent="0.2">
      <c r="B41" s="1" t="s">
        <v>91</v>
      </c>
    </row>
    <row r="42" spans="2:12" s="2" customFormat="1" x14ac:dyDescent="0.2">
      <c r="B42" s="2" t="s">
        <v>90</v>
      </c>
      <c r="D42" s="41"/>
      <c r="F42" s="41"/>
      <c r="H42" s="41"/>
      <c r="J42" s="41"/>
      <c r="L42" s="41"/>
    </row>
    <row r="43" spans="2:12" x14ac:dyDescent="0.2">
      <c r="B43" s="1" t="s">
        <v>89</v>
      </c>
    </row>
    <row r="44" spans="2:12" s="2" customFormat="1" x14ac:dyDescent="0.2">
      <c r="B44" s="2" t="s">
        <v>92</v>
      </c>
      <c r="D44" s="41"/>
      <c r="F44" s="41"/>
      <c r="H44" s="41"/>
      <c r="J44" s="41"/>
      <c r="L44" s="41"/>
    </row>
    <row r="45" spans="2:12" x14ac:dyDescent="0.2">
      <c r="B45" s="1" t="s">
        <v>93</v>
      </c>
    </row>
    <row r="46" spans="2:12" s="2" customFormat="1" x14ac:dyDescent="0.2">
      <c r="B46" s="2" t="s">
        <v>6</v>
      </c>
      <c r="D46" s="41"/>
      <c r="F46" s="41"/>
      <c r="H46" s="41"/>
      <c r="J46" s="41"/>
      <c r="L46" s="41"/>
    </row>
    <row r="47" spans="2:12" x14ac:dyDescent="0.2">
      <c r="B47" s="1" t="s">
        <v>94</v>
      </c>
    </row>
    <row r="48" spans="2:12" x14ac:dyDescent="0.2">
      <c r="B48" s="1" t="s">
        <v>95</v>
      </c>
    </row>
    <row r="50" spans="2:12" x14ac:dyDescent="0.2">
      <c r="B50" s="1" t="s">
        <v>96</v>
      </c>
    </row>
    <row r="51" spans="2:12" x14ac:dyDescent="0.2">
      <c r="B51" s="1" t="s">
        <v>97</v>
      </c>
    </row>
    <row r="52" spans="2:12" s="2" customFormat="1" x14ac:dyDescent="0.2">
      <c r="B52" s="2" t="s">
        <v>98</v>
      </c>
      <c r="D52" s="41"/>
      <c r="F52" s="41"/>
      <c r="H52" s="41"/>
      <c r="J52" s="41"/>
      <c r="L52" s="41"/>
    </row>
    <row r="53" spans="2:12" x14ac:dyDescent="0.2">
      <c r="B53" s="1" t="s">
        <v>88</v>
      </c>
    </row>
    <row r="54" spans="2:12" x14ac:dyDescent="0.2">
      <c r="B54" s="1" t="s">
        <v>99</v>
      </c>
    </row>
    <row r="55" spans="2:12" x14ac:dyDescent="0.2">
      <c r="B55" s="1" t="s">
        <v>100</v>
      </c>
    </row>
    <row r="56" spans="2:12" x14ac:dyDescent="0.2">
      <c r="B56" s="1" t="s">
        <v>101</v>
      </c>
    </row>
    <row r="57" spans="2:12" x14ac:dyDescent="0.2">
      <c r="B57" s="1" t="s">
        <v>96</v>
      </c>
    </row>
    <row r="58" spans="2:12" s="2" customFormat="1" x14ac:dyDescent="0.2">
      <c r="B58" s="2" t="s">
        <v>102</v>
      </c>
      <c r="D58" s="41"/>
      <c r="F58" s="41"/>
      <c r="H58" s="41"/>
      <c r="J58" s="41"/>
      <c r="L58" s="41"/>
    </row>
    <row r="59" spans="2:12" x14ac:dyDescent="0.2">
      <c r="B59" s="1" t="s">
        <v>97</v>
      </c>
    </row>
    <row r="60" spans="2:12" s="2" customFormat="1" x14ac:dyDescent="0.2">
      <c r="B60" s="2" t="s">
        <v>103</v>
      </c>
      <c r="D60" s="41"/>
      <c r="F60" s="41"/>
      <c r="H60" s="41"/>
      <c r="J60" s="41"/>
      <c r="L60" s="41"/>
    </row>
    <row r="61" spans="2:12" x14ac:dyDescent="0.2">
      <c r="B61" s="1" t="s">
        <v>104</v>
      </c>
    </row>
    <row r="62" spans="2:12" x14ac:dyDescent="0.2">
      <c r="B62" s="1" t="s">
        <v>100</v>
      </c>
    </row>
    <row r="63" spans="2:12" x14ac:dyDescent="0.2">
      <c r="B63" s="1" t="s">
        <v>105</v>
      </c>
    </row>
    <row r="65" spans="2:12" x14ac:dyDescent="0.2">
      <c r="B65" s="1" t="s">
        <v>106</v>
      </c>
    </row>
    <row r="66" spans="2:12" x14ac:dyDescent="0.2">
      <c r="B66" s="1" t="s">
        <v>107</v>
      </c>
    </row>
    <row r="68" spans="2:12" x14ac:dyDescent="0.2">
      <c r="B68" s="1" t="s">
        <v>108</v>
      </c>
    </row>
    <row r="69" spans="2:12" x14ac:dyDescent="0.2">
      <c r="B69" s="1" t="s">
        <v>109</v>
      </c>
    </row>
    <row r="71" spans="2:12" s="57" customFormat="1" x14ac:dyDescent="0.2">
      <c r="B71" s="57" t="s">
        <v>6</v>
      </c>
      <c r="D71" s="58"/>
      <c r="F71" s="58"/>
      <c r="H71" s="58"/>
      <c r="J71" s="58"/>
      <c r="L71" s="58"/>
    </row>
    <row r="72" spans="2:12" s="57" customFormat="1" x14ac:dyDescent="0.2">
      <c r="B72" s="57" t="s">
        <v>7</v>
      </c>
      <c r="D72" s="58"/>
      <c r="F72" s="58"/>
      <c r="H72" s="58"/>
      <c r="J72" s="58"/>
      <c r="L72" s="58"/>
    </row>
    <row r="73" spans="2:12" x14ac:dyDescent="0.2">
      <c r="B73" s="1" t="s">
        <v>8</v>
      </c>
    </row>
    <row r="75" spans="2:12" x14ac:dyDescent="0.2">
      <c r="B75" s="1" t="s">
        <v>110</v>
      </c>
    </row>
    <row r="76" spans="2:12" x14ac:dyDescent="0.2">
      <c r="B76" s="1" t="s">
        <v>111</v>
      </c>
    </row>
    <row r="77" spans="2:12" x14ac:dyDescent="0.2">
      <c r="B77" s="1" t="s">
        <v>112</v>
      </c>
    </row>
    <row r="79" spans="2:12" x14ac:dyDescent="0.2">
      <c r="B79" s="1" t="s">
        <v>113</v>
      </c>
    </row>
    <row r="80" spans="2:12" x14ac:dyDescent="0.2">
      <c r="B80" s="1" t="s">
        <v>5</v>
      </c>
    </row>
    <row r="81" spans="2:2" x14ac:dyDescent="0.2">
      <c r="B81" s="1" t="s">
        <v>9</v>
      </c>
    </row>
    <row r="83" spans="2:2" x14ac:dyDescent="0.2">
      <c r="B83" s="1" t="s">
        <v>29</v>
      </c>
    </row>
    <row r="84" spans="2:2" x14ac:dyDescent="0.2">
      <c r="B84" s="1" t="s">
        <v>30</v>
      </c>
    </row>
    <row r="85" spans="2:2" x14ac:dyDescent="0.2">
      <c r="B85" s="1" t="s">
        <v>31</v>
      </c>
    </row>
    <row r="86" spans="2:2" x14ac:dyDescent="0.2">
      <c r="B86" s="1" t="s">
        <v>32</v>
      </c>
    </row>
    <row r="87" spans="2:2" x14ac:dyDescent="0.2">
      <c r="B87" s="1" t="s">
        <v>33</v>
      </c>
    </row>
    <row r="88" spans="2:2" x14ac:dyDescent="0.2">
      <c r="B88" s="1" t="s">
        <v>114</v>
      </c>
    </row>
  </sheetData>
  <hyperlinks>
    <hyperlink ref="K1" r:id="rId1" xr:uid="{642E41A0-B3FF-45FB-8550-5FCB55A4F07C}"/>
  </hyperlinks>
  <pageMargins left="0.7" right="0.7" top="0.75" bottom="0.75" header="0.3" footer="0.3"/>
  <ignoredErrors>
    <ignoredError sqref="K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2022-11-18T21:40:56Z</dcterms:created>
  <dcterms:modified xsi:type="dcterms:W3CDTF">2022-11-29T14:35:26Z</dcterms:modified>
</cp:coreProperties>
</file>