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Private Equity\"/>
    </mc:Choice>
  </mc:AlternateContent>
  <xr:revisionPtr revIDLastSave="0" documentId="13_ncr:1_{60038A40-63B3-44DD-9B83-34E41FE389EA}" xr6:coauthVersionLast="36" xr6:coauthVersionMax="36" xr10:uidLastSave="{00000000-0000-0000-0000-000000000000}"/>
  <bookViews>
    <workbookView xWindow="0" yWindow="0" windowWidth="28800" windowHeight="12225" activeTab="1" xr2:uid="{D92A9C50-FDAA-42F6-BAFC-A4DE9D07EFCA}"/>
  </bookViews>
  <sheets>
    <sheet name="Main" sheetId="1" r:id="rId1"/>
    <sheet name="Account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2" l="1"/>
  <c r="D16" i="2"/>
  <c r="D21" i="2"/>
  <c r="C21" i="2"/>
  <c r="D20" i="2"/>
  <c r="C20" i="2"/>
  <c r="D19" i="2"/>
  <c r="C19" i="2"/>
  <c r="D18" i="2"/>
  <c r="C18" i="2"/>
  <c r="G16" i="2"/>
  <c r="F16" i="2"/>
  <c r="F21" i="2"/>
  <c r="E21" i="2"/>
  <c r="F20" i="2"/>
  <c r="E20" i="2"/>
  <c r="F19" i="2"/>
  <c r="E19" i="2"/>
  <c r="F18" i="2"/>
  <c r="E18" i="2"/>
  <c r="D5" i="2"/>
  <c r="D9" i="2" s="1"/>
  <c r="D12" i="2" s="1"/>
  <c r="D14" i="2" s="1"/>
  <c r="I16" i="2"/>
  <c r="H16" i="2"/>
  <c r="J16" i="2"/>
  <c r="K16" i="2"/>
  <c r="K18" i="2"/>
  <c r="L16" i="2"/>
  <c r="K9" i="2"/>
  <c r="K12" i="2" s="1"/>
  <c r="K14" i="2" s="1"/>
  <c r="K20" i="2" s="1"/>
  <c r="F9" i="2"/>
  <c r="F12" i="2" s="1"/>
  <c r="F14" i="2" s="1"/>
  <c r="K5" i="2"/>
  <c r="J5" i="2"/>
  <c r="J9" i="2" s="1"/>
  <c r="J12" i="2" s="1"/>
  <c r="J14" i="2" s="1"/>
  <c r="J20" i="2" s="1"/>
  <c r="I5" i="2"/>
  <c r="I9" i="2" s="1"/>
  <c r="I12" i="2" s="1"/>
  <c r="I14" i="2" s="1"/>
  <c r="I20" i="2" s="1"/>
  <c r="H5" i="2"/>
  <c r="H9" i="2" s="1"/>
  <c r="H12" i="2" s="1"/>
  <c r="H14" i="2" s="1"/>
  <c r="H20" i="2" s="1"/>
  <c r="G5" i="2"/>
  <c r="G9" i="2" s="1"/>
  <c r="G12" i="2" s="1"/>
  <c r="G14" i="2" s="1"/>
  <c r="G20" i="2" s="1"/>
  <c r="F5" i="2"/>
  <c r="E5" i="2"/>
  <c r="E9" i="2" s="1"/>
  <c r="E12" i="2" s="1"/>
  <c r="E14" i="2" s="1"/>
  <c r="C5" i="2"/>
  <c r="C9" i="2" s="1"/>
  <c r="C12" i="2" s="1"/>
  <c r="C14" i="2" s="1"/>
  <c r="L9" i="2"/>
  <c r="L12" i="2" s="1"/>
  <c r="L18" i="2"/>
  <c r="L5" i="2"/>
  <c r="I21" i="2" l="1"/>
  <c r="J19" i="2"/>
  <c r="L14" i="2"/>
  <c r="L20" i="2" s="1"/>
  <c r="L21" i="2"/>
  <c r="K19" i="2"/>
  <c r="G18" i="2"/>
  <c r="H18" i="2"/>
  <c r="K21" i="2"/>
  <c r="G19" i="2"/>
  <c r="J18" i="2"/>
  <c r="H19" i="2"/>
  <c r="J21" i="2"/>
  <c r="G21" i="2"/>
  <c r="L19" i="2"/>
  <c r="H21" i="2"/>
  <c r="I18" i="2"/>
  <c r="I19" i="2"/>
</calcChain>
</file>

<file path=xl/sharedStrings.xml><?xml version="1.0" encoding="utf-8"?>
<sst xmlns="http://schemas.openxmlformats.org/spreadsheetml/2006/main" count="53" uniqueCount="52">
  <si>
    <t>Hagondale Limited (Titan Airways)</t>
  </si>
  <si>
    <t>Management</t>
  </si>
  <si>
    <t>MD</t>
  </si>
  <si>
    <t>Alastair Wilson</t>
  </si>
  <si>
    <t>Profile</t>
  </si>
  <si>
    <t>HQ</t>
  </si>
  <si>
    <t>Founded</t>
  </si>
  <si>
    <t>FY 13/14</t>
  </si>
  <si>
    <t>FY 14/15</t>
  </si>
  <si>
    <t>FY 15/16</t>
  </si>
  <si>
    <t>FY 16/17</t>
  </si>
  <si>
    <t>FY 17/18</t>
  </si>
  <si>
    <t>FY 18/19</t>
  </si>
  <si>
    <t>FY 19/20</t>
  </si>
  <si>
    <t>FY 20/21</t>
  </si>
  <si>
    <t>FY 21/22</t>
  </si>
  <si>
    <t>Filings</t>
  </si>
  <si>
    <t>Link</t>
  </si>
  <si>
    <t>Revenue</t>
  </si>
  <si>
    <t>COGS</t>
  </si>
  <si>
    <t>Gross Profit</t>
  </si>
  <si>
    <t>Administrative</t>
  </si>
  <si>
    <t>Other Operating Income</t>
  </si>
  <si>
    <t>Operating Income</t>
  </si>
  <si>
    <t>Interest Income</t>
  </si>
  <si>
    <t>Interest Expense</t>
  </si>
  <si>
    <t>Pretax Income</t>
  </si>
  <si>
    <t>Taxes</t>
  </si>
  <si>
    <t>Net Income</t>
  </si>
  <si>
    <t>Revenue Y/Y</t>
  </si>
  <si>
    <t>Gross Margin</t>
  </si>
  <si>
    <t>Operating Margin</t>
  </si>
  <si>
    <t>Net Margin</t>
  </si>
  <si>
    <t>Tax Rate</t>
  </si>
  <si>
    <t>Fleet No.</t>
  </si>
  <si>
    <t>Avg. Age</t>
  </si>
  <si>
    <t>Orders</t>
  </si>
  <si>
    <t>Stanstead Airport, UK</t>
  </si>
  <si>
    <t>Update</t>
  </si>
  <si>
    <t>FY21/22</t>
  </si>
  <si>
    <t>Exceptional Costs</t>
  </si>
  <si>
    <t>FY  12/13</t>
  </si>
  <si>
    <t>-</t>
  </si>
  <si>
    <t>Company Structure</t>
  </si>
  <si>
    <t>Titan Airways Limited</t>
  </si>
  <si>
    <t>Execair Limited</t>
  </si>
  <si>
    <t>Snowjet Limited</t>
  </si>
  <si>
    <t>Geerman Leasing Limited</t>
  </si>
  <si>
    <t>DORMANT</t>
  </si>
  <si>
    <t>Aircraft Leasing Company</t>
  </si>
  <si>
    <t>Incorporated in Cayman Islands</t>
  </si>
  <si>
    <t>Provision of freight &amp; passenger 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</si>
</sst>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 tint="0.499984740745262"/>
      <name val="Arial"/>
      <family val="2"/>
    </font>
    <font>
      <b/>
      <sz val="10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10"/>
      <color theme="5"/>
      <name val="Arial"/>
      <family val="2"/>
    </font>
    <font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14" fontId="3" fillId="0" borderId="0" xfId="0" applyNumberFormat="1" applyFont="1"/>
    <xf numFmtId="0" fontId="6" fillId="0" borderId="0" xfId="1" applyFont="1" applyAlignment="1">
      <alignment horizontal="right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9" fontId="1" fillId="0" borderId="0" xfId="0" applyNumberFormat="1" applyFont="1"/>
    <xf numFmtId="164" fontId="6" fillId="0" borderId="0" xfId="1" applyNumberFormat="1" applyFont="1" applyAlignment="1">
      <alignment horizontal="right"/>
    </xf>
    <xf numFmtId="164" fontId="2" fillId="0" borderId="0" xfId="0" applyNumberFormat="1" applyFont="1"/>
    <xf numFmtId="164" fontId="1" fillId="0" borderId="0" xfId="0" applyNumberFormat="1" applyFont="1"/>
    <xf numFmtId="9" fontId="2" fillId="0" borderId="0" xfId="0" applyNumberFormat="1" applyFont="1"/>
    <xf numFmtId="0" fontId="1" fillId="2" borderId="0" xfId="0" applyFont="1" applyFill="1" applyBorder="1" applyAlignment="1">
      <alignment horizontal="center"/>
    </xf>
    <xf numFmtId="16" fontId="1" fillId="2" borderId="5" xfId="0" applyNumberFormat="1" applyFont="1" applyFill="1" applyBorder="1" applyAlignment="1">
      <alignment horizontal="center"/>
    </xf>
    <xf numFmtId="9" fontId="2" fillId="0" borderId="0" xfId="0" applyNumberFormat="1" applyFont="1" applyAlignment="1">
      <alignment horizontal="right"/>
    </xf>
    <xf numFmtId="0" fontId="7" fillId="0" borderId="0" xfId="0" applyFont="1"/>
    <xf numFmtId="0" fontId="2" fillId="2" borderId="4" xfId="0" applyFont="1" applyFill="1" applyBorder="1"/>
    <xf numFmtId="0" fontId="1" fillId="2" borderId="0" xfId="0" applyFont="1" applyFill="1" applyBorder="1"/>
    <xf numFmtId="0" fontId="1" fillId="2" borderId="5" xfId="0" applyFont="1" applyFill="1" applyBorder="1"/>
    <xf numFmtId="0" fontId="1" fillId="2" borderId="4" xfId="0" applyFont="1" applyFill="1" applyBorder="1"/>
    <xf numFmtId="0" fontId="8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9" fillId="2" borderId="4" xfId="0" applyFont="1" applyFill="1" applyBorder="1"/>
    <xf numFmtId="0" fontId="6" fillId="2" borderId="7" xfId="1" applyFont="1" applyFill="1" applyBorder="1" applyAlignment="1">
      <alignment horizontal="center"/>
    </xf>
    <xf numFmtId="0" fontId="6" fillId="2" borderId="8" xfId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123825</xdr:rowOff>
    </xdr:from>
    <xdr:to>
      <xdr:col>7</xdr:col>
      <xdr:colOff>219075</xdr:colOff>
      <xdr:row>3</xdr:row>
      <xdr:rowOff>114300</xdr:rowOff>
    </xdr:to>
    <xdr:pic>
      <xdr:nvPicPr>
        <xdr:cNvPr id="2" name="Picture 1" descr="Titan Airways">
          <a:extLst>
            <a:ext uri="{FF2B5EF4-FFF2-40B4-BE49-F238E27FC236}">
              <a16:creationId xmlns:a16="http://schemas.microsoft.com/office/drawing/2014/main" id="{237BCC31-75D3-4E55-88D6-43E3CAC81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123825"/>
          <a:ext cx="14287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0</xdr:row>
      <xdr:rowOff>0</xdr:rowOff>
    </xdr:from>
    <xdr:to>
      <xdr:col>12</xdr:col>
      <xdr:colOff>9525</xdr:colOff>
      <xdr:row>50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2A4312A-DF19-4679-AE68-AAE18C132927}"/>
            </a:ext>
          </a:extLst>
        </xdr:cNvPr>
        <xdr:cNvCxnSpPr/>
      </xdr:nvCxnSpPr>
      <xdr:spPr>
        <a:xfrm>
          <a:off x="7181850" y="0"/>
          <a:ext cx="0" cy="81438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ind-and-update.company-information.service.gov.uk/company/02670425/filing-history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3.eu-west-2.amazonaws.com/document-api-images-live.ch.gov.uk/docs/NTZAPtuVOctGJtJ4h2rqhjJS-qw-CRDHKfOIi4BTTu4/application-pdf?X-Amz-Algorithm=AWS4-HMAC-SHA256&amp;X-Amz-Credential=ASIAWRGBDBV3NZYG7ZVQ%2F20230409%2Feu-west-2%2Fs3%2Faws4_request&amp;X-Amz-Date=20230409T133517Z&amp;X-Amz-Expires=60&amp;X-Amz-Security-Token=IQoJb3JpZ2luX2VjEI3%2F%2F%2F%2F%2F%2F%2F%2F%2F%2FwEaCWV1LXdlc3QtMiJHMEUCIQCdVXwt80cyQFhBHd9EFJQZTr2n5QDFBMcDn49RcbLOiAIgNHimjs096liY%2FBRKO8%2B08F4um6HIlMkfc9ZfZH2l5vsquwUIdhAEGgw0NDkyMjkwMzI4MjIiDMe0jLYJNno6%2BAdzSiqYBftu%2BXlrk7kBq2TflySDb6h2a%2BawACJntkQ2DvhhIqh3GKgXV2AiDTO7TGR0iMP5%2BRTtPbi70wwg2cNJo7E4TmyHsn3DwmDw029CSg58zx6hNYCaUnxmV2vP6fHvKDUNvkKrVF5RwSc1krSDcYCBClzck01CGJ6d79oHPDrda7SmrjvBC4Rji0cl%2FtAA4S6OkBv0HMjI97QA%2B9SXksT3IqL7x%2FYmCIS8APSNrPrpedW%2FP5W%2B9wPqF7WyLxXrIbZuMypwlcwgFVlYMqId%2FQSIssSzaZYfNaolF2XxPh28n4L4m55kpEy8GZ08LwAcgKPHXuLahYm3shsNE0ovo1WNvaCkMqyFbeTaEdh6FqGHhm0quRkThZhaHQmgxnQdm1PlQw3LWNJeZh5vlohC7WJ8yBUsNM8HPu475Gut10C9PaRw5GFz13aazaDfdV3UoByfdTiF0ahHqReD3oVhl%2Byi9FeWii8AYqe9cEOKcKOvnIG%2BPlp4kTfLt4XnJmITNzTGwYFXEGBgNCKMZlhydhEe9c66%2BhCtgh6Lyw9QED0dgJAqjfsLPGZhX6Q9t39CYG7VimQpRFymhqhLJP%2B67XWZ5ylKIv2AS%2F2V3Op6Bg5PKk04%2FdMVA5ELyQ%2FGdPkRkXIWQ2AdAEPxQAS2PSo0wAzRsoO%2BBpakjm%2BMNNmdKyPro%2BcjWypCKJys%2FvGqagEv56nQ04IvbFbS%2Fx5A2ysN9q3VrkBLe3qjQWl2Fno4aUCFaTnUOOX1%2B08LysMdaQVyXQm0uRQHN6q3il1xQa21nC3MuVwYEus9YG%2BLdDxjQbf0V%2FWw%2FMWj7QZYY%2BHJ21jdSQP%2F5X78nxxhO%2BzaZ7M5opxxS%2F99hae8eoCI3BwhutIfiu3M6ljo9ZXad%2B0wle%2FKoQY6sQFsNA6KpTSkbK%2FBpq0Bu556rbUGnBwRJWJ6bdm08G84tis44VNcl6buOWAKTg4Rmk5YYpwzhAc2bnHKNkKPk4HJRXbu0usS7rS3LxXxDfNNtNiMP%2FakeEHX0JFg1NFqx3nmydIyHNqqtjnvYi1xDy%2BxegW2ok7dWF1MOhJJBqu92%2FNdH2y3i81Ti38bV1gbEh9xOY%2BP2zn2%2FVO8wKlmjwNGK6j74NTH1jTwuGYx0ZUTLvE%3D&amp;X-Amz-SignedHeaders=host&amp;response-content-disposition=inline%3Bfilename%3D%22companies_house_document.pdf%22&amp;X-Amz-Signature=f1987e246516d0a5fb7057efdcb07b7a1ad676d1afe78e37f98df96672a3b171" TargetMode="External"/><Relationship Id="rId2" Type="http://schemas.openxmlformats.org/officeDocument/2006/relationships/hyperlink" Target="https://s3.eu-west-2.amazonaws.com/document-api-images-live.ch.gov.uk/docs/Q6rd6ZrvRhsIsyw-B6_M9M3v59HWhEj68G9TQTzSU98/application-pdf?X-Amz-Algorithm=AWS4-HMAC-SHA256&amp;X-Amz-Credential=ASIAWRGBDBV3NZYG7ZVQ%2F20230409%2Feu-west-2%2Fs3%2Faws4_request&amp;X-Amz-Date=20230409T132537Z&amp;X-Amz-Expires=60&amp;X-Amz-Security-Token=IQoJb3JpZ2luX2VjEI3%2F%2F%2F%2F%2F%2F%2F%2F%2F%2FwEaCWV1LXdlc3QtMiJHMEUCIQCdVXwt80cyQFhBHd9EFJQZTr2n5QDFBMcDn49RcbLOiAIgNHimjs096liY%2FBRKO8%2B08F4um6HIlMkfc9ZfZH2l5vsquwUIdhAEGgw0NDkyMjkwMzI4MjIiDMe0jLYJNno6%2BAdzSiqYBftu%2BXlrk7kBq2TflySDb6h2a%2BawACJntkQ2DvhhIqh3GKgXV2AiDTO7TGR0iMP5%2BRTtPbi70wwg2cNJo7E4TmyHsn3DwmDw029CSg58zx6hNYCaUnxmV2vP6fHvKDUNvkKrVF5RwSc1krSDcYCBClzck01CGJ6d79oHPDrda7SmrjvBC4Rji0cl%2FtAA4S6OkBv0HMjI97QA%2B9SXksT3IqL7x%2FYmCIS8APSNrPrpedW%2FP5W%2B9wPqF7WyLxXrIbZuMypwlcwgFVlYMqId%2FQSIssSzaZYfNaolF2XxPh28n4L4m55kpEy8GZ08LwAcgKPHXuLahYm3shsNE0ovo1WNvaCkMqyFbeTaEdh6FqGHhm0quRkThZhaHQmgxnQdm1PlQw3LWNJeZh5vlohC7WJ8yBUsNM8HPu475Gut10C9PaRw5GFz13aazaDfdV3UoByfdTiF0ahHqReD3oVhl%2Byi9FeWii8AYqe9cEOKcKOvnIG%2BPlp4kTfLt4XnJmITNzTGwYFXEGBgNCKMZlhydhEe9c66%2BhCtgh6Lyw9QED0dgJAqjfsLPGZhX6Q9t39CYG7VimQpRFymhqhLJP%2B67XWZ5ylKIv2AS%2F2V3Op6Bg5PKk04%2FdMVA5ELyQ%2FGdPkRkXIWQ2AdAEPxQAS2PSo0wAzRsoO%2BBpakjm%2BMNNmdKyPro%2BcjWypCKJys%2FvGqagEv56nQ04IvbFbS%2Fx5A2ysN9q3VrkBLe3qjQWl2Fno4aUCFaTnUOOX1%2B08LysMdaQVyXQm0uRQHN6q3il1xQa21nC3MuVwYEus9YG%2BLdDxjQbf0V%2FWw%2FMWj7QZYY%2BHJ21jdSQP%2F5X78nxxhO%2BzaZ7M5opxxS%2F99hae8eoCI3BwhutIfiu3M6ljo9ZXad%2B0wle%2FKoQY6sQFsNA6KpTSkbK%2FBpq0Bu556rbUGnBwRJWJ6bdm08G84tis44VNcl6buOWAKTg4Rmk5YYpwzhAc2bnHKNkKPk4HJRXbu0usS7rS3LxXxDfNNtNiMP%2FakeEHX0JFg1NFqx3nmydIyHNqqtjnvYi1xDy%2BxegW2ok7dWF1MOhJJBqu92%2FNdH2y3i81Ti38bV1gbEh9xOY%2BP2zn2%2FVO8wKlmjwNGK6j74NTH1jTwuGYx0ZUTLvE%3D&amp;X-Amz-SignedHeaders=host&amp;response-content-disposition=inline%3Bfilename%3D%22companies_house_document.pdf%22&amp;X-Amz-Signature=cac6df578fecc00d8c13a0d521d5f0e0c6d95f1386346d3030f50969b9dd7c0b" TargetMode="External"/><Relationship Id="rId1" Type="http://schemas.openxmlformats.org/officeDocument/2006/relationships/hyperlink" Target="https://s3.eu-west-2.amazonaws.com/document-api-images-live.ch.gov.uk/docs/6_nn-VzLU-Q9mkVwKnWSRVX9XSiMFj1rBbEitUCboaY/application-pdf?X-Amz-Algorithm=AWS4-HMAC-SHA256&amp;X-Amz-Credential=ASIAWRGBDBV3NZYG7ZVQ%2F20230409%2Feu-west-2%2Fs3%2Faws4_request&amp;X-Amz-Date=20230409T131926Z&amp;X-Amz-Expires=60&amp;X-Amz-Security-Token=IQoJb3JpZ2luX2VjEI3%2F%2F%2F%2F%2F%2F%2F%2F%2F%2FwEaCWV1LXdlc3QtMiJHMEUCIQCdVXwt80cyQFhBHd9EFJQZTr2n5QDFBMcDn49RcbLOiAIgNHimjs096liY%2FBRKO8%2B08F4um6HIlMkfc9ZfZH2l5vsquwUIdhAEGgw0NDkyMjkwMzI4MjIiDMe0jLYJNno6%2BAdzSiqYBftu%2BXlrk7kBq2TflySDb6h2a%2BawACJntkQ2DvhhIqh3GKgXV2AiDTO7TGR0iMP5%2BRTtPbi70wwg2cNJo7E4TmyHsn3DwmDw029CSg58zx6hNYCaUnxmV2vP6fHvKDUNvkKrVF5RwSc1krSDcYCBClzck01CGJ6d79oHPDrda7SmrjvBC4Rji0cl%2FtAA4S6OkBv0HMjI97QA%2B9SXksT3IqL7x%2FYmCIS8APSNrPrpedW%2FP5W%2B9wPqF7WyLxXrIbZuMypwlcwgFVlYMqId%2FQSIssSzaZYfNaolF2XxPh28n4L4m55kpEy8GZ08LwAcgKPHXuLahYm3shsNE0ovo1WNvaCkMqyFbeTaEdh6FqGHhm0quRkThZhaHQmgxnQdm1PlQw3LWNJeZh5vlohC7WJ8yBUsNM8HPu475Gut10C9PaRw5GFz13aazaDfdV3UoByfdTiF0ahHqReD3oVhl%2Byi9FeWii8AYqe9cEOKcKOvnIG%2BPlp4kTfLt4XnJmITNzTGwYFXEGBgNCKMZlhydhEe9c66%2BhCtgh6Lyw9QED0dgJAqjfsLPGZhX6Q9t39CYG7VimQpRFymhqhLJP%2B67XWZ5ylKIv2AS%2F2V3Op6Bg5PKk04%2FdMVA5ELyQ%2FGdPkRkXIWQ2AdAEPxQAS2PSo0wAzRsoO%2BBpakjm%2BMNNmdKyPro%2BcjWypCKJys%2FvGqagEv56nQ04IvbFbS%2Fx5A2ysN9q3VrkBLe3qjQWl2Fno4aUCFaTnUOOX1%2B08LysMdaQVyXQm0uRQHN6q3il1xQa21nC3MuVwYEus9YG%2BLdDxjQbf0V%2FWw%2FMWj7QZYY%2BHJ21jdSQP%2F5X78nxxhO%2BzaZ7M5opxxS%2F99hae8eoCI3BwhutIfiu3M6ljo9ZXad%2B0wle%2FKoQY6sQFsNA6KpTSkbK%2FBpq0Bu556rbUGnBwRJWJ6bdm08G84tis44VNcl6buOWAKTg4Rmk5YYpwzhAc2bnHKNkKPk4HJRXbu0usS7rS3LxXxDfNNtNiMP%2FakeEHX0JFg1NFqx3nmydIyHNqqtjnvYi1xDy%2BxegW2ok7dWF1MOhJJBqu92%2FNdH2y3i81Ti38bV1gbEh9xOY%2BP2zn2%2FVO8wKlmjwNGK6j74NTH1jTwuGYx0ZUTLvE%3D&amp;X-Amz-SignedHeaders=host&amp;response-content-disposition=inline%3Bfilename%3D%22companies_house_document.pdf%22&amp;X-Amz-Signature=b258bac8f642c49b56843aa4715d42453d31905528a7b2b5e5aed78b25540b54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https://s3.eu-west-2.amazonaws.com/document-api-images-live.ch.gov.uk/docs/-FePXChBSJvmRNV5r1s-ynLvz8eZ1eAPrkDqJPIQvmk/application-pdf?X-Amz-Algorithm=AWS4-HMAC-SHA256&amp;X-Amz-Credential=ASIAWRGBDBV3NZYG7ZVQ%2F20230409%2Feu-west-2%2Fs3%2Faws4_request&amp;X-Amz-Date=20230409T134621Z&amp;X-Amz-Expires=60&amp;X-Amz-Security-Token=IQoJb3JpZ2luX2VjEI3%2F%2F%2F%2F%2F%2F%2F%2F%2F%2FwEaCWV1LXdlc3QtMiJHMEUCIQCdVXwt80cyQFhBHd9EFJQZTr2n5QDFBMcDn49RcbLOiAIgNHimjs096liY%2FBRKO8%2B08F4um6HIlMkfc9ZfZH2l5vsquwUIdhAEGgw0NDkyMjkwMzI4MjIiDMe0jLYJNno6%2BAdzSiqYBftu%2BXlrk7kBq2TflySDb6h2a%2BawACJntkQ2DvhhIqh3GKgXV2AiDTO7TGR0iMP5%2BRTtPbi70wwg2cNJo7E4TmyHsn3DwmDw029CSg58zx6hNYCaUnxmV2vP6fHvKDUNvkKrVF5RwSc1krSDcYCBClzck01CGJ6d79oHPDrda7SmrjvBC4Rji0cl%2FtAA4S6OkBv0HMjI97QA%2B9SXksT3IqL7x%2FYmCIS8APSNrPrpedW%2FP5W%2B9wPqF7WyLxXrIbZuMypwlcwgFVlYMqId%2FQSIssSzaZYfNaolF2XxPh28n4L4m55kpEy8GZ08LwAcgKPHXuLahYm3shsNE0ovo1WNvaCkMqyFbeTaEdh6FqGHhm0quRkThZhaHQmgxnQdm1PlQw3LWNJeZh5vlohC7WJ8yBUsNM8HPu475Gut10C9PaRw5GFz13aazaDfdV3UoByfdTiF0ahHqReD3oVhl%2Byi9FeWii8AYqe9cEOKcKOvnIG%2BPlp4kTfLt4XnJmITNzTGwYFXEGBgNCKMZlhydhEe9c66%2BhCtgh6Lyw9QED0dgJAqjfsLPGZhX6Q9t39CYG7VimQpRFymhqhLJP%2B67XWZ5ylKIv2AS%2F2V3Op6Bg5PKk04%2FdMVA5ELyQ%2FGdPkRkXIWQ2AdAEPxQAS2PSo0wAzRsoO%2BBpakjm%2BMNNmdKyPro%2BcjWypCKJys%2FvGqagEv56nQ04IvbFbS%2Fx5A2ysN9q3VrkBLe3qjQWl2Fno4aUCFaTnUOOX1%2B08LysMdaQVyXQm0uRQHN6q3il1xQa21nC3MuVwYEus9YG%2BLdDxjQbf0V%2FWw%2FMWj7QZYY%2BHJ21jdSQP%2F5X78nxxhO%2BzaZ7M5opxxS%2F99hae8eoCI3BwhutIfiu3M6ljo9ZXad%2B0wle%2FKoQY6sQFsNA6KpTSkbK%2FBpq0Bu556rbUGnBwRJWJ6bdm08G84tis44VNcl6buOWAKTg4Rmk5YYpwzhAc2bnHKNkKPk4HJRXbu0usS7rS3LxXxDfNNtNiMP%2FakeEHX0JFg1NFqx3nmydIyHNqqtjnvYi1xDy%2BxegW2ok7dWF1MOhJJBqu92%2FNdH2y3i81Ti38bV1gbEh9xOY%2BP2zn2%2FVO8wKlmjwNGK6j74NTH1jTwuGYx0ZUTLvE%3D&amp;X-Amz-SignedHeaders=host&amp;response-content-disposition=inline%3Bfilename%3D%22companies_house_document.pdf%22&amp;X-Amz-Signature=663fc1827f114435cc255918623fc4e4ceebbd0c09ae34980976b2dbfde88b6e" TargetMode="External"/><Relationship Id="rId4" Type="http://schemas.openxmlformats.org/officeDocument/2006/relationships/hyperlink" Target="https://s3.eu-west-2.amazonaws.com/document-api-images-live.ch.gov.uk/docs/Yvk4aFZgNWyvkqhJ5y3NO3sdpBib3M8zIKWcqkAcYjs/application-pdf?X-Amz-Algorithm=AWS4-HMAC-SHA256&amp;X-Amz-Credential=ASIAWRGBDBV3A7JAIUIM%2F20230409%2Feu-west-2%2Fs3%2Faws4_request&amp;X-Amz-Date=20230409T134241Z&amp;X-Amz-Expires=60&amp;X-Amz-Security-Token=IQoJb3JpZ2luX2VjEIv%2F%2F%2F%2F%2F%2F%2F%2F%2F%2FwEaCWV1LXdlc3QtMiJIMEYCIQCRKKnwqGREK15NOIGs3txliVxtlXew8MiyU7qpHlxoOQIhANyp9EewXnSuRYdEkitrqGJjRIFvMFoKpNpg3hB2pfVMKrsFCHQQBBoMNDQ5MjI5MDMyODIyIgzYkomaiqQD1gdFt3IqmAVQZOHLPdfUKUzdHhH7A70yqvFRoMrcvrYt7wjlyMACX%2BVXFdQN7d0DFgPMgsvxTMLZtylX8Gy%2BB5SzVmiAJXCZxxY5jsZjAr1wt4qjWSfdS%2Fp5TLtr%2BqBlbbgplvyvrRx1TKkTaCMDe2pOfVISqZNVDY53tpS6VxsAwLgIrmUDafsBHIAwqIkDBvYQxAAVXUd18fiPCJSN4BQu%2FkF5TojVpwowZpXpeOsijCtf978kwAy27GafKEJUq0YplEwZaWfwuMcKpgQQwYjkS8qUq7pJCgrix8ktKkV2pRkq4NJVhFcrYZ%2F7lm%2BGl6AXQNvSDdO%2Fdj4LgFDcxtVrEGuiBIfeVvGIg6RRLcy8NXoTfqBK%2B4CuhUJ1qDEdKteiddgoQLuqEWvH6%2F%2FcO9pVRW4j9co9qpCwsnF%2BCahI87sH%2FB948R%2F%2FswcCDN13tJ2f%2FQgYxmlMdSDVDcG8PDMJiP6ozQlyx2kvVeKVKlqA8SVohfJl13GVZL%2FtWGyFdKegjnoNC3UvnOyTo0GnzL457%2BslmaVxYYT%2FahoPShd52szPfD4OEbC815AzwVeYEbxLFNFJNrjO6THYPfFqwX17CWaOJZHkrVsk5T7Zj92SrBgMOZD%2FUcDkNvbb20vZelviXcEBcbDrTgEU%2BUPui%2B9FY%2Flnkc8%2BDCKCWohPzvlfbjP2hH%2Fc4nfQF6W0%2FBp8kcbaUmtM6HxODmtzPiJOGkWdYpliE8HH%2FEHWfcboBmXLcGcIhgINFB%2BflVU0h8Z8ksF1WZ70rOhzaGw4PCXKxoQpjFP2VxQ3gxjVdREuC2UZBhY6qaIpQ51rLAwsU873VXCCy25p6wi2AR5cLvbLD72lSvFYXzM%2Foid241CGx9JhiSxpwkQ1oKQkwcgXWplVMLCsyqEGOrABd%2Beo5uRIYqDMK%2FVIMSoR408kDOM%2BIL0aELWt9GnvYvIBrxR5TIJ5VhaXhDK7cB5Is%2BUoij8OVpC018UXs1DobV9W9LzWaRCaC3EI%2FA1ffHLCWnLeOPehIlQSD%2BaiEMpk0OXDoI3aw6TlT%2BNOLQWsUnX6tl%2B6uBAb35y2ugB4OSruLHXboCH2VhxcL9BZC13ALzKxN0CYB9mL2adm%2F9pvT%2B4v%2Fbsp5yciNU0BLFYZBxM%3D&amp;X-Amz-SignedHeaders=host&amp;response-content-disposition=inline%3Bfilename%3D%22companies_house_document.pdf%22&amp;X-Amz-Signature=71dad2ab8ac2ea11d6ea088aa5676489270cd6ef306e5ebeedd1e1a015678b0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548B-AA36-47EC-8787-C4BF93C0CE4F}">
  <dimension ref="B2:M21"/>
  <sheetViews>
    <sheetView workbookViewId="0">
      <selection activeCell="I27" sqref="I27"/>
    </sheetView>
  </sheetViews>
  <sheetFormatPr defaultRowHeight="12.75" x14ac:dyDescent="0.2"/>
  <cols>
    <col min="1" max="16384" width="9.140625" style="1"/>
  </cols>
  <sheetData>
    <row r="2" spans="2:13" x14ac:dyDescent="0.2">
      <c r="B2" s="2" t="s">
        <v>0</v>
      </c>
    </row>
    <row r="5" spans="2:13" x14ac:dyDescent="0.2">
      <c r="B5" s="36" t="s">
        <v>1</v>
      </c>
      <c r="C5" s="37"/>
      <c r="D5" s="38"/>
      <c r="J5" s="36" t="s">
        <v>43</v>
      </c>
      <c r="K5" s="37"/>
      <c r="L5" s="37"/>
      <c r="M5" s="38"/>
    </row>
    <row r="6" spans="2:13" x14ac:dyDescent="0.2">
      <c r="B6" s="10" t="s">
        <v>2</v>
      </c>
      <c r="C6" s="34" t="s">
        <v>3</v>
      </c>
      <c r="D6" s="35"/>
      <c r="J6" s="23" t="s">
        <v>44</v>
      </c>
      <c r="K6" s="24"/>
      <c r="L6" s="24"/>
      <c r="M6" s="25"/>
    </row>
    <row r="7" spans="2:13" x14ac:dyDescent="0.2">
      <c r="B7" s="10"/>
      <c r="C7" s="34"/>
      <c r="D7" s="35"/>
      <c r="J7" s="31" t="s">
        <v>51</v>
      </c>
      <c r="K7" s="24"/>
      <c r="L7" s="24"/>
      <c r="M7" s="25"/>
    </row>
    <row r="8" spans="2:13" x14ac:dyDescent="0.2">
      <c r="B8" s="10"/>
      <c r="C8" s="34"/>
      <c r="D8" s="35"/>
      <c r="J8" s="26"/>
      <c r="K8" s="24"/>
      <c r="L8" s="24"/>
      <c r="M8" s="25"/>
    </row>
    <row r="9" spans="2:13" x14ac:dyDescent="0.2">
      <c r="B9" s="11"/>
      <c r="C9" s="12"/>
      <c r="D9" s="13"/>
      <c r="J9" s="23" t="s">
        <v>45</v>
      </c>
      <c r="K9" s="24"/>
      <c r="L9" s="24"/>
      <c r="M9" s="27" t="s">
        <v>48</v>
      </c>
    </row>
    <row r="10" spans="2:13" x14ac:dyDescent="0.2">
      <c r="J10" s="26"/>
      <c r="K10" s="24"/>
      <c r="L10" s="24"/>
      <c r="M10" s="25"/>
    </row>
    <row r="11" spans="2:13" x14ac:dyDescent="0.2">
      <c r="J11" s="23" t="s">
        <v>46</v>
      </c>
      <c r="K11" s="24"/>
      <c r="L11" s="24"/>
      <c r="M11" s="27" t="s">
        <v>48</v>
      </c>
    </row>
    <row r="12" spans="2:13" x14ac:dyDescent="0.2">
      <c r="B12" s="36" t="s">
        <v>4</v>
      </c>
      <c r="C12" s="37"/>
      <c r="D12" s="38"/>
      <c r="J12" s="26"/>
      <c r="K12" s="24"/>
      <c r="L12" s="24"/>
      <c r="M12" s="25"/>
    </row>
    <row r="13" spans="2:13" x14ac:dyDescent="0.2">
      <c r="B13" s="3" t="s">
        <v>5</v>
      </c>
      <c r="C13" s="34" t="s">
        <v>37</v>
      </c>
      <c r="D13" s="35"/>
      <c r="J13" s="23" t="s">
        <v>47</v>
      </c>
      <c r="K13" s="24"/>
      <c r="L13" s="24"/>
      <c r="M13" s="25"/>
    </row>
    <row r="14" spans="2:13" x14ac:dyDescent="0.2">
      <c r="B14" s="3" t="s">
        <v>6</v>
      </c>
      <c r="C14" s="34">
        <v>1988</v>
      </c>
      <c r="D14" s="35"/>
      <c r="J14" s="31" t="s">
        <v>49</v>
      </c>
      <c r="K14" s="24"/>
      <c r="L14" s="24"/>
      <c r="M14" s="25"/>
    </row>
    <row r="15" spans="2:13" x14ac:dyDescent="0.2">
      <c r="B15" s="3"/>
      <c r="C15" s="34"/>
      <c r="D15" s="35"/>
      <c r="J15" s="28" t="s">
        <v>50</v>
      </c>
      <c r="K15" s="29"/>
      <c r="L15" s="29"/>
      <c r="M15" s="30"/>
    </row>
    <row r="16" spans="2:13" x14ac:dyDescent="0.2">
      <c r="B16" s="3" t="s">
        <v>34</v>
      </c>
      <c r="C16" s="34">
        <v>16</v>
      </c>
      <c r="D16" s="35"/>
    </row>
    <row r="17" spans="2:4" x14ac:dyDescent="0.2">
      <c r="B17" s="3" t="s">
        <v>35</v>
      </c>
      <c r="C17" s="34">
        <v>14.4</v>
      </c>
      <c r="D17" s="35"/>
    </row>
    <row r="18" spans="2:4" x14ac:dyDescent="0.2">
      <c r="B18" s="3" t="s">
        <v>36</v>
      </c>
      <c r="C18" s="34">
        <v>0</v>
      </c>
      <c r="D18" s="35"/>
    </row>
    <row r="19" spans="2:4" x14ac:dyDescent="0.2">
      <c r="B19" s="3"/>
      <c r="C19" s="34"/>
      <c r="D19" s="35"/>
    </row>
    <row r="20" spans="2:4" x14ac:dyDescent="0.2">
      <c r="B20" s="3" t="s">
        <v>38</v>
      </c>
      <c r="C20" s="19" t="s">
        <v>39</v>
      </c>
      <c r="D20" s="20">
        <v>45141</v>
      </c>
    </row>
    <row r="21" spans="2:4" x14ac:dyDescent="0.2">
      <c r="B21" s="4" t="s">
        <v>16</v>
      </c>
      <c r="C21" s="32" t="s">
        <v>17</v>
      </c>
      <c r="D21" s="33"/>
    </row>
  </sheetData>
  <mergeCells count="14">
    <mergeCell ref="C21:D21"/>
    <mergeCell ref="C18:D18"/>
    <mergeCell ref="J5:M5"/>
    <mergeCell ref="C13:D13"/>
    <mergeCell ref="C14:D14"/>
    <mergeCell ref="C15:D15"/>
    <mergeCell ref="C16:D16"/>
    <mergeCell ref="C17:D17"/>
    <mergeCell ref="C19:D19"/>
    <mergeCell ref="B5:D5"/>
    <mergeCell ref="C6:D6"/>
    <mergeCell ref="C7:D7"/>
    <mergeCell ref="C8:D8"/>
    <mergeCell ref="B12:D12"/>
  </mergeCells>
  <hyperlinks>
    <hyperlink ref="C21:D21" r:id="rId1" display="Link" xr:uid="{DB7CE504-E0F0-4393-9AA6-318581D5A8E0}"/>
  </hyperlinks>
  <pageMargins left="0.7" right="0.7" top="0.75" bottom="0.75" header="0.3" footer="0.3"/>
  <pageSetup paperSize="125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CFDB5-C271-45BB-A897-9FE6AE33BF17}">
  <dimension ref="B1:L25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2" sqref="L2"/>
    </sheetView>
  </sheetViews>
  <sheetFormatPr defaultRowHeight="12.75" x14ac:dyDescent="0.2"/>
  <cols>
    <col min="1" max="1" width="4.28515625" style="1" customWidth="1"/>
    <col min="2" max="2" width="21" style="1" bestFit="1" customWidth="1"/>
    <col min="3" max="16384" width="9.140625" style="1"/>
  </cols>
  <sheetData>
    <row r="1" spans="2:12" s="5" customFormat="1" x14ac:dyDescent="0.2">
      <c r="C1" s="5" t="s">
        <v>41</v>
      </c>
      <c r="D1" s="9" t="s">
        <v>7</v>
      </c>
      <c r="E1" s="5" t="s">
        <v>8</v>
      </c>
      <c r="F1" s="9" t="s">
        <v>9</v>
      </c>
      <c r="G1" s="5" t="s">
        <v>10</v>
      </c>
      <c r="H1" s="9" t="s">
        <v>11</v>
      </c>
      <c r="I1" s="5" t="s">
        <v>12</v>
      </c>
      <c r="J1" s="9" t="s">
        <v>13</v>
      </c>
      <c r="K1" s="5" t="s">
        <v>14</v>
      </c>
      <c r="L1" s="15" t="s">
        <v>15</v>
      </c>
    </row>
    <row r="2" spans="2:12" s="6" customFormat="1" x14ac:dyDescent="0.2">
      <c r="B2" s="7"/>
      <c r="C2" s="8">
        <v>41364</v>
      </c>
      <c r="D2" s="8">
        <v>41729</v>
      </c>
      <c r="E2" s="8">
        <v>42094</v>
      </c>
      <c r="F2" s="8">
        <v>42460</v>
      </c>
      <c r="G2" s="8">
        <v>42825</v>
      </c>
      <c r="H2" s="8">
        <v>43190</v>
      </c>
      <c r="I2" s="8">
        <v>43555</v>
      </c>
      <c r="J2" s="8">
        <v>43921</v>
      </c>
      <c r="K2" s="8">
        <v>44286</v>
      </c>
      <c r="L2" s="8">
        <v>44651</v>
      </c>
    </row>
    <row r="3" spans="2:12" s="2" customFormat="1" x14ac:dyDescent="0.2">
      <c r="B3" s="2" t="s">
        <v>18</v>
      </c>
      <c r="C3" s="16">
        <v>77.387022999999999</v>
      </c>
      <c r="D3" s="16">
        <v>72.641296999999994</v>
      </c>
      <c r="E3" s="16">
        <v>68.288847000000004</v>
      </c>
      <c r="F3" s="16">
        <v>77.576780999999997</v>
      </c>
      <c r="G3" s="16">
        <v>89.468723999999995</v>
      </c>
      <c r="H3" s="16">
        <v>99.094594000000001</v>
      </c>
      <c r="I3" s="16">
        <v>114.164621</v>
      </c>
      <c r="J3" s="16">
        <v>118.171753</v>
      </c>
      <c r="K3" s="16">
        <v>57.710937999999999</v>
      </c>
      <c r="L3" s="16">
        <v>121.304598</v>
      </c>
    </row>
    <row r="4" spans="2:12" x14ac:dyDescent="0.2">
      <c r="B4" s="1" t="s">
        <v>19</v>
      </c>
      <c r="C4" s="17">
        <v>57.227375000000002</v>
      </c>
      <c r="D4" s="17">
        <v>56.357297000000003</v>
      </c>
      <c r="E4" s="17">
        <v>57.475088</v>
      </c>
      <c r="F4" s="17">
        <v>67.828298000000004</v>
      </c>
      <c r="G4" s="17">
        <v>73.200834999999998</v>
      </c>
      <c r="H4" s="17">
        <v>84.200035999999997</v>
      </c>
      <c r="I4" s="17">
        <v>98.090716</v>
      </c>
      <c r="J4" s="17">
        <v>98.822799000000003</v>
      </c>
      <c r="K4" s="17">
        <v>69.603418000000005</v>
      </c>
      <c r="L4" s="17">
        <v>116.732409</v>
      </c>
    </row>
    <row r="5" spans="2:12" s="2" customFormat="1" x14ac:dyDescent="0.2">
      <c r="B5" s="2" t="s">
        <v>20</v>
      </c>
      <c r="C5" s="16">
        <f t="shared" ref="C5:K5" si="0">C3-C4</f>
        <v>20.159647999999997</v>
      </c>
      <c r="D5" s="16">
        <f t="shared" ref="D5" si="1">D3-D4</f>
        <v>16.283999999999992</v>
      </c>
      <c r="E5" s="16">
        <f t="shared" si="0"/>
        <v>10.813759000000005</v>
      </c>
      <c r="F5" s="16">
        <f t="shared" si="0"/>
        <v>9.7484829999999931</v>
      </c>
      <c r="G5" s="16">
        <f t="shared" si="0"/>
        <v>16.267888999999997</v>
      </c>
      <c r="H5" s="16">
        <f t="shared" si="0"/>
        <v>14.894558000000004</v>
      </c>
      <c r="I5" s="16">
        <f t="shared" si="0"/>
        <v>16.073904999999996</v>
      </c>
      <c r="J5" s="16">
        <f t="shared" si="0"/>
        <v>19.348953999999992</v>
      </c>
      <c r="K5" s="16">
        <f t="shared" si="0"/>
        <v>-11.892480000000006</v>
      </c>
      <c r="L5" s="16">
        <f>L3-L4</f>
        <v>4.5721889999999945</v>
      </c>
    </row>
    <row r="6" spans="2:12" x14ac:dyDescent="0.2">
      <c r="B6" s="1" t="s">
        <v>21</v>
      </c>
      <c r="C6" s="17">
        <v>10.717909000000001</v>
      </c>
      <c r="D6" s="17">
        <v>13.983139</v>
      </c>
      <c r="E6" s="17">
        <v>6.2640799999999999</v>
      </c>
      <c r="F6" s="17">
        <v>6.9078520000000001</v>
      </c>
      <c r="G6" s="17">
        <v>6.6598119999999996</v>
      </c>
      <c r="H6" s="17">
        <v>8.3296519999999994</v>
      </c>
      <c r="I6" s="17">
        <v>8.5078289999999992</v>
      </c>
      <c r="J6" s="17">
        <v>9.4890000000000008</v>
      </c>
      <c r="K6" s="17">
        <v>8.0655839999999994</v>
      </c>
      <c r="L6" s="17">
        <v>8.9703219999999995</v>
      </c>
    </row>
    <row r="7" spans="2:12" x14ac:dyDescent="0.2">
      <c r="B7" s="1" t="s">
        <v>40</v>
      </c>
      <c r="C7" s="17">
        <v>0</v>
      </c>
      <c r="D7" s="17">
        <v>-7.8148299999999997</v>
      </c>
      <c r="E7" s="17">
        <v>0</v>
      </c>
      <c r="F7" s="17">
        <v>0</v>
      </c>
      <c r="G7" s="17">
        <v>0</v>
      </c>
      <c r="H7" s="17">
        <v>-0.79590799999999995</v>
      </c>
      <c r="I7" s="17">
        <v>0</v>
      </c>
      <c r="J7" s="17">
        <v>0</v>
      </c>
      <c r="K7" s="17">
        <v>0</v>
      </c>
      <c r="L7" s="17">
        <v>5.7575760000000002</v>
      </c>
    </row>
    <row r="8" spans="2:12" x14ac:dyDescent="0.2">
      <c r="B8" s="1" t="s">
        <v>22</v>
      </c>
      <c r="C8" s="17">
        <v>2.8210000000000002E-3</v>
      </c>
      <c r="D8" s="17">
        <v>0</v>
      </c>
      <c r="E8" s="17">
        <v>0</v>
      </c>
      <c r="F8" s="17">
        <v>4.2343260000000003</v>
      </c>
      <c r="G8" s="17">
        <v>0</v>
      </c>
      <c r="H8" s="17">
        <v>6.840916</v>
      </c>
      <c r="I8" s="17">
        <v>2.4288690000000002</v>
      </c>
      <c r="J8" s="17">
        <v>0.33555800000000002</v>
      </c>
      <c r="K8" s="17">
        <v>6.3138310000000004</v>
      </c>
      <c r="L8" s="17">
        <v>1.3657159999999999</v>
      </c>
    </row>
    <row r="9" spans="2:12" s="2" customFormat="1" x14ac:dyDescent="0.2">
      <c r="B9" s="2" t="s">
        <v>23</v>
      </c>
      <c r="C9" s="16">
        <f t="shared" ref="C9:K9" si="2">C5-C6-C7+C8</f>
        <v>9.4445599999999974</v>
      </c>
      <c r="D9" s="16">
        <f t="shared" ref="D9" si="3">D5-D6-D7+D8</f>
        <v>10.115690999999991</v>
      </c>
      <c r="E9" s="16">
        <f t="shared" si="2"/>
        <v>4.5496790000000047</v>
      </c>
      <c r="F9" s="16">
        <f t="shared" si="2"/>
        <v>7.0749569999999933</v>
      </c>
      <c r="G9" s="16">
        <f t="shared" si="2"/>
        <v>9.608076999999998</v>
      </c>
      <c r="H9" s="16">
        <f t="shared" si="2"/>
        <v>14.201730000000005</v>
      </c>
      <c r="I9" s="16">
        <f t="shared" si="2"/>
        <v>9.9949449999999977</v>
      </c>
      <c r="J9" s="16">
        <f t="shared" si="2"/>
        <v>10.195511999999992</v>
      </c>
      <c r="K9" s="16">
        <f t="shared" si="2"/>
        <v>-13.644233000000007</v>
      </c>
      <c r="L9" s="16">
        <f>L5-L6-L7+L8</f>
        <v>-8.7899930000000062</v>
      </c>
    </row>
    <row r="10" spans="2:12" x14ac:dyDescent="0.2">
      <c r="B10" s="1" t="s">
        <v>24</v>
      </c>
      <c r="C10" s="17">
        <v>0.17899899999999999</v>
      </c>
      <c r="D10" s="17">
        <v>0.20824699999999999</v>
      </c>
      <c r="E10" s="17">
        <v>9.1634999999999994E-2</v>
      </c>
      <c r="F10" s="17">
        <v>0.168739</v>
      </c>
      <c r="G10" s="17">
        <v>0.69641900000000001</v>
      </c>
      <c r="H10" s="17">
        <v>0.80699100000000001</v>
      </c>
      <c r="I10" s="17">
        <v>0.33199899999999999</v>
      </c>
      <c r="J10" s="17">
        <v>0.48864999999999997</v>
      </c>
      <c r="K10" s="17">
        <v>0.97124999999999995</v>
      </c>
      <c r="L10" s="17">
        <v>0.104505</v>
      </c>
    </row>
    <row r="11" spans="2:12" x14ac:dyDescent="0.2">
      <c r="B11" s="1" t="s">
        <v>25</v>
      </c>
      <c r="C11" s="17">
        <v>0.34308300000000003</v>
      </c>
      <c r="D11" s="17">
        <v>0.37245400000000001</v>
      </c>
      <c r="E11" s="17">
        <v>0.44126599999999999</v>
      </c>
      <c r="F11" s="17">
        <v>1.2295160000000001</v>
      </c>
      <c r="G11" s="17">
        <v>4.2879120000000004</v>
      </c>
      <c r="H11" s="17">
        <v>0.609236</v>
      </c>
      <c r="I11" s="17">
        <v>3.3193860000000002</v>
      </c>
      <c r="J11" s="17">
        <v>1.930817</v>
      </c>
      <c r="K11" s="17">
        <v>1.1679820000000001</v>
      </c>
      <c r="L11" s="17">
        <v>2.0524070000000001</v>
      </c>
    </row>
    <row r="12" spans="2:12" x14ac:dyDescent="0.2">
      <c r="B12" s="1" t="s">
        <v>26</v>
      </c>
      <c r="C12" s="17">
        <f t="shared" ref="C12:K12" si="4">C9+C10-C11</f>
        <v>9.2804759999999966</v>
      </c>
      <c r="D12" s="17">
        <f t="shared" ref="D12" si="5">D9+D10-D11</f>
        <v>9.9514839999999918</v>
      </c>
      <c r="E12" s="17">
        <f t="shared" si="4"/>
        <v>4.2000480000000051</v>
      </c>
      <c r="F12" s="17">
        <f t="shared" si="4"/>
        <v>6.0141799999999934</v>
      </c>
      <c r="G12" s="17">
        <f t="shared" si="4"/>
        <v>6.0165839999999982</v>
      </c>
      <c r="H12" s="17">
        <f t="shared" si="4"/>
        <v>14.399485000000006</v>
      </c>
      <c r="I12" s="17">
        <f t="shared" si="4"/>
        <v>7.0075579999999977</v>
      </c>
      <c r="J12" s="17">
        <f t="shared" si="4"/>
        <v>8.7533449999999924</v>
      </c>
      <c r="K12" s="17">
        <f t="shared" si="4"/>
        <v>-13.840965000000008</v>
      </c>
      <c r="L12" s="17">
        <f>L9+L10-L11</f>
        <v>-10.737895000000007</v>
      </c>
    </row>
    <row r="13" spans="2:12" x14ac:dyDescent="0.2">
      <c r="B13" s="1" t="s">
        <v>27</v>
      </c>
      <c r="C13" s="17">
        <v>1.4118010000000001</v>
      </c>
      <c r="D13" s="17">
        <v>2.198874</v>
      </c>
      <c r="E13" s="17">
        <v>0.828071</v>
      </c>
      <c r="F13" s="17">
        <v>1.264429</v>
      </c>
      <c r="G13" s="17">
        <v>1.0615920000000001</v>
      </c>
      <c r="H13" s="17">
        <v>2.7611810000000001</v>
      </c>
      <c r="I13" s="17">
        <v>1.358598</v>
      </c>
      <c r="J13" s="17">
        <v>1.6986859999999999</v>
      </c>
      <c r="K13" s="17">
        <v>-2.6001059999999998</v>
      </c>
      <c r="L13" s="17">
        <v>-0.91620699999999999</v>
      </c>
    </row>
    <row r="14" spans="2:12" s="2" customFormat="1" x14ac:dyDescent="0.2">
      <c r="B14" s="2" t="s">
        <v>28</v>
      </c>
      <c r="C14" s="16">
        <f t="shared" ref="C14:K14" si="6">C12-C13</f>
        <v>7.8686749999999961</v>
      </c>
      <c r="D14" s="16">
        <f t="shared" ref="D14" si="7">D12-D13</f>
        <v>7.7526099999999918</v>
      </c>
      <c r="E14" s="16">
        <f t="shared" si="6"/>
        <v>3.3719770000000051</v>
      </c>
      <c r="F14" s="16">
        <f t="shared" si="6"/>
        <v>4.7497509999999936</v>
      </c>
      <c r="G14" s="16">
        <f t="shared" si="6"/>
        <v>4.9549919999999981</v>
      </c>
      <c r="H14" s="16">
        <f t="shared" si="6"/>
        <v>11.638304000000005</v>
      </c>
      <c r="I14" s="16">
        <f t="shared" si="6"/>
        <v>5.648959999999998</v>
      </c>
      <c r="J14" s="16">
        <f t="shared" si="6"/>
        <v>7.054658999999992</v>
      </c>
      <c r="K14" s="16">
        <f t="shared" si="6"/>
        <v>-11.240859000000007</v>
      </c>
      <c r="L14" s="16">
        <f>L12-L13</f>
        <v>-9.8216880000000071</v>
      </c>
    </row>
    <row r="16" spans="2:12" s="18" customFormat="1" x14ac:dyDescent="0.2">
      <c r="B16" s="18" t="s">
        <v>29</v>
      </c>
      <c r="C16" s="21" t="s">
        <v>42</v>
      </c>
      <c r="D16" s="18">
        <f t="shared" ref="D16:I16" si="8">D3/C3-1</f>
        <v>-6.132457117519563E-2</v>
      </c>
      <c r="E16" s="18">
        <f t="shared" si="8"/>
        <v>-5.9917019378109226E-2</v>
      </c>
      <c r="F16" s="18">
        <f t="shared" si="8"/>
        <v>0.13600953022387374</v>
      </c>
      <c r="G16" s="18">
        <f t="shared" si="8"/>
        <v>0.15329255541036169</v>
      </c>
      <c r="H16" s="18">
        <f t="shared" si="8"/>
        <v>0.1075892174342401</v>
      </c>
      <c r="I16" s="18">
        <f t="shared" si="8"/>
        <v>0.15207718596637054</v>
      </c>
      <c r="J16" s="18">
        <f>J3/I3-1</f>
        <v>3.5099595346617996E-2</v>
      </c>
      <c r="K16" s="18">
        <f>K3/J3-1</f>
        <v>-0.51163508592446794</v>
      </c>
      <c r="L16" s="18">
        <f>L3/K3-1</f>
        <v>1.1019342641770957</v>
      </c>
    </row>
    <row r="18" spans="2:12" x14ac:dyDescent="0.2">
      <c r="B18" s="1" t="s">
        <v>30</v>
      </c>
      <c r="C18" s="14">
        <f t="shared" ref="C18:D18" si="9">C5/C3</f>
        <v>0.26050424500758995</v>
      </c>
      <c r="D18" s="14">
        <f t="shared" si="9"/>
        <v>0.22417000621561028</v>
      </c>
      <c r="E18" s="14">
        <f t="shared" ref="E18:F18" si="10">E5/E3</f>
        <v>0.15835322274514321</v>
      </c>
      <c r="F18" s="14">
        <f t="shared" si="10"/>
        <v>0.12566238086109804</v>
      </c>
      <c r="G18" s="14">
        <f t="shared" ref="G18:H18" si="11">G5/G3</f>
        <v>0.18182766303898554</v>
      </c>
      <c r="H18" s="14">
        <f t="shared" si="11"/>
        <v>0.15030646374109977</v>
      </c>
      <c r="I18" s="14">
        <f t="shared" ref="I18" si="12">I5/I3</f>
        <v>0.14079585128215857</v>
      </c>
      <c r="J18" s="14">
        <f t="shared" ref="J18" si="13">J5/J3</f>
        <v>0.16373586334121651</v>
      </c>
      <c r="K18" s="14">
        <f t="shared" ref="K18" si="14">K5/K3</f>
        <v>-0.20606977484926697</v>
      </c>
      <c r="L18" s="14">
        <f>L5/L3</f>
        <v>3.7691802910883844E-2</v>
      </c>
    </row>
    <row r="19" spans="2:12" x14ac:dyDescent="0.2">
      <c r="B19" s="1" t="s">
        <v>31</v>
      </c>
      <c r="C19" s="14">
        <f t="shared" ref="C19:D19" si="15">C9/C3</f>
        <v>0.12204320096406858</v>
      </c>
      <c r="D19" s="14">
        <f t="shared" si="15"/>
        <v>0.13925537425357359</v>
      </c>
      <c r="E19" s="14">
        <f t="shared" ref="E19:F19" si="16">E9/E3</f>
        <v>6.6624041843904677E-2</v>
      </c>
      <c r="F19" s="14">
        <f t="shared" si="16"/>
        <v>9.1199414422725195E-2</v>
      </c>
      <c r="G19" s="14">
        <f t="shared" ref="G19:H19" si="17">G9/G3</f>
        <v>0.10739034346795868</v>
      </c>
      <c r="H19" s="14">
        <f t="shared" si="17"/>
        <v>0.1433148815363228</v>
      </c>
      <c r="I19" s="14">
        <f t="shared" ref="I19" si="18">I9/I3</f>
        <v>8.7548532219977312E-2</v>
      </c>
      <c r="J19" s="14">
        <f t="shared" ref="J19" si="19">J9/J3</f>
        <v>8.6277064875224393E-2</v>
      </c>
      <c r="K19" s="14">
        <f t="shared" ref="K19" si="20">K9/K3</f>
        <v>-0.23642369146729181</v>
      </c>
      <c r="L19" s="14">
        <f>L9/L3</f>
        <v>-7.2462158441842464E-2</v>
      </c>
    </row>
    <row r="20" spans="2:12" x14ac:dyDescent="0.2">
      <c r="B20" s="1" t="s">
        <v>32</v>
      </c>
      <c r="C20" s="14">
        <f t="shared" ref="C20:D20" si="21">C14/C3</f>
        <v>0.10167951544020495</v>
      </c>
      <c r="D20" s="14">
        <f t="shared" si="21"/>
        <v>0.10672455366538944</v>
      </c>
      <c r="E20" s="14">
        <f t="shared" ref="E20:F20" si="22">E14/E3</f>
        <v>4.9378151017837581E-2</v>
      </c>
      <c r="F20" s="14">
        <f t="shared" si="22"/>
        <v>6.1226451249633496E-2</v>
      </c>
      <c r="G20" s="14">
        <f t="shared" ref="G20:H20" si="23">G14/G3</f>
        <v>5.5382392622476635E-2</v>
      </c>
      <c r="H20" s="14">
        <f t="shared" si="23"/>
        <v>0.11744640681407913</v>
      </c>
      <c r="I20" s="14">
        <f t="shared" ref="I20" si="24">I14/I3</f>
        <v>4.9480828215599279E-2</v>
      </c>
      <c r="J20" s="14">
        <f t="shared" ref="J20" si="25">J14/J3</f>
        <v>5.9698352786557989E-2</v>
      </c>
      <c r="K20" s="14">
        <f t="shared" ref="K20" si="26">K14/K3</f>
        <v>-0.19477865703725017</v>
      </c>
      <c r="L20" s="14">
        <f>L14/L3</f>
        <v>-8.0967153446236284E-2</v>
      </c>
    </row>
    <row r="21" spans="2:12" x14ac:dyDescent="0.2">
      <c r="B21" s="1" t="s">
        <v>33</v>
      </c>
      <c r="C21" s="14">
        <f t="shared" ref="C21:D21" si="27">C13/C12</f>
        <v>0.1521259254374453</v>
      </c>
      <c r="D21" s="14">
        <f t="shared" si="27"/>
        <v>0.22095940665733893</v>
      </c>
      <c r="E21" s="14">
        <f t="shared" ref="E21:F21" si="28">E13/E12</f>
        <v>0.19715750867609108</v>
      </c>
      <c r="F21" s="14">
        <f t="shared" si="28"/>
        <v>0.21024129640283487</v>
      </c>
      <c r="G21" s="14">
        <f t="shared" ref="G21:H21" si="29">G13/G12</f>
        <v>0.17644430793287361</v>
      </c>
      <c r="H21" s="14">
        <f t="shared" si="29"/>
        <v>0.1917555384793275</v>
      </c>
      <c r="I21" s="14">
        <f t="shared" ref="I21" si="30">I13/I12</f>
        <v>0.19387609777899811</v>
      </c>
      <c r="J21" s="14">
        <f t="shared" ref="J21" si="31">J13/J12</f>
        <v>0.1940613559730596</v>
      </c>
      <c r="K21" s="14">
        <f t="shared" ref="K21" si="32">K13/K12</f>
        <v>0.18785583230649008</v>
      </c>
      <c r="L21" s="14">
        <f>L13/L12</f>
        <v>8.532463765011665E-2</v>
      </c>
    </row>
    <row r="23" spans="2:12" x14ac:dyDescent="0.2"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5" spans="2:12" x14ac:dyDescent="0.2">
      <c r="B25" s="22"/>
    </row>
  </sheetData>
  <hyperlinks>
    <hyperlink ref="L1" r:id="rId1" xr:uid="{7ACA2CB0-C43D-4A96-98FF-E8AFEDEE5018}"/>
    <hyperlink ref="J1" r:id="rId2" xr:uid="{CE177570-285F-483B-847C-FD01026221C1}"/>
    <hyperlink ref="H1" r:id="rId3" xr:uid="{C995BF05-6F5A-4D0E-923B-6D919869C121}"/>
    <hyperlink ref="F1" r:id="rId4" xr:uid="{2D592449-7659-47F4-9904-A0B2698D17D8}"/>
    <hyperlink ref="D1" r:id="rId5" xr:uid="{5E8089AB-7C66-415E-B271-22004A1912F8}"/>
  </hyperlink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Accounts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2023-04-09T13:09:13Z</dcterms:created>
  <dcterms:modified xsi:type="dcterms:W3CDTF">2023-04-09T14:22:09Z</dcterms:modified>
</cp:coreProperties>
</file>