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6D42E5BF-EE1C-42FC-A55F-ABE593D5B8C4}" xr6:coauthVersionLast="36" xr6:coauthVersionMax="47" xr10:uidLastSave="{00000000-0000-0000-0000-000000000000}"/>
  <bookViews>
    <workbookView xWindow="-120" yWindow="-120" windowWidth="29040" windowHeight="1572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" i="1" l="1"/>
  <c r="AG15" i="1"/>
  <c r="AF15" i="1"/>
  <c r="AC15" i="1"/>
  <c r="AB15" i="1"/>
  <c r="AA15" i="1"/>
  <c r="Z15" i="1"/>
  <c r="AG8" i="1" l="1"/>
  <c r="AF8" i="1"/>
  <c r="AC8" i="1"/>
  <c r="AB8" i="1"/>
  <c r="AA8" i="1"/>
  <c r="Z8" i="1"/>
  <c r="R8" i="1" l="1"/>
  <c r="T8" i="1"/>
  <c r="AH8" i="1" l="1"/>
  <c r="Y8" i="1"/>
  <c r="X8" i="1"/>
  <c r="W8" i="1"/>
  <c r="V8" i="1"/>
  <c r="U8" i="1"/>
  <c r="N8" i="1" l="1"/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V15" i="1" l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K8" i="1" l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K15" i="1" l="1"/>
  <c r="K3" i="1" l="1"/>
  <c r="K13" i="1" l="1"/>
  <c r="AH13" i="1"/>
  <c r="AG13" i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5" i="1"/>
  <c r="X5" i="1"/>
  <c r="W5" i="1"/>
  <c r="AF5" i="1" l="1"/>
  <c r="AI12" i="1" l="1"/>
  <c r="X12" i="1" l="1"/>
  <c r="W12" i="1"/>
  <c r="H12" i="1" l="1"/>
  <c r="L12" i="1"/>
  <c r="T12" i="1" l="1"/>
  <c r="R12" i="1" l="1"/>
  <c r="S12" i="1" l="1"/>
  <c r="AE5" i="1" l="1"/>
  <c r="AE6" i="1" l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O15" i="1" l="1"/>
  <c r="Q15" i="1"/>
  <c r="P15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9" i="1" l="1"/>
  <c r="AF17" i="1" l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Y3" i="1" l="1"/>
  <c r="Y1" i="1" s="1"/>
  <c r="X3" i="1" l="1"/>
  <c r="X1" i="1" s="1"/>
  <c r="W3" i="1"/>
  <c r="W1" i="1" s="1"/>
  <c r="AH1" i="1"/>
  <c r="O3" i="1" l="1"/>
  <c r="Q3" i="1"/>
  <c r="R3" i="1" l="1"/>
  <c r="I3" i="1" l="1"/>
  <c r="G3" i="1"/>
  <c r="L3" i="1" l="1"/>
  <c r="P3" i="1" l="1"/>
  <c r="S3" i="1" l="1"/>
  <c r="H41" i="1"/>
  <c r="I41" i="1" l="1"/>
  <c r="AE8" i="1" l="1"/>
  <c r="AI8" i="1" l="1"/>
  <c r="Z1" i="1" l="1"/>
  <c r="AA1" i="1" l="1"/>
  <c r="AC1" i="1" l="1"/>
  <c r="AB1" i="1" l="1"/>
  <c r="H8" i="1" l="1"/>
  <c r="G8" i="1" l="1"/>
  <c r="I8" i="1"/>
  <c r="L8" i="1" l="1"/>
  <c r="S8" i="1" l="1"/>
  <c r="AE15" i="1" l="1"/>
  <c r="AI15" i="1"/>
  <c r="AI1" i="1" s="1"/>
  <c r="AF1" i="1" l="1"/>
  <c r="T15" i="1" l="1"/>
  <c r="T1" i="1" s="1"/>
  <c r="AJ15" i="1" l="1"/>
  <c r="AJ1" i="1" s="1"/>
  <c r="AG1" i="1" l="1"/>
  <c r="U15" i="1" l="1"/>
  <c r="U1" i="1" s="1"/>
  <c r="G15" i="1" l="1"/>
  <c r="H15" i="1"/>
  <c r="L15" i="1" l="1"/>
  <c r="I15" i="1"/>
  <c r="R15" i="1"/>
  <c r="R1" i="1" s="1"/>
  <c r="S15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<sst xmlns="http://schemas.openxmlformats.org/spreadsheetml/2006/main" count="1686" uniqueCount="1023">
  <si>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</si>
  <si>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</si>
  <si>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</si>
  <si>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</si>
  <si>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</si>
  <si>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</si>
  <si>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</si>
  <si>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</si>
  <si>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</si>
  <si>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</si>
  <si>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</si>
  <si>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</si>
  <si>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</si>
  <si>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</si>
  <si>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</si>
  <si>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</si>
  <si>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</si>
  <si>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</si>
  <si>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</si>
  <si>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</si>
  <si>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</si>
  <si>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</si>
  <si>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</si>
  <si>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</si>
  <si>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</si>
  <si>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</si>
  <si>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</si>
  <si>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</si>
  <si>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</si>
  <si>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</si>
  <si>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</si>
  <si>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</si>
  <si>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</si>
  <si>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</si>
  <si>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</si>
  <si>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</si>
  <si>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</si>
  <si>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</si>
  <si>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</si>
  <si>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</si>
  <si>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</si>
  <si>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</si>
  <si>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</si>
  <si>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</si>
  <si>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</si>
  <si>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</si>
  <si>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</si>
  <si>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</si>
  <si>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</si>
  <si>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</si>
  <si>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</si>
  <si>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</si>
  <si>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</si>
  <si>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</si>
  <si>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</si>
  <si>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</si>
  <si>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</si>
  <si>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</si>
  <si>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</si>
  <si>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</si>
  <si>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</si>
  <si>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</si>
  <si>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</si>
  <si>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</si>
  <si>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</si>
  <si>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</si>
  <si>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</si>
  <si>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</si>
  <si>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</si>
  <si>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</si>
  <si>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</si>
  <si>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</si>
  <si>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</si>
  <si>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</si>
  <si>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</si>
  <si>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</si>
  <si>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</si>
  <si>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</si>
  <si>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</si>
  <si>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</si>
  <si>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</si>
  <si>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</si>
  <si>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</si>
  <si>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</si>
  <si>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</si>
  <si>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</si>
  <si>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</si>
  <si>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</si>
  <si>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</si>
  <si>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</si>
  <si>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</si>
  <si>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</si>
  <si>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</si>
  <si>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</si>
  <si>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</si>
  <si>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</si>
  <si>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</si>
  <si>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</si>
  <si>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</si>
  <si>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</si>
  <si>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</si>
  <si>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</si>
  <si>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</si>
  <si>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</si>
  <si>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</si>
  <si>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</si>
  <si>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</si>
  <si>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</si>
  <si>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</si>
  <si>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</si>
  <si>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</si>
  <si>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</si>
  <si>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</si>
  <si>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</si>
  <si>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</si>
  <si>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</si>
  <si>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</si>
  <si>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</si>
  <si>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</si>
  <si>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</si>
  <si>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</si>
  <si>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</si>
  <si>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</si>
  <si>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</si>
  <si>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</si>
  <si>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</si>
  <si>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</si>
  <si>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</si>
  <si>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</si>
  <si>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</si>
  <si>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</si>
  <si>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</si>
  <si>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</si>
  <si>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</si>
  <si>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</si>
  <si>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</si>
  <si>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</si>
  <si>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</si>
  <si>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</si>
  <si>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</si>
  <si>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</si>
  <si>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</si>
  <si>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</si>
  <si>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</si>
  <si>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</si>
  <si>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</si>
  <si>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</si>
  <si>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</si>
  <si>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</si>
  <si>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</si>
  <si>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</si>
  <si>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</si>
  <si>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</si>
  <si>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</si>
  <si>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</si>
  <si>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</si>
  <si>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</si>
  <si>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</si>
  <si>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</si>
  <si>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</si>
  <si>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</si>
  <si>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</si>
  <si>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</si>
  <si>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</si>
  <si>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</si>
  <si>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</si>
  <si>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</si>
  <si>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</si>
  <si>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</si>
  <si>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</si>
  <si>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</si>
  <si>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</si>
  <si>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</si>
  <si>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</si>
  <si>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</si>
  <si>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</si>
  <si>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</si>
  <si>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</si>
  <si>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</si>
  <si>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</si>
  <si>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</si>
  <si>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</si>
  <si>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</si>
  <si>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</si>
  <si>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</si>
  <si>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</si>
  <si>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</si>
  <si>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</si>
  <si>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</si>
  <si>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</si>
  <si>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</si>
  <si>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</si>
  <si>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</si>
  <si>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</si>
  <si>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</si>
  <si>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</si>
  <si>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</si>
  <si>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</si>
  <si>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</si>
  <si>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</si>
  <si>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</si>
  <si>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</si>
  <si>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</si>
  <si>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</si>
  <si>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</si>
  <si>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</si>
  <si>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</si>
  <si>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</si>
  <si>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</si>
  <si>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</si>
  <si>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</si>
  <si>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</si>
  <si>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</si>
  <si>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</si>
  <si>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</si>
  <si>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</si>
  <si>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</si>
  <si>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</si>
  <si>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</si>
  <si>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</si>
  <si>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</si>
  <si>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</si>
  <si>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</si>
  <si>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</si>
  <si>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</si>
  <si>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</si>
  <si>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</si>
  <si>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</si>
  <si>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</si>
  <si>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</si>
  <si>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</si>
  <si>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</si>
  <si>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</si>
  <si>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</si>
  <si>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</si>
  <si>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</si>
  <si>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</si>
  <si>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</si>
  <si>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</si>
  <si>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</si>
  <si>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</si>
  <si>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</si>
  <si>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</si>
  <si>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</si>
  <si>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</si>
  <si>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</si>
  <si>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</si>
  <si>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</si>
  <si>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</si>
  <si>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</si>
  <si>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</si>
  <si>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</si>
  <si>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</si>
  <si>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</si>
  <si>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</si>
  <si>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</si>
  <si>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</si>
  <si>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</si>
  <si>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</si>
  <si>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</si>
  <si>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</si>
  <si>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</si>
  <si>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</si>
  <si>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</si>
  <si>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</si>
  <si>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</si>
  <si>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</si>
  <si>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</si>
  <si>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</si>
  <si>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</si>
  <si>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</si>
  <si>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</si>
  <si>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</si>
  <si>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</si>
  <si>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</si>
  <si>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</si>
  <si>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</si>
  <si>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</si>
  <si>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</si>
  <si>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</si>
  <si>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</si>
  <si>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</si>
  <si>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</si>
  <si>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</si>
  <si>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</si>
  <si>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</si>
  <si>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</si>
  <si>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</si>
  <si>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</si>
  <si>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</si>
  <si>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</si>
  <si>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</si>
  <si>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</si>
  <si>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</si>
  <si>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</si>
  <si>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</si>
  <si>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</si>
  <si>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</si>
  <si>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</si>
  <si>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</si>
  <si>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</si>
  <si>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</si>
  <si>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</si>
  <si>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</si>
  <si>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</si>
  <si>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</si>
  <si>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</si>
  <si>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</si>
  <si>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</si>
  <si>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</si>
  <si>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</si>
  <si>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</si>
  <si>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</si>
  <si>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</si>
  <si>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</si>
  <si>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</si>
  <si>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</si>
  <si>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</si>
  <si>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</si>
  <si>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</si>
  <si>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</si>
  <si>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</si>
  <si>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</si>
  <si>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</si>
  <si>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</si>
  <si>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</si>
  <si>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</si>
  <si>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</si>
  <si>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</si>
  <si>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</si>
  <si>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</si>
  <si>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</si>
  <si>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</si>
  <si>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</si>
  <si>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</si>
  <si>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</si>
  <si>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</si>
  <si>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</si>
  <si>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</si>
  <si>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</si>
  <si>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</si>
  <si>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</si>
  <si>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</si>
  <si>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</si>
  <si>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</si>
  <si>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</si>
  <si>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</si>
  <si>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</si>
  <si>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</si>
  <si>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</si>
  <si>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</si>
  <si>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</si>
  <si>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</si>
  <si>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</si>
  <si>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</si>
  <si>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</si>
  <si>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</si>
  <si>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</si>
  <si>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</si>
  <si>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</si>
  <si>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</si>
  <si>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</si>
  <si>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</si>
  <si>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</si>
  <si>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</si>
  <si>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</si>
  <si>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</si>
  <si>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</si>
  <si>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</si>
  <si>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</si>
  <si>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</si>
  <si>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</si>
  <si>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</si>
  <si>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</si>
  <si>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</si>
  <si>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</si>
  <si>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</si>
  <si>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</si>
  <si>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</si>
  <si>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</si>
  <si>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</si>
  <si>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</si>
  <si>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</si>
  <si>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</si>
  <si>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</si>
  <si>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</si>
  <si>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</si>
  <si>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</si>
  <si>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</si>
  <si>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</si>
  <si>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</si>
  <si>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</si>
  <si>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</si>
  <si>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</si>
  <si>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</si>
  <si>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</si>
  <si>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</si>
  <si>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</si>
  <si>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</si>
  <si>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</si>
  <si>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</si>
  <si>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</si>
  <si>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</si>
  <si>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</si>
  <si>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</si>
  <si>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</si>
  <si>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</si>
  <si>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</si>
  <si>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</si>
  <si>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</si>
  <si>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</si>
  <si>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</si>
  <si>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</si>
  <si>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</si>
  <si>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</si>
  <si>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</si>
  <si>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</si>
  <si>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</si>
  <si>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</si>
  <si>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</si>
  <si>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</si>
  <si>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</si>
  <si>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</si>
  <si>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</si>
  <si>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</si>
  <si>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</si>
  <si>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</si>
  <si>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</si>
  <si>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</si>
  <si>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</si>
  <si>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</si>
  <si>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</si>
  <si>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</si>
  <si>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</si>
  <si>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</si>
  <si>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</si>
  <si>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</si>
  <si>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</si>
  <si>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</si>
  <si>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</si>
  <si>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</si>
  <si>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</si>
  <si>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</si>
  <si>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</si>
  <si>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</si>
  <si>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</si>
  <si>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</si>
  <si>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</si>
  <si>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</si>
  <si>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</si>
  <si>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</si>
  <si>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</si>
  <si>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</si>
  <si>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</si>
  <si>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</si>
  <si>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</si>
  <si>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</si>
  <si>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</si>
  <si>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</si>
  <si>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</si>
  <si>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</si>
  <si>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</si>
  <si>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</si>
  <si>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</si>
  <si>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</si>
  <si>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</si>
  <si>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</si>
  <si>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</si>
  <si>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</si>
  <si>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</si>
  <si>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</si>
  <si>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</si>
  <si>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</si>
  <si>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</si>
  <si>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</si>
  <si>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</si>
  <si>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</si>
  <si>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</si>
  <si>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</si>
  <si>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</si>
  <si>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</si>
  <si>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</si>
  <si>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</si>
  <si>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</si>
  <si>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</si>
  <si>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</si>
  <si>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</si>
  <si>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</si>
  <si>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</si>
  <si>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</si>
  <si>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</si>
  <si>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</si>
  <si>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</si>
  <si>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</si>
  <si>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</si>
  <si>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</si>
  <si>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</si>
  <si>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</si>
  <si>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</si>
  <si>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</si>
  <si>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</si>
  <si>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</si>
  <si>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</si>
  <si>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</si>
  <si>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</si>
  <si>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</si>
  <si>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</si>
  <si>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</si>
  <si>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</si>
  <si>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</si>
  <si>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</si>
  <si>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</si>
  <si>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</si>
  <si>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</si>
  <si>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</si>
  <si>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</si>
  <si>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</si>
  <si>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</si>
  <si>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</si>
  <si>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</si>
  <si>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</si>
  <si>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</si>
  <si>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</si>
  <si>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</si>
  <si>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</si>
  <si>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</si>
  <si>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</si>
  <si>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</si>
  <si>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</si>
  <si>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</si>
  <si>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</si>
  <si>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</si>
  <si>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</si>
  <si>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</si>
  <si>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</si>
  <si>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</si>
  <si>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</si>
  <si>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</si>
  <si>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</si>
  <si>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</si>
  <si>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</si>
  <si>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</si>
  <si>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</si>
  <si>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</si>
  <si>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</si>
  <si>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</si>
  <si>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</si>
  <si>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</si>
  <si>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</si>
  <si>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</si>
  <si>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</si>
  <si>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</si>
  <si>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</si>
  <si>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</si>
  <si>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</si>
  <si>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</si>
  <si>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</si>
  <si>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</si>
  <si>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</si>
  <si>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</si>
  <si>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</si>
  <si>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</si>
  <si>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</si>
  <si>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</si>
  <si>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</si>
  <si>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</si>
  <si>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</si>
  <si>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</si>
  <si>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</si>
  <si>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</si>
  <si>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</si>
  <si>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</si>
  <si>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</si>
  <si>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</si>
  <si>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</si>
  <si>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</si>
  <si>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</si>
  <si>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</si>
  <si>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</si>
  <si>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</si>
  <si>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</si>
  <si>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</si>
  <si>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</si>
  <si>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</si>
  <si>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</si>
  <si>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</si>
  <si>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</si>
  <si>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</si>
  <si>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</si>
  <si>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</si>
  <si>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</si>
  <si>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</si>
  <si>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</si>
  <si>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</si>
  <si>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</si>
  <si>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</si>
  <si>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</si>
  <si>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</si>
  <si>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</si>
  <si>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</si>
  <si>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</si>
  <si>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</si>
  <si>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</si>
  <si>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</si>
  <si>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</si>
  <si>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</si>
  <si>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</si>
  <si>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</si>
  <si>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</si>
  <si>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</si>
  <si>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</si>
  <si>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</si>
  <si>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</si>
  <si>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</si>
  <si>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</si>
  <si>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</si>
  <si>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</si>
  <si>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</si>
  <si>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</si>
  <si>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</si>
  <si>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</si>
  <si>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</si>
  <si>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</si>
  <si>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</si>
  <si>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</si>
  <si>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</si>
  <si>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</si>
  <si>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</si>
  <si>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</si>
  <si>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</si>
  <si>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</si>
  <si>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</si>
  <si>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</si>
  <si>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</si>
  <si>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</si>
  <si>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</si>
  <si>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</si>
  <si>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</si>
  <si>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</si>
  <si>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</si>
  <si>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</si>
  <si>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</si>
  <si>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</si>
  <si>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</si>
  <si>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</si>
  <si>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</si>
  <si>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</si>
  <si>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</si>
  <si>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</si>
  <si>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</si>
  <si>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</si>
  <si>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</si>
  <si>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</si>
  <si>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</si>
  <si>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</si>
  <si>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</si>
  <si>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</si>
  <si>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</si>
  <si>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</si>
  <si>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</si>
  <si>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</si>
  <si>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</si>
  <si>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</si>
  <si>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</si>
  <si>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</si>
  <si>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</si>
  <si>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</si>
  <si>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</si>
  <si>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</si>
  <si>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</si>
  <si>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</si>
  <si>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</si>
  <si>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</si>
  <si>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</si>
  <si>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</si>
  <si>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</si>
  <si>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</si>
  <si>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</si>
  <si>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</si>
  <si>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</si>
  <si>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</si>
  <si>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</si>
  <si>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</si>
  <si>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</si>
  <si>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</si>
  <si>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</si>
  <si>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</si>
  <si>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</si>
  <si>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</si>
  <si>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</si>
  <si>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</si>
  <si>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</si>
  <si>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</si>
  <si>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</si>
  <si>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</si>
  <si>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</si>
  <si>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</si>
  <si>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</si>
  <si>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</si>
  <si>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</si>
  <si>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</si>
  <si>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</si>
  <si>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</si>
  <si>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</si>
  <si>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</si>
  <si>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</si>
  <si>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</si>
  <si>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</si>
  <si>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</si>
  <si>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</si>
  <si>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</si>
  <si>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</si>
  <si>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</si>
  <si>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</si>
  <si>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</si>
  <si>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</si>
  <si>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</si>
  <si>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</si>
  <si>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</si>
  <si>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</si>
  <si>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</si>
  <si>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</si>
  <si>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</si>
  <si>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</si>
  <si>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</si>
  <si>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</si>
  <si>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</si>
  <si>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</si>
  <si>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</si>
  <si>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</si>
  <si>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</si>
  <si>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</si>
  <si>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</si>
  <si>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</si>
  <si>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</si>
  <si>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</si>
  <si>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</si>
  <si>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</si>
  <si>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</si>
  <si>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</si>
  <si>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</si>
  <si>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</si>
  <si>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</si>
  <si>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</si>
  <si>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</si>
  <si>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</si>
  <si>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</si>
  <si>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</si>
  <si>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</si>
  <si>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</si>
  <si>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</si>
  <si>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</si>
  <si>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</si>
  <si>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</si>
  <si>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</si>
  <si>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</si>
  <si>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</si>
  <si>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</si>
  <si>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</si>
  <si>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</si>
  <si>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</si>
  <si>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</si>
  <si>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</si>
  <si>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</si>
  <si>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</si>
  <si>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</si>
  <si>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</si>
  <si>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</si>
  <si>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</si>
  <si>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</si>
  <si>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</si>
  <si>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</si>
  <si>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</si>
  <si>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</si>
  <si>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</si>
  <si>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</si>
  <si>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</si>
  <si>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</si>
  <si>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</si>
  <si>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</si>
  <si>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</si>
  <si>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</si>
  <si>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</si>
  <si>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</si>
  <si>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</si>
  <si>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</si>
  <si>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</si>
  <si>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</si>
  <si>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</si>
  <si>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</si>
  <si>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</si>
  <si>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</si>
  <si>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</si>
  <si>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</si>
  <si>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</si>
  <si>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</si>
  <si>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</si>
  <si>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</si>
  <si>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</si>
  <si>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</si>
  <si>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</si>
  <si>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</si>
  <si>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</si>
  <si>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</si>
  <si>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</si>
  <si>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</si>
  <si>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</si>
  <si>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</si>
  <si>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</si>
  <si>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</si>
  <si>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</si>
  <si>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</si>
  <si>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</si>
  <si>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</si>
  <si>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</si>
  <si>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</si>
  <si>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</si>
  <si>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</si>
  <si>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</si>
  <si>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</si>
  <si>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</si>
  <si>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</si>
  <si>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</si>
  <si>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</si>
  <si>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</si>
  <si>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</si>
  <si>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</si>
  <si>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</si>
  <si>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</si>
  <si>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</si>
  <si>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</si>
  <si>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</si>
  <si>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</si>
  <si>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</si>
  <si>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</si>
  <si>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</si>
  <si>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</si>
  <si>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</si>
  <si>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</si>
  <si>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</si>
  <si>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</si>
  <si>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</si>
  <si>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</si>
  <si>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</si>
  <si>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</si>
  <si>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</si>
  <si>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</si>
  <si>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</si>
  <si>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</si>
  <si>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</si>
  <si>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</si>
  <si>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</si>
  <si>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</si>
  <si>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</si>
  <si>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</si>
  <si>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</si>
  <si>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</si>
  <si>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</si>
  <si>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</si>
  <si>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</si>
  <si>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</si>
  <si>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</si>
  <si>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</si>
  <si>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</si>
  <si>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</si>
  <si>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</si>
  <si>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</si>
  <si>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</si>
  <si>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</si>
  <si>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</si>
  <si>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</si>
  <si>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</si>
  <si>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</si>
  <si>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</si>
  <si>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</si>
  <si>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</si>
  <si>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</si>
  <si>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</si>
  <si>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</si>
  <si>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</si>
  <si>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</si>
  <si>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</si>
  <si>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</si>
  <si>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</si>
  <si>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</si>
  <si>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</si>
  <si>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</si>
  <si>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</si>
  <si>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</si>
  <si>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</si>
  <si>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</si>
  <si>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</si>
  <si>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</si>
  <si>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</si>
  <si>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</si>
  <si>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</si>
  <si>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</si>
  <si>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</si>
  <si>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</si>
  <si>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</si>
  <si>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</si>
  <si>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</si>
  <si>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</si>
  <si>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</si>
  <si>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</si>
  <si>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</si>
  <si>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</si>
  <si>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</si>
  <si>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</si>
  <si>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</si>
  <si>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</si>
  <si>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</si>
  <si>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</si>
  <si>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</si>
  <si>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</si>
  <si>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</si>
  <si>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</si>
  <si>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</si>
  <si>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</si>
  <si>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</si>
  <si>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</si>
  <si>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</si>
  <si>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</si>
  <si>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</si>
  <si>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</si>
  <si>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</si>
  <si>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</si>
  <si>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</si>
  <si>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</si>
  <si>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</si>
  <si>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</si>
  <si>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</si>
  <si>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</si>
  <si>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</si>
  <si>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</si>
  <si>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</si>
  <si>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</si>
  <si>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</si>
  <si>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</si>
  <si>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</si>
  <si>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</si>
  <si>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</si>
  <si>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</si>
  <si>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</si>
  <si>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</si>
  <si>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</si>
  <si>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</si>
  <si>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</si>
  <si>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</si>
  <si>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</si>
  <si>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</si>
  <si>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</si>
  <si>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</si>
  <si>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</si>
  <si>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</si>
  <si>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</si>
  <si>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</si>
  <si>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</si>
  <si>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</si>
  <si>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</si>
  <si>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</si>
  <si>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</si>
  <si>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</si>
  <si>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</si>
  <si>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</si>
  <si>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</si>
  <si>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</si>
  <si>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</si>
  <si>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</si>
  <si>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</si>
  <si>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</si>
  <si>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</si>
  <si>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</si>
  <si>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</si>
  <si>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</si>
  <si>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</si>
  <si>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</si>
  <si>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</si>
  <si>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</si>
  <si>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</si>
  <si>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</si>
  <si>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</si>
  <si>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</si>
  <si>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</si>
  <si>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</si>
  <si>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</si>
  <si>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</si>
  <si>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</si>
  <si>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</si>
  <si>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</si>
  <si>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</si>
  <si>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</si>
  <si>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</si>
  <si>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</si>
  <si>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</si>
  <si>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</si>
  <si>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</si>
  <si>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</si>
  <si>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</si>
  <si>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</si>
  <si>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</si>
  <si>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</si>
  <si>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</si>
  <si>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</si>
  <si>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</si>
  <si>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</si>
  <si>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</si>
  <si>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</si>
  <si>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</si>
  <si>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</si>
  <si>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</si>
  <si>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</si>
  <si>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</si>
  <si>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</si>
  <si>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</si>
  <si>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</si>
  <si>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</si>
  <si>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</si>
  <si>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</si>
  <si>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</si>
  <si>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</si>
  <si>
    <t>$SCVL</t>
  </si>
  <si>
    <t>Shoe Carnival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</si>
</sst>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7.15</v>
          </cell>
        </row>
        <row r="8">
          <cell r="C8">
            <v>3180.8348000000001</v>
          </cell>
        </row>
        <row r="11">
          <cell r="C11">
            <v>28.565000000000055</v>
          </cell>
        </row>
        <row r="12">
          <cell r="C12">
            <v>3152.2698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443</v>
          </cell>
        </row>
        <row r="27">
          <cell r="C27">
            <v>1320.4680000000001</v>
          </cell>
        </row>
        <row r="29">
          <cell r="C29" t="str">
            <v>FQ124</v>
          </cell>
          <cell r="D29">
            <v>45146</v>
          </cell>
        </row>
        <row r="34">
          <cell r="C34">
            <v>1.5861269266633757</v>
          </cell>
        </row>
        <row r="37">
          <cell r="C37">
            <v>8.3452807748294369</v>
          </cell>
        </row>
        <row r="39">
          <cell r="C39">
            <v>0.20161354798974734</v>
          </cell>
        </row>
        <row r="41">
          <cell r="C41">
            <v>9.2438860189968253</v>
          </cell>
        </row>
      </sheetData>
      <sheetData sheetId="1">
        <row r="20">
          <cell r="AA20">
            <v>-46.302000000000398</v>
          </cell>
          <cell r="AB20">
            <v>92.141999999999229</v>
          </cell>
          <cell r="AC20">
            <v>-549.17700000000002</v>
          </cell>
          <cell r="AE20">
            <v>386.76899999999921</v>
          </cell>
        </row>
        <row r="24">
          <cell r="AB24">
            <v>1.4239238540510346E-2</v>
          </cell>
          <cell r="AC24">
            <v>-0.15045474463142361</v>
          </cell>
          <cell r="AD24">
            <v>0.27014278380938728</v>
          </cell>
          <cell r="AE24">
            <v>3.8738685161484154E-2</v>
          </cell>
        </row>
        <row r="30">
          <cell r="U30">
            <v>0.46</v>
          </cell>
        </row>
        <row r="31">
          <cell r="U31">
            <v>1.5892034393004736E-2</v>
          </cell>
        </row>
        <row r="32">
          <cell r="U32">
            <v>6.4912088879979452E-3</v>
          </cell>
        </row>
        <row r="33">
          <cell r="U33">
            <v>0.2</v>
          </cell>
        </row>
        <row r="79">
          <cell r="U79">
            <v>0.38356695452821388</v>
          </cell>
        </row>
        <row r="80">
          <cell r="U80">
            <v>0.10940111052020041</v>
          </cell>
        </row>
        <row r="96">
          <cell r="AE96">
            <v>0.20161354798974734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3.5686041337003309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0.45</v>
          </cell>
        </row>
        <row r="8">
          <cell r="C8">
            <v>43.365921299999997</v>
          </cell>
        </row>
        <row r="11">
          <cell r="C11">
            <v>-26.699999999999996</v>
          </cell>
        </row>
        <row r="12">
          <cell r="C12">
            <v>70.065921299999985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213</v>
          </cell>
        </row>
        <row r="27">
          <cell r="C27">
            <v>112.5</v>
          </cell>
        </row>
        <row r="29">
          <cell r="C29" t="str">
            <v>FY23</v>
          </cell>
          <cell r="D29">
            <v>45171</v>
          </cell>
        </row>
        <row r="34">
          <cell r="C34">
            <v>-0.47309872586090451</v>
          </cell>
        </row>
        <row r="35">
          <cell r="C35">
            <v>-0.24815005401755566</v>
          </cell>
        </row>
        <row r="37">
          <cell r="C37">
            <v>-0.69210966101695037</v>
          </cell>
        </row>
        <row r="38">
          <cell r="C38">
            <v>-0.81606519208381867</v>
          </cell>
        </row>
        <row r="39">
          <cell r="C39">
            <v>-1.0225120387811641</v>
          </cell>
        </row>
        <row r="42">
          <cell r="C42">
            <v>3.7508794583966352</v>
          </cell>
        </row>
      </sheetData>
      <sheetData sheetId="1">
        <row r="17">
          <cell r="R17">
            <v>50.700000000000024</v>
          </cell>
          <cell r="S17">
            <v>-98.499999999999972</v>
          </cell>
          <cell r="T17">
            <v>-143.40000000000003</v>
          </cell>
          <cell r="U17">
            <v>-36.099999999999973</v>
          </cell>
        </row>
        <row r="21">
          <cell r="R21">
            <v>0.15957446808510634</v>
          </cell>
          <cell r="S21">
            <v>-3.4403669724769603E-4</v>
          </cell>
          <cell r="T21">
            <v>-0.19192382700470356</v>
          </cell>
          <cell r="V21">
            <v>9.6205718395971918E-2</v>
          </cell>
        </row>
        <row r="33">
          <cell r="W33">
            <v>0.5275502008032128</v>
          </cell>
        </row>
        <row r="34">
          <cell r="W34">
            <v>-0.11261044176706836</v>
          </cell>
        </row>
        <row r="35">
          <cell r="W35">
            <v>-0.23791164658634548</v>
          </cell>
        </row>
        <row r="36">
          <cell r="W36">
            <v>-0.8866242038216553</v>
          </cell>
        </row>
        <row r="79">
          <cell r="W79">
            <v>-0.15222305953278059</v>
          </cell>
        </row>
        <row r="80">
          <cell r="M80">
            <v>-0.34820393974507535</v>
          </cell>
        </row>
        <row r="82">
          <cell r="W82">
            <v>0.18072289156626506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F46" sqref="F46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14.16238766649268</v>
      </c>
      <c r="S1" s="98">
        <f>AVERAGE(S3:S16)</f>
        <v>13.228808425062443</v>
      </c>
      <c r="T1" s="98">
        <f>AVERAGE(T3:T17)</f>
        <v>2.5250553485283449</v>
      </c>
      <c r="U1" s="111">
        <f t="shared" ref="U1:AB1" si="0">AVERAGE(U3:U16)</f>
        <v>-3.3321189853276104E-2</v>
      </c>
      <c r="V1" s="87"/>
      <c r="W1" s="111">
        <f t="shared" si="0"/>
        <v>0.16420899032285285</v>
      </c>
      <c r="X1" s="111">
        <f t="shared" si="0"/>
        <v>4.8350319186429958E-2</v>
      </c>
      <c r="Y1" s="111">
        <f t="shared" si="0"/>
        <v>0.11846113739392895</v>
      </c>
      <c r="Z1" s="88">
        <f>AVERAGE(Z3:Z17)</f>
        <v>0.46685904802692441</v>
      </c>
      <c r="AA1" s="88">
        <f t="shared" si="0"/>
        <v>3.0915805956164062E-2</v>
      </c>
      <c r="AB1" s="88">
        <f t="shared" si="0"/>
        <v>4.7013358055531052E-3</v>
      </c>
      <c r="AC1" s="88">
        <f>AVERAGE(AC3:AC17)</f>
        <v>0.15720505095193033</v>
      </c>
      <c r="AD1" s="87"/>
      <c r="AE1" s="89" t="s">
        <v>537</v>
      </c>
      <c r="AF1" s="88">
        <f>AVERAGE(AF3:AF17)</f>
        <v>0.29835986642560147</v>
      </c>
      <c r="AG1" s="88">
        <f>AVERAGE(AG3:AG16)</f>
        <v>2.4785009864050252E-2</v>
      </c>
      <c r="AH1" s="88">
        <f>AVERAGE(AH3:AH16)</f>
        <v>0.23406099892343038</v>
      </c>
      <c r="AI1" s="90">
        <f>AVERAGE(AI3:AI16)</f>
        <v>666.90909090909088</v>
      </c>
      <c r="AJ1" s="126">
        <f>AVERAGE(AJ3:AJ16)</f>
        <v>3.659741796048483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130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130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5.7200000000000006</v>
      </c>
      <c r="G8" s="49">
        <f>[6]Main!$C$8*E52</f>
        <v>2544.6678400000001</v>
      </c>
      <c r="H8" s="49">
        <f>[6]Main!$C$11*$E$52</f>
        <v>22.852000000000046</v>
      </c>
      <c r="I8" s="49">
        <f>[6]Main!$C$12*$E$52</f>
        <v>2521.8158400000002</v>
      </c>
      <c r="J8" s="4" t="str">
        <f>[6]Main!$C$29</f>
        <v>FQ124</v>
      </c>
      <c r="K8" s="85">
        <f>[6]Main!$D$29</f>
        <v>45146</v>
      </c>
      <c r="L8" s="50">
        <f>[6]Main!$C$34</f>
        <v>1.5861269266633757</v>
      </c>
      <c r="N8" s="56">
        <f>'[6]Financial Model'!$AE$20*$E$52</f>
        <v>309.4151999999994</v>
      </c>
      <c r="O8" s="56">
        <f>'[6]Financial Model'!$AC$20*$E$52</f>
        <v>-439.34160000000003</v>
      </c>
      <c r="P8" s="56">
        <f>'[6]Financial Model'!$AB$20*$E$52</f>
        <v>73.713599999999389</v>
      </c>
      <c r="Q8" s="56">
        <f>'[6]Financial Model'!$AA$20*$E$52</f>
        <v>-37.041600000000322</v>
      </c>
      <c r="R8" s="51">
        <f>[6]Main!$C$37</f>
        <v>8.3452807748294369</v>
      </c>
      <c r="S8" s="52">
        <f>[6]Main!$C$41</f>
        <v>9.2438860189968253</v>
      </c>
      <c r="T8" s="52">
        <f>[6]Main!$C$34</f>
        <v>1.5861269266633757</v>
      </c>
      <c r="U8" s="131">
        <f>[6]Main!$C$39</f>
        <v>0.20161354798974734</v>
      </c>
      <c r="V8" s="53">
        <f>'[6]Financial Model'!$AE$24</f>
        <v>3.8738685161484154E-2</v>
      </c>
      <c r="W8" s="53">
        <f>'[6]Financial Model'!$AD$24</f>
        <v>0.27014278380938728</v>
      </c>
      <c r="X8" s="53">
        <f>'[6]Financial Model'!$AC$24</f>
        <v>-0.15045474463142361</v>
      </c>
      <c r="Y8" s="53">
        <f>'[6]Financial Model'!$AB$24</f>
        <v>1.4239238540510346E-2</v>
      </c>
      <c r="Z8" s="53">
        <f>'[6]Financial Model'!$U$30</f>
        <v>0.46</v>
      </c>
      <c r="AA8" s="53">
        <f>'[6]Financial Model'!$U$31</f>
        <v>1.5892034393004736E-2</v>
      </c>
      <c r="AB8" s="53">
        <f>'[6]Financial Model'!$U$32</f>
        <v>6.4912088879979452E-3</v>
      </c>
      <c r="AC8" s="53">
        <f>'[6]Financial Model'!$U$33</f>
        <v>0.2</v>
      </c>
      <c r="AE8" s="56">
        <f>[6]Main!$C$27*E52</f>
        <v>1056.3744000000002</v>
      </c>
      <c r="AF8" s="53">
        <f>'[6]Financial Model'!$U$79</f>
        <v>0.38356695452821388</v>
      </c>
      <c r="AG8" s="53">
        <f>'[6]Financial Model'!$U$80</f>
        <v>0.10940111052020041</v>
      </c>
      <c r="AH8" s="53">
        <f>'[6]Financial Model'!$AE$96</f>
        <v>0.20161354798974734</v>
      </c>
      <c r="AI8" s="57">
        <f>[6]Main!$C$26</f>
        <v>443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130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130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3.5686041337003309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130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0.45</v>
      </c>
      <c r="G15" s="49">
        <f>[13]Main!$C$8</f>
        <v>43.365921299999997</v>
      </c>
      <c r="H15" s="49">
        <f>[13]Main!$C$11</f>
        <v>-26.699999999999996</v>
      </c>
      <c r="I15" s="49">
        <f>[13]Main!$C$12</f>
        <v>70.065921299999985</v>
      </c>
      <c r="J15" s="4" t="str">
        <f>[13]Main!$C$29</f>
        <v>FY23</v>
      </c>
      <c r="K15" s="85">
        <f>[13]Main!$D$29</f>
        <v>45171</v>
      </c>
      <c r="L15" s="50">
        <f>[13]Main!$C$34</f>
        <v>-0.47309872586090451</v>
      </c>
      <c r="N15" s="1">
        <f xml:space="preserve"> '[13]Financial Model'!$U$17</f>
        <v>-36.099999999999973</v>
      </c>
      <c r="O15" s="1">
        <f>'[13]Financial Model'!$T$17</f>
        <v>-143.40000000000003</v>
      </c>
      <c r="P15" s="1">
        <f>'[13]Financial Model'!$S$17</f>
        <v>-98.499999999999972</v>
      </c>
      <c r="Q15" s="1">
        <f>'[13]Financial Model'!$R$17</f>
        <v>50.700000000000024</v>
      </c>
      <c r="R15" s="51">
        <f>[13]Main!$C$35</f>
        <v>-0.24815005401755566</v>
      </c>
      <c r="S15" s="51">
        <f>[13]Main!$C$39</f>
        <v>-1.0225120387811641</v>
      </c>
      <c r="T15" s="51">
        <f>[13]Main!$C$37</f>
        <v>-0.69210966101695037</v>
      </c>
      <c r="U15" s="131">
        <f>[13]Main!$C$38</f>
        <v>-0.81606519208381867</v>
      </c>
      <c r="V15" s="53">
        <f>'[13]Financial Model'!$V$21</f>
        <v>9.6205718395971918E-2</v>
      </c>
      <c r="W15" s="53">
        <f>'[13]Financial Model'!$T$21</f>
        <v>-0.19192382700470356</v>
      </c>
      <c r="X15" s="53">
        <f>'[13]Financial Model'!$S$21</f>
        <v>-3.4403669724769603E-4</v>
      </c>
      <c r="Y15" s="53">
        <f>'[13]Financial Model'!$R$21</f>
        <v>0.15957446808510634</v>
      </c>
      <c r="Z15" s="53">
        <f>+'[13]Financial Model'!$W$33</f>
        <v>0.5275502008032128</v>
      </c>
      <c r="AA15" s="53">
        <f>+'[13]Financial Model'!$W$34</f>
        <v>-0.11261044176706836</v>
      </c>
      <c r="AB15" s="53">
        <f>+'[13]Financial Model'!$W$35</f>
        <v>-0.23791164658634548</v>
      </c>
      <c r="AC15" s="53">
        <f>+'[13]Financial Model'!$W$36</f>
        <v>-0.8866242038216553</v>
      </c>
      <c r="AE15" s="56">
        <f>[13]Main!$C$27</f>
        <v>112.5</v>
      </c>
      <c r="AF15" s="53">
        <f>'[13]Financial Model'!W79</f>
        <v>-0.15222305953278059</v>
      </c>
      <c r="AG15" s="53">
        <f>+'[13]Financial Model'!$M$80</f>
        <v>-0.34820393974507535</v>
      </c>
      <c r="AH15" s="53">
        <f>+'[13]Financial Model'!$W$82</f>
        <v>0.18072289156626506</v>
      </c>
      <c r="AI15" s="57">
        <f>[13]Main!$C$26</f>
        <v>213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B46" s="1" t="s">
        <v>1021</v>
      </c>
      <c r="C46" s="1" t="s">
        <v>1022</v>
      </c>
      <c r="D46" s="4" t="s">
        <v>39</v>
      </c>
      <c r="E46" s="4" t="s">
        <v>505</v>
      </c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2023-09-18T10:42:19Z</dcterms:modified>
</cp:coreProperties>
</file>