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E2D1C4D-555A-477B-8CB5-A59E3CD821DC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I56" i="2" s="1"/>
  <c r="I57" i="2" s="1"/>
  <c r="C38" i="1" s="1"/>
  <c r="C37" i="1"/>
  <c r="I41" i="2"/>
  <c r="I28" i="2"/>
  <c r="I54" i="2" l="1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3" i="2" s="1"/>
  <c r="P22" i="2"/>
  <c r="F10" i="2"/>
  <c r="H14" i="2" l="1"/>
  <c r="P16" i="2"/>
  <c r="H56" i="2"/>
  <c r="H57" i="2" s="1"/>
  <c r="I7" i="2"/>
  <c r="I14" i="2" s="1"/>
  <c r="H22" i="2"/>
  <c r="H16" i="2"/>
  <c r="H23" i="2"/>
  <c r="P18" i="2"/>
  <c r="P25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I23" i="2" l="1"/>
  <c r="I16" i="2"/>
  <c r="H25" i="2"/>
  <c r="H18" i="2"/>
  <c r="H19" i="2" s="1"/>
  <c r="P24" i="2"/>
  <c r="P19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4" i="2"/>
  <c r="I29" i="2" l="1"/>
  <c r="I19" i="2"/>
  <c r="I24" i="2"/>
  <c r="Q7" i="2"/>
  <c r="R4" i="2"/>
  <c r="Q28" i="2"/>
  <c r="R7" i="2" l="1"/>
  <c r="R5" i="2" s="1"/>
  <c r="S4" i="2"/>
  <c r="R28" i="2"/>
  <c r="Q22" i="2"/>
  <c r="Q5" i="2"/>
  <c r="S7" i="2" l="1"/>
  <c r="S5" i="2" s="1"/>
  <c r="T4" i="2"/>
  <c r="R22" i="2"/>
  <c r="S28" i="2"/>
  <c r="T7" i="2" l="1"/>
  <c r="T5" i="2" s="1"/>
  <c r="U4" i="2"/>
  <c r="S22" i="2"/>
  <c r="T28" i="2"/>
  <c r="V4" i="2" l="1"/>
  <c r="U7" i="2"/>
  <c r="U5" i="2" s="1"/>
  <c r="T22" i="2"/>
  <c r="U28" i="2"/>
  <c r="U22" i="2" l="1"/>
  <c r="W4" i="2"/>
  <c r="V7" i="2"/>
  <c r="V5" i="2" s="1"/>
  <c r="V28" i="2"/>
  <c r="V22" i="2" l="1"/>
  <c r="X4" i="2"/>
  <c r="W7" i="2"/>
  <c r="W28" i="2"/>
  <c r="X7" i="2" l="1"/>
  <c r="X5" i="2" s="1"/>
  <c r="Y4" i="2"/>
  <c r="W5" i="2"/>
  <c r="W22" i="2"/>
  <c r="X28" i="2"/>
  <c r="Y7" i="2" l="1"/>
  <c r="Y5" i="2" s="1"/>
  <c r="Z4" i="2"/>
  <c r="X22" i="2"/>
  <c r="Y28" i="2"/>
  <c r="Z7" i="2" l="1"/>
  <c r="Z5" i="2" s="1"/>
  <c r="AA4" i="2"/>
  <c r="AA7" i="2" s="1"/>
  <c r="Y22" i="2"/>
  <c r="Z28" i="2"/>
  <c r="AA5" i="2" l="1"/>
  <c r="AA22" i="2"/>
  <c r="Z22" i="2"/>
  <c r="AA28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16" i="2" s="1"/>
  <c r="D22" i="2"/>
  <c r="F22" i="2"/>
  <c r="F14" i="2"/>
  <c r="F23" i="2" s="1"/>
  <c r="N51" i="2"/>
  <c r="N54" i="2" s="1"/>
  <c r="N41" i="2"/>
  <c r="N56" i="2" s="1"/>
  <c r="N57" i="2" s="1"/>
  <c r="O51" i="2"/>
  <c r="O54" i="2" s="1"/>
  <c r="O41" i="2"/>
  <c r="O56" i="2" s="1"/>
  <c r="O57" i="2" s="1"/>
  <c r="D23" i="2" l="1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P30" i="2" l="1"/>
  <c r="S13" i="2"/>
  <c r="R14" i="2"/>
  <c r="O19" i="2"/>
  <c r="Q14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S14" i="2"/>
  <c r="R23" i="2"/>
  <c r="R16" i="2"/>
  <c r="O30" i="2"/>
  <c r="G19" i="2"/>
  <c r="G29" i="2"/>
  <c r="G30" i="2"/>
  <c r="E19" i="2"/>
  <c r="E30" i="2"/>
  <c r="E29" i="2"/>
  <c r="F29" i="2"/>
  <c r="N19" i="2"/>
  <c r="Q23" i="2"/>
  <c r="Q16" i="2"/>
  <c r="E25" i="2"/>
  <c r="G25" i="2"/>
  <c r="N25" i="2"/>
  <c r="S16" i="2" l="1"/>
  <c r="S23" i="2"/>
  <c r="R18" i="2"/>
  <c r="R25" i="2"/>
  <c r="U13" i="2"/>
  <c r="T14" i="2"/>
  <c r="Q18" i="2"/>
  <c r="Q25" i="2"/>
  <c r="E24" i="2"/>
  <c r="G24" i="2"/>
  <c r="N24" i="2"/>
  <c r="T16" i="2" l="1"/>
  <c r="T23" i="2"/>
  <c r="V13" i="2"/>
  <c r="U14" i="2"/>
  <c r="R19" i="2"/>
  <c r="R24" i="2"/>
  <c r="S25" i="2"/>
  <c r="S18" i="2"/>
  <c r="Q19" i="2"/>
  <c r="Q24" i="2"/>
  <c r="C8" i="1"/>
  <c r="S19" i="2" l="1"/>
  <c r="S24" i="2"/>
  <c r="U16" i="2"/>
  <c r="U23" i="2"/>
  <c r="W13" i="2"/>
  <c r="V14" i="2"/>
  <c r="T18" i="2"/>
  <c r="T25" i="2"/>
  <c r="C11" i="1"/>
  <c r="AD25" i="2" s="1"/>
  <c r="C12" i="1"/>
  <c r="C40" i="1" s="1"/>
  <c r="V23" i="2" l="1"/>
  <c r="V16" i="2"/>
  <c r="T19" i="2"/>
  <c r="T24" i="2"/>
  <c r="X13" i="2"/>
  <c r="W14" i="2"/>
  <c r="U25" i="2"/>
  <c r="U18" i="2"/>
  <c r="Y13" i="2" l="1"/>
  <c r="X14" i="2"/>
  <c r="U24" i="2"/>
  <c r="U19" i="2"/>
  <c r="W23" i="2"/>
  <c r="W16" i="2"/>
  <c r="V18" i="2"/>
  <c r="V25" i="2"/>
  <c r="V24" i="2" l="1"/>
  <c r="V19" i="2"/>
  <c r="W25" i="2"/>
  <c r="W18" i="2"/>
  <c r="X16" i="2"/>
  <c r="X23" i="2"/>
  <c r="Z13" i="2"/>
  <c r="Y14" i="2"/>
  <c r="W19" i="2" l="1"/>
  <c r="W24" i="2"/>
  <c r="Y16" i="2"/>
  <c r="Y23" i="2"/>
  <c r="AA13" i="2"/>
  <c r="AA14" i="2" s="1"/>
  <c r="Z14" i="2"/>
  <c r="X18" i="2"/>
  <c r="X25" i="2"/>
  <c r="Z23" i="2" l="1"/>
  <c r="Z16" i="2"/>
  <c r="X19" i="2"/>
  <c r="X24" i="2"/>
  <c r="AA16" i="2"/>
  <c r="AA23" i="2"/>
  <c r="Y18" i="2"/>
  <c r="Y25" i="2"/>
  <c r="Y24" i="2" l="1"/>
  <c r="Y19" i="2"/>
  <c r="AA25" i="2"/>
  <c r="AA18" i="2"/>
  <c r="Z18" i="2"/>
  <c r="Z25" i="2"/>
  <c r="Z24" i="2" l="1"/>
  <c r="Z19" i="2"/>
  <c r="AA24" i="2"/>
  <c r="AA19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</calcChain>
</file>

<file path=xl/sharedStrings.xml><?xml version="1.0" encoding="utf-8"?>
<sst xmlns="http://schemas.openxmlformats.org/spreadsheetml/2006/main" count="179" uniqueCount="158">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</sst>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" fontId="2" fillId="7" borderId="9" xfId="0" applyNumberFormat="1" applyFont="1" applyFill="1" applyBorder="1" applyAlignment="1">
      <alignment horizontal="center"/>
    </xf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1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64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65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R40"/>
  <sheetViews>
    <sheetView tabSelected="1" zoomScale="85" zoomScaleNormal="85" workbookViewId="0">
      <selection activeCell="T26" sqref="T26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09" t="s">
        <v>148</v>
      </c>
      <c r="K2" s="110"/>
      <c r="L2" s="111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92" t="s">
        <v>149</v>
      </c>
      <c r="K3" s="112" t="s">
        <v>153</v>
      </c>
      <c r="L3" s="113"/>
    </row>
    <row r="4" spans="1:14" x14ac:dyDescent="0.25">
      <c r="A4" s="1"/>
      <c r="B4" s="1"/>
      <c r="C4" s="1"/>
      <c r="D4" s="1"/>
      <c r="E4" s="1"/>
      <c r="F4" s="1"/>
      <c r="G4" s="1"/>
      <c r="J4" s="92" t="s">
        <v>150</v>
      </c>
      <c r="K4" s="112"/>
      <c r="L4" s="113"/>
    </row>
    <row r="5" spans="1:14" x14ac:dyDescent="0.25">
      <c r="A5" s="1"/>
      <c r="B5" s="109" t="s">
        <v>0</v>
      </c>
      <c r="C5" s="110"/>
      <c r="D5" s="111"/>
      <c r="E5" s="1"/>
      <c r="F5" s="1"/>
      <c r="G5" s="1"/>
      <c r="J5" s="92" t="s">
        <v>154</v>
      </c>
      <c r="K5" s="91" t="s">
        <v>90</v>
      </c>
      <c r="L5" s="108">
        <v>44825</v>
      </c>
    </row>
    <row r="6" spans="1:14" x14ac:dyDescent="0.25">
      <c r="A6" s="1"/>
      <c r="B6" s="4" t="s">
        <v>1</v>
      </c>
      <c r="C6" s="23">
        <v>1.7999999999999999E-2</v>
      </c>
      <c r="D6" s="5"/>
      <c r="E6" s="1"/>
      <c r="F6" s="1"/>
      <c r="G6" s="1"/>
      <c r="J6" s="93" t="s">
        <v>151</v>
      </c>
      <c r="K6" s="114" t="s">
        <v>152</v>
      </c>
      <c r="L6" s="115"/>
    </row>
    <row r="7" spans="1:14" x14ac:dyDescent="0.25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14.04162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80" t="s">
        <v>90</v>
      </c>
      <c r="E9" s="1"/>
      <c r="F9" s="109" t="s">
        <v>59</v>
      </c>
      <c r="G9" s="110"/>
      <c r="H9" s="110"/>
      <c r="I9" s="110"/>
      <c r="J9" s="110"/>
      <c r="K9" s="110"/>
      <c r="L9" s="110"/>
      <c r="M9" s="110"/>
      <c r="N9" s="111"/>
    </row>
    <row r="10" spans="1:14" x14ac:dyDescent="0.25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5">
      <c r="A12" s="1"/>
      <c r="B12" s="9" t="s">
        <v>7</v>
      </c>
      <c r="C12" s="10">
        <f>C8-C9+C10</f>
        <v>7.04162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16" t="s">
        <v>10</v>
      </c>
      <c r="C15" s="110"/>
      <c r="D15" s="111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20" t="s">
        <v>13</v>
      </c>
      <c r="D16" s="125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8" x14ac:dyDescent="0.25">
      <c r="B17" s="19" t="s">
        <v>12</v>
      </c>
      <c r="C17" s="120" t="s">
        <v>15</v>
      </c>
      <c r="D17" s="125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8" x14ac:dyDescent="0.25">
      <c r="B18" s="19" t="s">
        <v>14</v>
      </c>
      <c r="C18" s="125"/>
      <c r="D18" s="125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8" x14ac:dyDescent="0.25">
      <c r="B19" s="19"/>
      <c r="C19" s="125"/>
      <c r="D19" s="125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8" x14ac:dyDescent="0.25">
      <c r="B20" s="19" t="s">
        <v>52</v>
      </c>
      <c r="C20" s="120" t="s">
        <v>51</v>
      </c>
      <c r="D20" s="125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8" x14ac:dyDescent="0.25">
      <c r="B21" s="19"/>
      <c r="C21" s="125"/>
      <c r="D21" s="125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8" x14ac:dyDescent="0.25">
      <c r="B22" s="20"/>
      <c r="C22" s="126"/>
      <c r="D22" s="127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8" x14ac:dyDescent="0.25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8" x14ac:dyDescent="0.25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  <c r="P24" s="109" t="s">
        <v>155</v>
      </c>
      <c r="Q24" s="110"/>
      <c r="R24" s="111"/>
    </row>
    <row r="25" spans="2:18" x14ac:dyDescent="0.25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92" t="s">
        <v>156</v>
      </c>
      <c r="Q25" s="131" t="s">
        <v>152</v>
      </c>
      <c r="R25" s="132"/>
    </row>
    <row r="26" spans="2:18" x14ac:dyDescent="0.25">
      <c r="F26" s="45">
        <v>44774</v>
      </c>
      <c r="G26" s="86" t="s">
        <v>138</v>
      </c>
      <c r="H26" s="27"/>
      <c r="I26" s="27"/>
      <c r="J26" s="27"/>
      <c r="K26" s="27"/>
      <c r="L26" s="27"/>
      <c r="M26" s="27"/>
      <c r="N26" s="28"/>
      <c r="P26" s="92" t="s">
        <v>157</v>
      </c>
      <c r="Q26" s="131" t="s">
        <v>152</v>
      </c>
      <c r="R26" s="132"/>
    </row>
    <row r="27" spans="2:18" x14ac:dyDescent="0.25">
      <c r="B27" s="116" t="s">
        <v>60</v>
      </c>
      <c r="C27" s="110"/>
      <c r="D27" s="111"/>
      <c r="P27" s="93"/>
      <c r="Q27" s="129"/>
      <c r="R27" s="130"/>
    </row>
    <row r="28" spans="2:18" x14ac:dyDescent="0.25">
      <c r="B28" s="29">
        <v>43922</v>
      </c>
      <c r="C28" s="120" t="s">
        <v>61</v>
      </c>
      <c r="D28" s="125"/>
    </row>
    <row r="29" spans="2:18" x14ac:dyDescent="0.25">
      <c r="B29" s="30">
        <v>44228</v>
      </c>
      <c r="C29" s="126" t="s">
        <v>65</v>
      </c>
      <c r="D29" s="127"/>
    </row>
    <row r="31" spans="2:18" x14ac:dyDescent="0.25">
      <c r="B31" s="116" t="s">
        <v>62</v>
      </c>
      <c r="C31" s="110"/>
      <c r="D31" s="111"/>
    </row>
    <row r="32" spans="2:18" x14ac:dyDescent="0.25">
      <c r="B32" s="29">
        <v>44136</v>
      </c>
      <c r="C32" s="120" t="s">
        <v>63</v>
      </c>
      <c r="D32" s="125"/>
      <c r="F32" s="109" t="s">
        <v>103</v>
      </c>
      <c r="G32" s="110"/>
      <c r="H32" s="110"/>
      <c r="I32" s="110"/>
      <c r="J32" s="110"/>
      <c r="K32" s="110"/>
      <c r="L32" s="110"/>
      <c r="M32" s="110"/>
      <c r="N32" s="110"/>
      <c r="O32" s="111"/>
    </row>
    <row r="33" spans="2:16" x14ac:dyDescent="0.25">
      <c r="B33" s="31">
        <v>44348</v>
      </c>
      <c r="C33" s="126" t="s">
        <v>67</v>
      </c>
      <c r="D33" s="127"/>
      <c r="F33" s="121" t="s">
        <v>104</v>
      </c>
      <c r="G33" s="122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5">
      <c r="F34" s="121" t="s">
        <v>105</v>
      </c>
      <c r="G34" s="122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5">
      <c r="F35" s="123" t="s">
        <v>106</v>
      </c>
      <c r="G35" s="124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5">
      <c r="B36" s="116" t="s">
        <v>140</v>
      </c>
      <c r="C36" s="110"/>
      <c r="D36" s="111"/>
    </row>
    <row r="37" spans="2:16" x14ac:dyDescent="0.25">
      <c r="B37" s="88" t="s">
        <v>141</v>
      </c>
      <c r="C37" s="117">
        <f>C6/'Financial Model'!P19</f>
        <v>6.3848982035928081</v>
      </c>
      <c r="D37" s="118"/>
    </row>
    <row r="38" spans="2:16" x14ac:dyDescent="0.25">
      <c r="B38" s="88" t="s">
        <v>142</v>
      </c>
      <c r="C38" s="117">
        <f>C6/'Financial Model'!I57</f>
        <v>1.6465343727852584</v>
      </c>
      <c r="D38" s="118"/>
    </row>
    <row r="39" spans="2:16" x14ac:dyDescent="0.25">
      <c r="B39" s="88"/>
      <c r="C39" s="119"/>
      <c r="D39" s="120"/>
    </row>
    <row r="40" spans="2:16" x14ac:dyDescent="0.25">
      <c r="B40" s="88" t="s">
        <v>145</v>
      </c>
      <c r="C40" s="117">
        <f>C12/'Financial Model'!H18</f>
        <v>3.098319988102372</v>
      </c>
      <c r="D40" s="118"/>
    </row>
  </sheetData>
  <mergeCells count="33">
    <mergeCell ref="Q26:R26"/>
    <mergeCell ref="Q27:R27"/>
    <mergeCell ref="P24:R24"/>
    <mergeCell ref="Q25:R25"/>
    <mergeCell ref="C18:D18"/>
    <mergeCell ref="C22:D22"/>
    <mergeCell ref="B15:D15"/>
    <mergeCell ref="C19:D19"/>
    <mergeCell ref="C20:D20"/>
    <mergeCell ref="C21:D21"/>
    <mergeCell ref="C37:D37"/>
    <mergeCell ref="C38:D38"/>
    <mergeCell ref="C39:D39"/>
    <mergeCell ref="C40:D40"/>
    <mergeCell ref="B31:D31"/>
    <mergeCell ref="C32:D32"/>
    <mergeCell ref="C33:D33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  <mergeCell ref="C17:D17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61"/>
  <sheetViews>
    <sheetView workbookViewId="0">
      <pane xSplit="2" ySplit="3" topLeftCell="D13" activePane="bottomRight" state="frozen"/>
      <selection pane="topRight" activeCell="C1" sqref="C1"/>
      <selection pane="bottomLeft" activeCell="A3" sqref="A3"/>
      <selection pane="bottomRight" activeCell="K39" sqref="K39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6" customWidth="1"/>
    <col min="5" max="5" width="10.42578125" bestFit="1" customWidth="1"/>
    <col min="6" max="6" width="10.42578125" style="36" customWidth="1"/>
    <col min="7" max="7" width="10.42578125" bestFit="1" customWidth="1"/>
    <col min="8" max="8" width="10.42578125" style="36" bestFit="1" customWidth="1"/>
    <col min="9" max="9" width="9.42578125" bestFit="1" customWidth="1"/>
    <col min="10" max="10" width="8.85546875" style="36"/>
    <col min="13" max="16" width="10.42578125" bestFit="1" customWidth="1"/>
    <col min="29" max="29" width="15.7109375" bestFit="1" customWidth="1"/>
  </cols>
  <sheetData>
    <row r="1" spans="2:27" x14ac:dyDescent="0.25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4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100" customFormat="1" x14ac:dyDescent="0.25">
      <c r="B2" s="97"/>
      <c r="C2" s="21">
        <v>43646</v>
      </c>
      <c r="D2" s="98" t="s">
        <v>92</v>
      </c>
      <c r="E2" s="21">
        <v>44012</v>
      </c>
      <c r="F2" s="98">
        <v>44196</v>
      </c>
      <c r="G2" s="21">
        <v>44377</v>
      </c>
      <c r="H2" s="98">
        <v>44561</v>
      </c>
      <c r="I2" s="96" t="s">
        <v>56</v>
      </c>
      <c r="J2" s="99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5">
      <c r="B3" s="15"/>
      <c r="C3" s="14"/>
      <c r="D3" s="35"/>
      <c r="E3" s="14"/>
      <c r="F3" s="35"/>
      <c r="G3" s="14"/>
      <c r="H3" s="35"/>
      <c r="I3" s="95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5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5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5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5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5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5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5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5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5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5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5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5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5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5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5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5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5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5">
      <c r="AC26" s="48" t="s">
        <v>123</v>
      </c>
      <c r="AD26" s="56">
        <f>AD25+AD24</f>
        <v>161.42854876708077</v>
      </c>
    </row>
    <row r="27" spans="2:60" x14ac:dyDescent="0.25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6"/>
    </row>
    <row r="28" spans="2:60" s="12" customFormat="1" x14ac:dyDescent="0.25">
      <c r="B28" s="12" t="s">
        <v>97</v>
      </c>
      <c r="C28" s="101">
        <v>0</v>
      </c>
      <c r="D28" s="102">
        <v>0</v>
      </c>
      <c r="E28" s="103">
        <f>E4/C4-1</f>
        <v>-0.19151237513520392</v>
      </c>
      <c r="F28" s="104">
        <f>F4/D4-1</f>
        <v>1.2625361471728298</v>
      </c>
      <c r="G28" s="103">
        <f>G4/E4-1</f>
        <v>256.6646730148737</v>
      </c>
      <c r="H28" s="104">
        <f>H4/F4-1</f>
        <v>355.29007695863817</v>
      </c>
      <c r="I28" s="103">
        <f>I4/G4-1</f>
        <v>2.0029213733661768</v>
      </c>
      <c r="J28" s="66"/>
      <c r="M28" s="101">
        <v>0</v>
      </c>
      <c r="N28" s="103">
        <f>N4/M4-1</f>
        <v>5.6081025217031826</v>
      </c>
      <c r="O28" s="103">
        <f>O4/N4-1</f>
        <v>0.54770096965905557</v>
      </c>
      <c r="P28" s="103">
        <f>P4/O4-1</f>
        <v>329.9620048504446</v>
      </c>
      <c r="Q28" s="103">
        <f>Q4/P4-1</f>
        <v>0.25</v>
      </c>
      <c r="R28" s="103">
        <f t="shared" ref="R28:S28" si="31">R4/Q4-1</f>
        <v>0.25</v>
      </c>
      <c r="S28" s="103">
        <f t="shared" si="31"/>
        <v>0.25</v>
      </c>
      <c r="T28" s="103">
        <f t="shared" ref="T28:AA28" si="32">T4/S4-1</f>
        <v>0.25</v>
      </c>
      <c r="U28" s="103">
        <f t="shared" si="32"/>
        <v>0.25</v>
      </c>
      <c r="V28" s="103">
        <f t="shared" si="32"/>
        <v>0.25</v>
      </c>
      <c r="W28" s="103">
        <f t="shared" si="32"/>
        <v>0.25</v>
      </c>
      <c r="X28" s="103">
        <f t="shared" si="32"/>
        <v>0.25</v>
      </c>
      <c r="Y28" s="103">
        <f t="shared" si="32"/>
        <v>0.25</v>
      </c>
      <c r="Z28" s="103">
        <f t="shared" si="32"/>
        <v>0.25</v>
      </c>
      <c r="AA28" s="103">
        <f t="shared" si="32"/>
        <v>0.25</v>
      </c>
      <c r="AC28" s="50" t="s">
        <v>125</v>
      </c>
      <c r="AD28" s="105">
        <f>Main!C6</f>
        <v>1.7999999999999999E-2</v>
      </c>
    </row>
    <row r="29" spans="2:60" x14ac:dyDescent="0.25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5">
      <c r="B30" s="12" t="s">
        <v>129</v>
      </c>
      <c r="C30" s="101">
        <v>0</v>
      </c>
      <c r="D30" s="102">
        <v>0</v>
      </c>
      <c r="E30" s="103">
        <f>E18/C18-1</f>
        <v>6.9873023754210895E-2</v>
      </c>
      <c r="F30" s="104">
        <f>F18/D18-1</f>
        <v>1.7142245402388041</v>
      </c>
      <c r="G30" s="103">
        <f>G18/E18-1</f>
        <v>-0.80078168438751474</v>
      </c>
      <c r="H30" s="104">
        <f>H18/F18-1</f>
        <v>-1.941605215233448</v>
      </c>
      <c r="I30" s="103">
        <f>I18/G18-1</f>
        <v>-1.0334918614776643</v>
      </c>
      <c r="J30" s="66"/>
      <c r="M30" s="101">
        <v>0</v>
      </c>
      <c r="N30" s="103">
        <f>N18/M18-1</f>
        <v>-0.23581032497875432</v>
      </c>
      <c r="O30" s="103">
        <f>O18/N18-1</f>
        <v>0.74997993072728897</v>
      </c>
      <c r="P30" s="103">
        <f>P18/O18-1</f>
        <v>-1.5326175633671386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C30" s="50"/>
      <c r="AD30" s="105"/>
    </row>
    <row r="31" spans="2:60" x14ac:dyDescent="0.25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5">
      <c r="AC32" s="51" t="s">
        <v>126</v>
      </c>
      <c r="AD32" s="57">
        <f>AD27/AD28</f>
        <v>11.496433372152271</v>
      </c>
    </row>
    <row r="33" spans="2:16" x14ac:dyDescent="0.25">
      <c r="B33" s="32" t="s">
        <v>68</v>
      </c>
    </row>
    <row r="34" spans="2:16" x14ac:dyDescent="0.25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5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7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5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5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5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5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5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90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5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5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5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5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5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5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5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5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5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5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5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5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5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5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5">
      <c r="D55" s="62"/>
      <c r="E55" s="43"/>
      <c r="F55" s="62"/>
      <c r="G55" s="43"/>
      <c r="H55" s="62"/>
      <c r="N55" s="43"/>
      <c r="O55" s="43"/>
      <c r="P55" s="43"/>
    </row>
    <row r="56" spans="2:16" x14ac:dyDescent="0.25">
      <c r="B56" t="s">
        <v>143</v>
      </c>
      <c r="D56" s="62">
        <f t="shared" ref="D56" si="37">D41-D51</f>
        <v>2.233822</v>
      </c>
      <c r="E56" s="89">
        <f t="shared" ref="E56:F56" si="38">E41-E51</f>
        <v>2.625874</v>
      </c>
      <c r="F56" s="62">
        <f t="shared" si="38"/>
        <v>0.52937599999999996</v>
      </c>
      <c r="G56" s="89">
        <f t="shared" ref="G56:H56" si="39">G41-G51</f>
        <v>3.5457600000000009</v>
      </c>
      <c r="H56" s="62">
        <f t="shared" si="39"/>
        <v>7.1129999999999995</v>
      </c>
      <c r="I56" s="89">
        <f t="shared" ref="I56" si="40">I41-I51</f>
        <v>8.4660000000000011</v>
      </c>
      <c r="N56" s="89">
        <f t="shared" ref="N56:O56" si="41">N41-N51</f>
        <v>2.233822</v>
      </c>
      <c r="O56" s="89">
        <f t="shared" si="41"/>
        <v>0.52937599999999996</v>
      </c>
      <c r="P56" s="89">
        <f>P41-P51</f>
        <v>7.1129999999999995</v>
      </c>
    </row>
    <row r="57" spans="2:16" x14ac:dyDescent="0.25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5">
      <c r="D58" s="62"/>
      <c r="E58" s="43"/>
      <c r="F58" s="62"/>
      <c r="G58" s="43"/>
      <c r="H58" s="62"/>
      <c r="N58" s="43"/>
      <c r="O58" s="43"/>
      <c r="P58" s="43"/>
    </row>
    <row r="61" spans="2:16" x14ac:dyDescent="0.25">
      <c r="B6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28" t="s">
        <v>50</v>
      </c>
      <c r="C1" s="128"/>
      <c r="D1" s="128"/>
    </row>
    <row r="2" spans="2:4" x14ac:dyDescent="0.25">
      <c r="C2" s="22">
        <v>44196</v>
      </c>
      <c r="D2" s="22">
        <v>44342</v>
      </c>
    </row>
    <row r="3" spans="2:4" x14ac:dyDescent="0.25">
      <c r="B3" s="41" t="s">
        <v>39</v>
      </c>
      <c r="C3" s="42">
        <v>0.121</v>
      </c>
      <c r="D3" s="42">
        <v>0.126</v>
      </c>
    </row>
    <row r="4" spans="2:4" x14ac:dyDescent="0.25">
      <c r="B4" s="15" t="s">
        <v>53</v>
      </c>
      <c r="C4" s="68">
        <v>0.115</v>
      </c>
      <c r="D4" s="68">
        <v>8.2000000000000003E-2</v>
      </c>
    </row>
    <row r="5" spans="2:4" x14ac:dyDescent="0.25">
      <c r="B5" s="41" t="s">
        <v>40</v>
      </c>
      <c r="C5" s="42">
        <v>9.4E-2</v>
      </c>
      <c r="D5" s="42">
        <v>0.11</v>
      </c>
    </row>
    <row r="6" spans="2:4" x14ac:dyDescent="0.25">
      <c r="B6" s="41" t="s">
        <v>41</v>
      </c>
      <c r="C6" s="42">
        <v>6.6000000000000003E-2</v>
      </c>
      <c r="D6" s="42">
        <v>7.0999999999999994E-2</v>
      </c>
    </row>
    <row r="7" spans="2:4" x14ac:dyDescent="0.25">
      <c r="B7" s="41" t="s">
        <v>42</v>
      </c>
      <c r="C7" s="42">
        <v>4.9000000000000002E-2</v>
      </c>
      <c r="D7" s="42">
        <v>5.6000000000000001E-2</v>
      </c>
    </row>
    <row r="8" spans="2:4" x14ac:dyDescent="0.25">
      <c r="B8" s="41" t="s">
        <v>44</v>
      </c>
      <c r="C8" s="42">
        <v>4.8000000000000001E-2</v>
      </c>
      <c r="D8" s="42">
        <v>3.4000000000000002E-2</v>
      </c>
    </row>
    <row r="9" spans="2:4" x14ac:dyDescent="0.25">
      <c r="B9" s="41" t="s">
        <v>43</v>
      </c>
      <c r="C9" s="42">
        <v>4.4999999999999998E-2</v>
      </c>
      <c r="D9" s="42">
        <v>5.3999999999999999E-2</v>
      </c>
    </row>
    <row r="10" spans="2:4" x14ac:dyDescent="0.25">
      <c r="B10" s="41" t="s">
        <v>45</v>
      </c>
      <c r="C10" s="42">
        <v>3.7999999999999999E-2</v>
      </c>
      <c r="D10" s="42">
        <v>3.3000000000000002E-2</v>
      </c>
    </row>
    <row r="11" spans="2:4" x14ac:dyDescent="0.25">
      <c r="B11" s="41" t="s">
        <v>46</v>
      </c>
      <c r="C11" s="42">
        <v>3.6999999999999998E-2</v>
      </c>
      <c r="D11" s="42">
        <v>3.1E-2</v>
      </c>
    </row>
    <row r="12" spans="2:4" x14ac:dyDescent="0.25">
      <c r="B12" s="41" t="s">
        <v>47</v>
      </c>
      <c r="C12" s="42">
        <v>3.5999999999999997E-2</v>
      </c>
      <c r="D12" s="42">
        <v>4.9000000000000002E-2</v>
      </c>
    </row>
    <row r="13" spans="2:4" x14ac:dyDescent="0.25">
      <c r="B13" s="41" t="s">
        <v>48</v>
      </c>
      <c r="C13" s="42">
        <v>0.03</v>
      </c>
      <c r="D13" s="42">
        <v>3.6999999999999998E-2</v>
      </c>
    </row>
    <row r="14" spans="2:4" x14ac:dyDescent="0.25">
      <c r="B14" s="15" t="s">
        <v>107</v>
      </c>
      <c r="C14" s="68">
        <v>0</v>
      </c>
      <c r="D14" s="68">
        <v>4.2000000000000003E-2</v>
      </c>
    </row>
    <row r="15" spans="2:4" x14ac:dyDescent="0.25">
      <c r="B15" s="15" t="s">
        <v>127</v>
      </c>
      <c r="C15" s="68">
        <v>2.5000000000000001E-2</v>
      </c>
      <c r="D15" s="68">
        <v>1.7999999999999999E-2</v>
      </c>
    </row>
    <row r="16" spans="2:4" x14ac:dyDescent="0.25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2022-10-06T20:44:04Z</dcterms:modified>
</cp:coreProperties>
</file>