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9355B502-5937-42C3-A4D2-BB803CC705E8}" xr6:coauthVersionLast="36" xr6:coauthVersionMax="47" xr10:uidLastSave="{00000000-0000-0000-0000-000000000000}"/>
  <bookViews>
    <workbookView xWindow="1500" yWindow="540" windowWidth="30285" windowHeight="1885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1" l="1"/>
  <c r="F40" i="1"/>
  <c r="AC40" i="1" l="1"/>
  <c r="AB40" i="1"/>
  <c r="AA40" i="1"/>
  <c r="Z40" i="1"/>
  <c r="AI40" i="1"/>
  <c r="AF40" i="1"/>
  <c r="AE40" i="1"/>
  <c r="T40" i="1"/>
  <c r="K40" i="1"/>
  <c r="J40" i="1"/>
  <c r="I40" i="1"/>
  <c r="H40" i="1"/>
  <c r="AH15" i="1" l="1"/>
  <c r="AG15" i="1"/>
  <c r="AF15" i="1"/>
  <c r="AC15" i="1"/>
  <c r="AB15" i="1"/>
  <c r="AA15" i="1"/>
  <c r="Z15" i="1"/>
  <c r="V15" i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F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AJ15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3" i="1"/>
  <c r="F54" i="1"/>
  <c r="E1" i="6" l="1"/>
  <c r="F1" i="6"/>
  <c r="AL24" i="1"/>
  <c r="AK24" i="1"/>
  <c r="H24" i="1" l="1"/>
  <c r="I24" i="1"/>
  <c r="G24" i="1"/>
  <c r="F24" i="1"/>
  <c r="W17" i="1" l="1"/>
  <c r="AC17" i="1"/>
  <c r="AG17" i="1" l="1"/>
  <c r="V17" i="1" l="1"/>
  <c r="AL17" i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1" i="1"/>
  <c r="I41" i="1" l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<sst xmlns="http://schemas.openxmlformats.org/spreadsheetml/2006/main" count="1679" uniqueCount="1019">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</sst>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17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10.33</v>
          </cell>
        </row>
        <row r="8">
          <cell r="C8">
            <v>4693.1462600000004</v>
          </cell>
        </row>
        <row r="11">
          <cell r="C11">
            <v>180.2700000000001</v>
          </cell>
        </row>
        <row r="12">
          <cell r="C12">
            <v>4512.87626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31.197728787313238</v>
          </cell>
        </row>
        <row r="35">
          <cell r="C35">
            <v>33.116816280333616</v>
          </cell>
        </row>
        <row r="36">
          <cell r="C36">
            <v>5.8865441622757919E-2</v>
          </cell>
        </row>
        <row r="37">
          <cell r="C37">
            <v>2.7386736703304329</v>
          </cell>
        </row>
        <row r="41">
          <cell r="C41">
            <v>13.355152807865343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1.206</v>
          </cell>
        </row>
        <row r="8">
          <cell r="C8">
            <v>98.746160831999987</v>
          </cell>
        </row>
        <row r="11">
          <cell r="C11">
            <v>-32.79999999999999</v>
          </cell>
        </row>
        <row r="12">
          <cell r="C12">
            <v>131.54616083199997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16.4432701039999</v>
          </cell>
        </row>
        <row r="35">
          <cell r="C35">
            <v>0.15074999999999913</v>
          </cell>
        </row>
        <row r="37">
          <cell r="C37">
            <v>1.1385687625057996</v>
          </cell>
        </row>
        <row r="38">
          <cell r="C38">
            <v>1.4467338886453514E-2</v>
          </cell>
        </row>
        <row r="39">
          <cell r="C39">
            <v>-2.7403322639335199</v>
          </cell>
        </row>
        <row r="42">
          <cell r="C42">
            <v>4.0934845655588719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 refreshError="1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48.38</v>
          </cell>
        </row>
        <row r="8">
          <cell r="C8">
            <v>587.23644000000002</v>
          </cell>
        </row>
        <row r="11">
          <cell r="C11">
            <v>-57.274999999999991</v>
          </cell>
        </row>
        <row r="12">
          <cell r="C12">
            <v>644.51143999999999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1.0498682203942842</v>
          </cell>
        </row>
      </sheetData>
      <sheetData sheetId="1">
        <row r="31">
          <cell r="U31">
            <v>0.48660622602635362</v>
          </cell>
        </row>
        <row r="32">
          <cell r="U32">
            <v>4.3182375270790468E-2</v>
          </cell>
        </row>
        <row r="33">
          <cell r="U33">
            <v>3.3746944291705099E-2</v>
          </cell>
        </row>
        <row r="34">
          <cell r="U34">
            <v>0.18684556276625364</v>
          </cell>
        </row>
        <row r="81">
          <cell r="U81">
            <v>0.66124210638034442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2.2999999999999998</v>
          </cell>
        </row>
        <row r="7">
          <cell r="W7">
            <v>4.433098591549296</v>
          </cell>
        </row>
        <row r="8">
          <cell r="C8">
            <v>114.99999999999999</v>
          </cell>
        </row>
        <row r="11">
          <cell r="C11">
            <v>13.872</v>
          </cell>
        </row>
        <row r="12">
          <cell r="C12">
            <v>101.12799999999999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3.910766510236003</v>
          </cell>
        </row>
        <row r="37">
          <cell r="C37">
            <v>9.5881273970318492</v>
          </cell>
        </row>
        <row r="38">
          <cell r="C38">
            <v>8.4315491078872764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topLeftCell="A52"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G41" sqref="G41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57" t="s">
        <v>499</v>
      </c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98">
        <f>AVERAGE(R3:R16)</f>
        <v>15.048758842423034</v>
      </c>
      <c r="S1" s="98">
        <f>AVERAGE(S3:S16)</f>
        <v>13.468153081434059</v>
      </c>
      <c r="T1" s="98">
        <f>AVERAGE(T3:T17)</f>
        <v>2.7940133207630971</v>
      </c>
      <c r="U1" s="111">
        <f t="shared" ref="U1:AB1" si="0">AVERAGE(U3:U16)</f>
        <v>3.5457252607052167E-2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0.46687164056022418</v>
      </c>
      <c r="AA1" s="88">
        <f t="shared" si="0"/>
        <v>4.5008799609012433E-2</v>
      </c>
      <c r="AB1" s="88">
        <f t="shared" si="0"/>
        <v>2.7346086563079509E-2</v>
      </c>
      <c r="AC1" s="88">
        <f>AVERAGE(AC3:AC17)</f>
        <v>0.23796503658582363</v>
      </c>
      <c r="AD1" s="87"/>
      <c r="AE1" s="89" t="s">
        <v>537</v>
      </c>
      <c r="AF1" s="88">
        <f>AVERAGE(AF3:AF17)</f>
        <v>0.32623342229547664</v>
      </c>
      <c r="AG1" s="88">
        <f>AVERAGE(AG3:AG16)</f>
        <v>0.10055128139214682</v>
      </c>
      <c r="AH1" s="88">
        <f>AVERAGE(AH3:AH16)</f>
        <v>0.2424631953701567</v>
      </c>
      <c r="AI1" s="90">
        <f>AVERAGE(AI3:AI16)</f>
        <v>668.27272727272725</v>
      </c>
      <c r="AJ1" s="126">
        <f>AVERAGE(AJ3:AJ16)</f>
        <v>3.8389198675346181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92.48</v>
      </c>
      <c r="G3" s="49">
        <f>[1]Main!$C$8*$E$52</f>
        <v>144176.32000000001</v>
      </c>
      <c r="H3" s="49">
        <f>[1]Main!$C$11*$E$52</f>
        <v>952</v>
      </c>
      <c r="I3" s="49">
        <f>[1]Main!$C$12*$E$52</f>
        <v>143224.32000000001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[1]Main!$C$26*E52</f>
        <v>7729.6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26.576000000000001</v>
      </c>
      <c r="G4" s="49">
        <f>[2]Main!$C$8*$E$52</f>
        <v>10303.196287999999</v>
      </c>
      <c r="H4" s="49">
        <f>[2]Main!$C$11*$E$52</f>
        <v>-3732.828</v>
      </c>
      <c r="I4" s="49">
        <f>[2]Main!$C$12*$E$52</f>
        <v>14036.024287999999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Model'!$AA$22*E52</f>
        <v>1109.5207999999991</v>
      </c>
      <c r="P4" s="56">
        <f>'[2]Financial Model'!$Z$22*$E$52</f>
        <v>326.27920000000114</v>
      </c>
      <c r="Q4" s="56">
        <f>'[2]Financial Model'!$Y$22*$E$52</f>
        <v>543.55920000000015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[2]Main!$C$26*E52</f>
        <v>1873.116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8.2640000000000011</v>
      </c>
      <c r="G8" s="49">
        <f>[6]Main!$C$8*E52</f>
        <v>3754.5170080000007</v>
      </c>
      <c r="H8" s="49">
        <f>[6]Main!$C$11*$E$52</f>
        <v>144.21600000000009</v>
      </c>
      <c r="I8" s="49">
        <f>[6]Main!$C$12*$E$52</f>
        <v>3610.3010080000004</v>
      </c>
      <c r="J8" s="4" t="str">
        <f>[6]Main!$C$29</f>
        <v>FQ223</v>
      </c>
      <c r="K8" s="85">
        <f>[6]Main!$D$29</f>
        <v>44868</v>
      </c>
      <c r="L8" s="50">
        <f>[6]Main!$C$34</f>
        <v>31.197728787313238</v>
      </c>
      <c r="O8" s="56">
        <f>'[6]Financial Model'!$AA$20*$E$52</f>
        <v>-439.34160000000003</v>
      </c>
      <c r="P8" s="56">
        <f>'[6]Financial Model'!$Z$20*$E$52</f>
        <v>73.713599999999389</v>
      </c>
      <c r="Q8" s="56">
        <f>'[6]Financial Model'!$Y$20*$E$52</f>
        <v>-37.041600000000322</v>
      </c>
      <c r="R8" s="52">
        <f>[6]Main!$C$35</f>
        <v>33.116816280333616</v>
      </c>
      <c r="S8" s="52">
        <f>[6]Main!$C$41</f>
        <v>13.355152807865343</v>
      </c>
      <c r="T8" s="52">
        <f>[6]Main!$C$37</f>
        <v>2.7386736703304329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[6]Main!$C$27*E52</f>
        <v>864.33600000000013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1.206</v>
      </c>
      <c r="G15" s="49">
        <f>[13]Main!$C$8</f>
        <v>98.746160831999987</v>
      </c>
      <c r="H15" s="49">
        <f>[13]Main!$C$11</f>
        <v>-32.79999999999999</v>
      </c>
      <c r="I15" s="49">
        <f>[13]Main!$C$12</f>
        <v>131.54616083199997</v>
      </c>
      <c r="J15" s="4" t="str">
        <f>[13]Main!$C$29</f>
        <v>H123</v>
      </c>
      <c r="K15" s="85">
        <f>[13]Main!$D$29</f>
        <v>44953</v>
      </c>
      <c r="L15" s="50">
        <f>[13]Main!$C$34</f>
        <v>16.4432701039999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0.15074999999999913</v>
      </c>
      <c r="S15" s="51">
        <f>[13]Main!$C$39</f>
        <v>-2.7403322639335199</v>
      </c>
      <c r="T15" s="51">
        <f>[13]Main!$C$37</f>
        <v>1.1385687625057996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4.0934845655588719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2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0" x14ac:dyDescent="0.2">
      <c r="G29" s="56"/>
      <c r="H29" s="56"/>
      <c r="I29" s="1"/>
      <c r="J29" s="1"/>
      <c r="K29" s="1"/>
      <c r="L29" s="56"/>
      <c r="M29" s="56"/>
      <c r="N29" s="56"/>
    </row>
    <row r="30" spans="2:40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0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0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85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38.704000000000008</v>
      </c>
      <c r="G40" s="56">
        <f>[19]Main!$C$8*$E$52</f>
        <v>469.78915200000006</v>
      </c>
      <c r="H40" s="1">
        <f>[19]Main!$C$11*$E$52</f>
        <v>-45.819999999999993</v>
      </c>
      <c r="I40" s="56">
        <f>[19]Main!$C$12*$E$52</f>
        <v>515.60915199999999</v>
      </c>
      <c r="J40" s="4" t="str">
        <f>[19]Main!$C$29</f>
        <v>FQ323</v>
      </c>
      <c r="K40" s="158">
        <f>[19]Main!$D$29</f>
        <v>37591</v>
      </c>
      <c r="M40" s="56"/>
      <c r="N40" s="56"/>
      <c r="T40" s="51">
        <f>[19]Main!$C$34</f>
        <v>1.0498682203942842</v>
      </c>
      <c r="Z40" s="53">
        <f>'[19]Financial Model'!$U$31</f>
        <v>0.48660622602635362</v>
      </c>
      <c r="AA40" s="53">
        <f>'[19]Financial Model'!$U$32</f>
        <v>4.3182375270790468E-2</v>
      </c>
      <c r="AB40" s="53">
        <f>'[19]Financial Model'!$U$33</f>
        <v>3.3746944291705099E-2</v>
      </c>
      <c r="AC40" s="53">
        <f>'[19]Financial Model'!$U$34</f>
        <v>0.18684556276625364</v>
      </c>
      <c r="AE40" s="56">
        <f>[19]Main!$C$27*$E$52</f>
        <v>450.79200000000003</v>
      </c>
      <c r="AF40" s="53">
        <f>'[19]Financial Model'!$U$81</f>
        <v>0.66124210638034442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2.2999999999999998</v>
      </c>
      <c r="G41" s="56">
        <f>[20]Main!$C$8</f>
        <v>114.99999999999999</v>
      </c>
      <c r="H41" s="56">
        <f>[20]Main!$C$11</f>
        <v>13.872</v>
      </c>
      <c r="I41" s="56">
        <f>[20]Main!$C$12</f>
        <v>101.12799999999999</v>
      </c>
      <c r="J41" s="4" t="str">
        <f>[20]Main!$C$29</f>
        <v>H122</v>
      </c>
      <c r="K41" s="130">
        <f>[20]Main!$D$29</f>
        <v>45063</v>
      </c>
      <c r="L41" s="50">
        <f>[20]Main!$C$38</f>
        <v>8.4315491078872764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9.5881273970318492</v>
      </c>
      <c r="S41" s="51">
        <f>'[20]Financial Model'!$T$84</f>
        <v>4.5587396635300852</v>
      </c>
      <c r="T41" s="51">
        <f>[20]Main!$C$34</f>
        <v>3.910766510236003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5" t="s">
        <v>495</v>
      </c>
      <c r="E51" s="156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2023-01-29T20:52:12Z</dcterms:modified>
</cp:coreProperties>
</file>