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Case Studies/"/>
    </mc:Choice>
  </mc:AlternateContent>
  <xr:revisionPtr revIDLastSave="0" documentId="13_ncr:1_{EFDBAAAE-9FBC-CC4A-9743-DB7A83654A36}" xr6:coauthVersionLast="47" xr6:coauthVersionMax="47" xr10:uidLastSave="{00000000-0000-0000-0000-000000000000}"/>
  <bookViews>
    <workbookView xWindow="5320" yWindow="1500" windowWidth="28280" windowHeight="17440" xr2:uid="{CF4F3C00-15C6-D641-80AD-8F4F11B75A91}"/>
  </bookViews>
  <sheets>
    <sheet name="Main" sheetId="1" r:id="rId1"/>
    <sheet name="Asset Break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" i="1" l="1"/>
  <c r="J22" i="1"/>
  <c r="J21" i="1"/>
  <c r="J20" i="1"/>
  <c r="J18" i="1"/>
  <c r="J17" i="1"/>
  <c r="J14" i="1"/>
  <c r="J13" i="1"/>
  <c r="J11" i="1"/>
  <c r="J9" i="1"/>
  <c r="J8" i="1"/>
  <c r="J6" i="1"/>
  <c r="J5" i="1"/>
  <c r="J7" i="1" s="1"/>
  <c r="J4" i="1"/>
  <c r="J3" i="1"/>
  <c r="J30" i="1" s="1"/>
  <c r="J31" i="1" s="1"/>
  <c r="I30" i="1"/>
  <c r="G30" i="1"/>
  <c r="F30" i="1"/>
  <c r="H30" i="1"/>
  <c r="F12" i="1"/>
  <c r="G12" i="1"/>
  <c r="H19" i="1" l="1"/>
  <c r="G19" i="1"/>
  <c r="F19" i="1"/>
  <c r="F24" i="1" s="1"/>
  <c r="F27" i="1" s="1"/>
  <c r="E19" i="1"/>
  <c r="E24" i="1" s="1"/>
  <c r="D19" i="1"/>
  <c r="D24" i="1" s="1"/>
  <c r="C19" i="1"/>
  <c r="C24" i="1" s="1"/>
  <c r="I19" i="1"/>
  <c r="I24" i="1" s="1"/>
  <c r="I27" i="1" s="1"/>
  <c r="H12" i="1"/>
  <c r="H10" i="1"/>
  <c r="G10" i="1"/>
  <c r="F10" i="1"/>
  <c r="E10" i="1"/>
  <c r="D10" i="1"/>
  <c r="C10" i="1"/>
  <c r="H7" i="1"/>
  <c r="G7" i="1"/>
  <c r="F7" i="1"/>
  <c r="E7" i="1"/>
  <c r="D7" i="1"/>
  <c r="C7" i="1"/>
  <c r="I12" i="1"/>
  <c r="J12" i="1" s="1"/>
  <c r="I7" i="1"/>
  <c r="I10" i="1"/>
  <c r="J10" i="1" s="1"/>
  <c r="D15" i="1" l="1"/>
  <c r="J15" i="1"/>
  <c r="G24" i="1"/>
  <c r="G35" i="1"/>
  <c r="I35" i="1"/>
  <c r="J19" i="1"/>
  <c r="H24" i="1"/>
  <c r="H27" i="1" s="1"/>
  <c r="H35" i="1"/>
  <c r="I15" i="1"/>
  <c r="C15" i="1"/>
  <c r="F31" i="1"/>
  <c r="G15" i="1"/>
  <c r="E15" i="1"/>
  <c r="F15" i="1"/>
  <c r="I31" i="1"/>
  <c r="H15" i="1"/>
  <c r="H31" i="1" l="1"/>
  <c r="G27" i="1"/>
  <c r="G31" i="1"/>
</calcChain>
</file>

<file path=xl/sharedStrings.xml><?xml version="1.0" encoding="utf-8"?>
<sst xmlns="http://schemas.openxmlformats.org/spreadsheetml/2006/main" count="330" uniqueCount="196">
  <si>
    <t>Cash</t>
  </si>
  <si>
    <t>Non-Marketable Securities</t>
  </si>
  <si>
    <t>Total Investment Securities</t>
  </si>
  <si>
    <t>Loans, amortized cost</t>
  </si>
  <si>
    <t>Allowance for credit losses</t>
  </si>
  <si>
    <t>Net Loans</t>
  </si>
  <si>
    <t>PP&amp;E</t>
  </si>
  <si>
    <t>Goodwill+Intangibles</t>
  </si>
  <si>
    <t>Lease ROU</t>
  </si>
  <si>
    <t>Accrued Interest Receivables</t>
  </si>
  <si>
    <t>Assets</t>
  </si>
  <si>
    <t>Noninterest-Bearing Deposits</t>
  </si>
  <si>
    <t>Interest-Bearing Deposits</t>
  </si>
  <si>
    <t>Total Deposits</t>
  </si>
  <si>
    <t>Short-Term Borrowings</t>
  </si>
  <si>
    <t>Lease Liabilities</t>
  </si>
  <si>
    <t>Other Liabilities</t>
  </si>
  <si>
    <t>Long-Term Debt</t>
  </si>
  <si>
    <t>Liabilities</t>
  </si>
  <si>
    <t>S/E</t>
  </si>
  <si>
    <t>S/E+L</t>
  </si>
  <si>
    <t>FY21</t>
  </si>
  <si>
    <t>FY22</t>
  </si>
  <si>
    <t>S/E (Book Value)</t>
  </si>
  <si>
    <t>FY16</t>
  </si>
  <si>
    <t>FY17</t>
  </si>
  <si>
    <t>FY18</t>
  </si>
  <si>
    <t>FY19</t>
  </si>
  <si>
    <t>FY20</t>
  </si>
  <si>
    <t>Liquid Assets</t>
  </si>
  <si>
    <t>ATM Marketable Securities</t>
  </si>
  <si>
    <t>HTM Matuirity Securities</t>
  </si>
  <si>
    <t>December 31, 2022</t>
  </si>
  <si>
    <t>Total</t>
  </si>
  <si>
    <t>One Year</t>
  </si>
  <si>
    <t>or Less</t>
  </si>
  <si>
    <t>After One Year to</t>
  </si>
  <si>
    <t>Five Years</t>
  </si>
  <si>
    <t>After Five Years to</t>
  </si>
  <si>
    <t>Ten Years</t>
  </si>
  <si>
    <t>After</t>
  </si>
  <si>
    <t>(Dollars in millions)</t>
  </si>
  <si>
    <t>Carrying</t>
  </si>
  <si>
    <t>Value</t>
  </si>
  <si>
    <t>Weighted</t>
  </si>
  <si>
    <t>Average</t>
  </si>
  <si>
    <t>Yield</t>
  </si>
  <si>
    <t>U.S. Treasury securities</t>
  </si>
  <si>
    <t>$</t>
  </si>
  <si>
    <t>16,135 </t>
  </si>
  <si>
    <t>1.49 </t>
  </si>
  <si>
    <t>%</t>
  </si>
  <si>
    <t>983 </t>
  </si>
  <si>
    <t>1.16 </t>
  </si>
  <si>
    <t>14,373 </t>
  </si>
  <si>
    <t>1.43 </t>
  </si>
  <si>
    <t>779 </t>
  </si>
  <si>
    <t>2.96 </t>
  </si>
  <si>
    <t>— </t>
  </si>
  <si>
    <t>U.S. agency debentures</t>
  </si>
  <si>
    <t>101 </t>
  </si>
  <si>
    <t>4.15 </t>
  </si>
  <si>
    <t>33 </t>
  </si>
  <si>
    <t>4.47 </t>
  </si>
  <si>
    <t>68 </t>
  </si>
  <si>
    <t>4.02 </t>
  </si>
  <si>
    <t>Foreign government debt securities</t>
  </si>
  <si>
    <t>1,088 </t>
  </si>
  <si>
    <t>2.12 </t>
  </si>
  <si>
    <t>1.06 </t>
  </si>
  <si>
    <t>52 </t>
  </si>
  <si>
    <t>2.29 </t>
  </si>
  <si>
    <t>935 </t>
  </si>
  <si>
    <t>2.21 </t>
  </si>
  <si>
    <t>Residential MBS:</t>
  </si>
  <si>
    <t>Agency-issued MBS</t>
  </si>
  <si>
    <t>6,603 </t>
  </si>
  <si>
    <t>1.54 </t>
  </si>
  <si>
    <t>43 </t>
  </si>
  <si>
    <t>2.86 </t>
  </si>
  <si>
    <t>6,560 </t>
  </si>
  <si>
    <t>1.53 </t>
  </si>
  <si>
    <t>Agency-issued CMO - fixed rate</t>
  </si>
  <si>
    <t>678 </t>
  </si>
  <si>
    <t>1.33 </t>
  </si>
  <si>
    <t>Agency-issued CMBS</t>
  </si>
  <si>
    <t>1,464 </t>
  </si>
  <si>
    <t>1.89 </t>
  </si>
  <si>
    <t>326 </t>
  </si>
  <si>
    <t>1,138 </t>
  </si>
  <si>
    <t>1.84 </t>
  </si>
  <si>
    <t>26,069 </t>
  </si>
  <si>
    <t>1.56 </t>
  </si>
  <si>
    <t>1,084 </t>
  </si>
  <si>
    <t>1.15 </t>
  </si>
  <si>
    <t>14,784 </t>
  </si>
  <si>
    <t>1.46 </t>
  </si>
  <si>
    <t>2,963 </t>
  </si>
  <si>
    <t>2.32 </t>
  </si>
  <si>
    <t>7,238 </t>
  </si>
  <si>
    <t>1.51 </t>
  </si>
  <si>
    <t>Net Carry Value</t>
  </si>
  <si>
    <t>486 </t>
  </si>
  <si>
    <t>1.91 </t>
  </si>
  <si>
    <t>1 </t>
  </si>
  <si>
    <t>2.39 </t>
  </si>
  <si>
    <t>118 </t>
  </si>
  <si>
    <t>2.50 </t>
  </si>
  <si>
    <t>367 </t>
  </si>
  <si>
    <t>1.72 </t>
  </si>
  <si>
    <t>57,705 </t>
  </si>
  <si>
    <t>1.65 </t>
  </si>
  <si>
    <t>25 </t>
  </si>
  <si>
    <t>2.38 </t>
  </si>
  <si>
    <t>1,066 </t>
  </si>
  <si>
    <t>56,614 </t>
  </si>
  <si>
    <t>10,461 </t>
  </si>
  <si>
    <t>1.48 </t>
  </si>
  <si>
    <t>90 </t>
  </si>
  <si>
    <t>1.47 </t>
  </si>
  <si>
    <t>129 </t>
  </si>
  <si>
    <t>1.71 </t>
  </si>
  <si>
    <t>10,242 </t>
  </si>
  <si>
    <t>Agency-issued CMO - variable rate</t>
  </si>
  <si>
    <t>79 </t>
  </si>
  <si>
    <t>0.74 </t>
  </si>
  <si>
    <t>14,471 </t>
  </si>
  <si>
    <t>1.63 </t>
  </si>
  <si>
    <t>39 </t>
  </si>
  <si>
    <t>0.45 </t>
  </si>
  <si>
    <t>153 </t>
  </si>
  <si>
    <t>0.86 </t>
  </si>
  <si>
    <t>966 </t>
  </si>
  <si>
    <t>1.93 </t>
  </si>
  <si>
    <t>13,313 </t>
  </si>
  <si>
    <t>1.62 </t>
  </si>
  <si>
    <t>Municipal bonds and notes</t>
  </si>
  <si>
    <t>7,416 </t>
  </si>
  <si>
    <t>2.82 </t>
  </si>
  <si>
    <t>29 </t>
  </si>
  <si>
    <t>2.26 </t>
  </si>
  <si>
    <t>235 </t>
  </si>
  <si>
    <t>2.48 </t>
  </si>
  <si>
    <t>1,362 </t>
  </si>
  <si>
    <t>2.74 </t>
  </si>
  <si>
    <t>5,790 </t>
  </si>
  <si>
    <t>2.85 </t>
  </si>
  <si>
    <t>Corporate bonds</t>
  </si>
  <si>
    <t>703 </t>
  </si>
  <si>
    <t>1.86 </t>
  </si>
  <si>
    <t>115 </t>
  </si>
  <si>
    <t>588 </t>
  </si>
  <si>
    <t>1.88 </t>
  </si>
  <si>
    <t>91,321 </t>
  </si>
  <si>
    <t>1.66 </t>
  </si>
  <si>
    <t>69 </t>
  </si>
  <si>
    <t>1.25 </t>
  </si>
  <si>
    <t>736 </t>
  </si>
  <si>
    <t>1.90 </t>
  </si>
  <si>
    <t>4,478 </t>
  </si>
  <si>
    <t>2.43 </t>
  </si>
  <si>
    <t>86,038 </t>
  </si>
  <si>
    <t>Mainly T-Bills yielding 1.5-2% [heavily marked down since rate hikes]</t>
  </si>
  <si>
    <t>Summary</t>
  </si>
  <si>
    <t>Tech companies start to insulate, look to deleverage &amp; cost-cut rather than previous heavy investment</t>
  </si>
  <si>
    <t>SVB's ATM assets consist mainly of T-Bills with low yields</t>
  </si>
  <si>
    <t>Both of these lose value rate hikes continue (4-5% Fed bonds in March 23)</t>
  </si>
  <si>
    <t>While their HTM assets consist primarily of 10-YR MBS with an average yield of 1.5%, quickly becoming worthless</t>
  </si>
  <si>
    <t xml:space="preserve">Issues arise as liquidity for tech companies dried up following rate hikes in response to 21/2 inflation crisis </t>
  </si>
  <si>
    <t>VC had vested interest to keep startups from going to IPO 'too early' so they financed with cheap loans</t>
  </si>
  <si>
    <t>SVB based in California focused on tech VCs who primarily funded tech startups &amp; kept deposits with SVB</t>
  </si>
  <si>
    <t>In return for equity in the companies. (i.e. they didn't want another Amazon IPOing at $10)</t>
  </si>
  <si>
    <t>Primarily 10-YR MBS with some Municipal and Corporate bonds</t>
  </si>
  <si>
    <t>As tech companies looked to bolden up their companies, they began to withdraw from the bank. Reducing the banks cash position</t>
  </si>
  <si>
    <t>A run on the bank was triggered in March 23 as $SIVB announced a $1.75bn capital raise to facilitate withdrawals</t>
  </si>
  <si>
    <t>The bank started to sell-off some of its bonds whilst withdrawals continued. The bank disclosed this and 48hrs later..</t>
  </si>
  <si>
    <t>SVB's customers tended to have large accounts and so the run was short-lived before the cash dried up</t>
  </si>
  <si>
    <t>The $200bn bank then became insolvent and is now the largest bank collapse since the 2008 crisis</t>
  </si>
  <si>
    <t>Deposits Y/Y</t>
  </si>
  <si>
    <t>Assets Y/Y</t>
  </si>
  <si>
    <t>RUN</t>
  </si>
  <si>
    <t>Timeline</t>
  </si>
  <si>
    <t>2020/1</t>
  </si>
  <si>
    <t>Availability of 'free money' leads to boost in investment. Particularly in tech sector</t>
  </si>
  <si>
    <t>SVB see's its tech focused large-deposit accounts begin to withdraw</t>
  </si>
  <si>
    <t>SVB sell off low-yield $21bn bond portfolio to raise capital, largely marked down</t>
  </si>
  <si>
    <t>$SIVB stock crashed to lowest level since 2016 upon this announcement as fear grew</t>
  </si>
  <si>
    <t>Ukraine crisis fuels already rising inflation, 'tech bubble' begins to burst</t>
  </si>
  <si>
    <t>Central banks begin to raise rates to decade-long highs to fight rising inflation</t>
  </si>
  <si>
    <t>Tech companies begin to tighten belts, layoffs to slim widening losses</t>
  </si>
  <si>
    <t>Tech VC reduces investment as rate hikes continue &amp; tech bubble burst</t>
  </si>
  <si>
    <t>SVB announce bond fire-sale &amp; attempt a $1.75bn capital raise via share sales to plug the loss</t>
  </si>
  <si>
    <t>A run on the bank ensued, SVB became insolvent</t>
  </si>
  <si>
    <t>US Regulators look to insure depositors, no buyer can be found for the assets or equity</t>
  </si>
  <si>
    <t>SVB UK is sold to HSBC for £1. Depositors protected &amp; retain their deposits</t>
  </si>
  <si>
    <t>Coronavirus pandemic leads to unprecedented QE, rally in stocks (esp. in high P/E tech)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</si>
</sst>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7" fillId="0" borderId="0" xfId="0" applyFont="1"/>
    <xf numFmtId="14" fontId="7" fillId="0" borderId="0" xfId="0" applyNumberFormat="1" applyFont="1"/>
    <xf numFmtId="3" fontId="4" fillId="0" borderId="0" xfId="0" applyNumberFormat="1" applyFont="1"/>
    <xf numFmtId="3" fontId="2" fillId="0" borderId="0" xfId="0" applyNumberFormat="1" applyFont="1"/>
    <xf numFmtId="3" fontId="9" fillId="0" borderId="0" xfId="0" applyNumberFormat="1" applyFont="1"/>
    <xf numFmtId="0" fontId="6" fillId="0" borderId="5" xfId="1" applyFont="1" applyBorder="1" applyAlignment="1">
      <alignment horizontal="right"/>
    </xf>
    <xf numFmtId="14" fontId="7" fillId="0" borderId="5" xfId="0" applyNumberFormat="1" applyFont="1" applyBorder="1"/>
    <xf numFmtId="3" fontId="4" fillId="0" borderId="5" xfId="0" applyNumberFormat="1" applyFont="1" applyBorder="1"/>
    <xf numFmtId="3" fontId="2" fillId="0" borderId="5" xfId="0" applyNumberFormat="1" applyFont="1" applyBorder="1"/>
    <xf numFmtId="0" fontId="2" fillId="0" borderId="5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/>
    <xf numFmtId="3" fontId="2" fillId="3" borderId="0" xfId="0" applyNumberFormat="1" applyFont="1" applyFill="1"/>
    <xf numFmtId="0" fontId="2" fillId="3" borderId="0" xfId="0" applyFont="1" applyFill="1"/>
    <xf numFmtId="3" fontId="4" fillId="3" borderId="0" xfId="0" applyNumberFormat="1" applyFont="1" applyFill="1"/>
    <xf numFmtId="3" fontId="2" fillId="3" borderId="3" xfId="0" applyNumberFormat="1" applyFont="1" applyFill="1" applyBorder="1"/>
    <xf numFmtId="3" fontId="2" fillId="3" borderId="4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3" fontId="4" fillId="3" borderId="3" xfId="0" applyNumberFormat="1" applyFont="1" applyFill="1" applyBorder="1"/>
    <xf numFmtId="3" fontId="4" fillId="3" borderId="4" xfId="0" applyNumberFormat="1" applyFont="1" applyFill="1" applyBorder="1"/>
    <xf numFmtId="3" fontId="2" fillId="3" borderId="8" xfId="0" applyNumberFormat="1" applyFont="1" applyFill="1" applyBorder="1"/>
    <xf numFmtId="3" fontId="2" fillId="3" borderId="9" xfId="0" applyNumberFormat="1" applyFont="1" applyFill="1" applyBorder="1"/>
    <xf numFmtId="3" fontId="2" fillId="3" borderId="10" xfId="0" applyNumberFormat="1" applyFont="1" applyFill="1" applyBorder="1"/>
    <xf numFmtId="9" fontId="2" fillId="0" borderId="0" xfId="0" applyNumberFormat="1" applyFont="1"/>
    <xf numFmtId="0" fontId="4" fillId="4" borderId="0" xfId="0" applyFont="1" applyFill="1" applyAlignment="1">
      <alignment horizontal="right"/>
    </xf>
    <xf numFmtId="0" fontId="7" fillId="4" borderId="0" xfId="0" applyFont="1" applyFill="1"/>
    <xf numFmtId="3" fontId="4" fillId="4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9" fontId="2" fillId="4" borderId="0" xfId="0" applyNumberFormat="1" applyFont="1" applyFill="1"/>
    <xf numFmtId="3" fontId="2" fillId="4" borderId="6" xfId="0" applyNumberFormat="1" applyFont="1" applyFill="1" applyBorder="1"/>
    <xf numFmtId="3" fontId="4" fillId="2" borderId="1" xfId="0" applyNumberFormat="1" applyFont="1" applyFill="1" applyBorder="1" applyAlignment="1">
      <alignment horizontal="center"/>
    </xf>
    <xf numFmtId="3" fontId="4" fillId="2" borderId="7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11" fillId="0" borderId="0" xfId="0" applyFont="1"/>
    <xf numFmtId="0" fontId="3" fillId="0" borderId="0" xfId="0" applyFont="1"/>
    <xf numFmtId="0" fontId="10" fillId="0" borderId="0" xfId="0" applyFont="1"/>
    <xf numFmtId="0" fontId="2" fillId="3" borderId="0" xfId="0" applyFont="1" applyFill="1" applyBorder="1"/>
    <xf numFmtId="0" fontId="2" fillId="3" borderId="9" xfId="0" applyFont="1" applyFill="1" applyBorder="1"/>
    <xf numFmtId="0" fontId="2" fillId="0" borderId="9" xfId="0" applyFont="1" applyBorder="1"/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ix?doc=/Archives/edgar/data/0000719739/000071973923000021/sivb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78E9-8D9D-6548-A140-663FA72E7BA5}">
  <dimension ref="A1:U46"/>
  <sheetViews>
    <sheetView tabSelected="1"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M35" sqref="M35"/>
    </sheetView>
  </sheetViews>
  <sheetFormatPr baseColWidth="10" defaultColWidth="9.1640625" defaultRowHeight="14" x14ac:dyDescent="0.15"/>
  <cols>
    <col min="1" max="1" width="5" style="1" customWidth="1"/>
    <col min="2" max="2" width="25.5" style="1" bestFit="1" customWidth="1"/>
    <col min="3" max="9" width="9.1640625" style="1"/>
    <col min="10" max="10" width="9.1640625" style="35"/>
    <col min="11" max="16384" width="9.1640625" style="1"/>
  </cols>
  <sheetData>
    <row r="1" spans="1:21" s="3" customFormat="1" x14ac:dyDescent="0.15"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21</v>
      </c>
      <c r="I1" s="9" t="s">
        <v>22</v>
      </c>
      <c r="J1" s="31" t="s">
        <v>180</v>
      </c>
    </row>
    <row r="2" spans="1:21" s="4" customFormat="1" x14ac:dyDescent="0.15">
      <c r="A2" s="1"/>
      <c r="F2" s="5">
        <v>43830</v>
      </c>
      <c r="G2" s="5">
        <v>44196</v>
      </c>
      <c r="H2" s="5">
        <v>44561</v>
      </c>
      <c r="I2" s="10">
        <v>44926</v>
      </c>
      <c r="J2" s="32"/>
    </row>
    <row r="3" spans="1:21" s="6" customFormat="1" x14ac:dyDescent="0.15">
      <c r="B3" s="6" t="s">
        <v>0</v>
      </c>
      <c r="F3" s="6">
        <v>6781.7830000000004</v>
      </c>
      <c r="G3" s="6">
        <v>17674.762999999999</v>
      </c>
      <c r="H3" s="6">
        <v>14586</v>
      </c>
      <c r="I3" s="11">
        <v>13803</v>
      </c>
      <c r="J3" s="33">
        <f>I3</f>
        <v>13803</v>
      </c>
    </row>
    <row r="4" spans="1:21" s="6" customFormat="1" x14ac:dyDescent="0.15">
      <c r="B4" s="6" t="s">
        <v>30</v>
      </c>
      <c r="F4" s="6">
        <v>14014.919</v>
      </c>
      <c r="G4" s="6">
        <v>30912.437999999998</v>
      </c>
      <c r="H4" s="6">
        <v>27221</v>
      </c>
      <c r="I4" s="11">
        <v>26069</v>
      </c>
      <c r="J4" s="33">
        <f>I4*0.75</f>
        <v>19551.75</v>
      </c>
      <c r="L4" s="8" t="s">
        <v>162</v>
      </c>
    </row>
    <row r="5" spans="1:21" s="6" customFormat="1" x14ac:dyDescent="0.15">
      <c r="B5" s="6" t="s">
        <v>31</v>
      </c>
      <c r="F5" s="6">
        <v>13842.946</v>
      </c>
      <c r="G5" s="6">
        <v>16592.152999999998</v>
      </c>
      <c r="H5" s="6">
        <v>98195</v>
      </c>
      <c r="I5" s="11">
        <v>91321</v>
      </c>
      <c r="J5" s="33">
        <f>I5*0.75</f>
        <v>68490.75</v>
      </c>
      <c r="L5" s="8" t="s">
        <v>172</v>
      </c>
      <c r="N5" s="8"/>
    </row>
    <row r="6" spans="1:21" s="7" customFormat="1" x14ac:dyDescent="0.15">
      <c r="B6" s="7" t="s">
        <v>1</v>
      </c>
      <c r="F6" s="7">
        <v>1213.829</v>
      </c>
      <c r="G6" s="7">
        <v>1802.2349999999999</v>
      </c>
      <c r="H6" s="7">
        <v>2543</v>
      </c>
      <c r="I6" s="12">
        <v>2664</v>
      </c>
      <c r="J6" s="34">
        <f>I6</f>
        <v>2664</v>
      </c>
    </row>
    <row r="7" spans="1:21" s="7" customFormat="1" x14ac:dyDescent="0.15">
      <c r="B7" s="7" t="s">
        <v>2</v>
      </c>
      <c r="C7" s="7">
        <f t="shared" ref="C7" si="0">SUM(C4:C6)</f>
        <v>0</v>
      </c>
      <c r="D7" s="7">
        <f t="shared" ref="D7" si="1">SUM(D4:D6)</f>
        <v>0</v>
      </c>
      <c r="E7" s="7">
        <f t="shared" ref="E7" si="2">SUM(E4:E6)</f>
        <v>0</v>
      </c>
      <c r="F7" s="7">
        <f t="shared" ref="F7" si="3">SUM(F4:F6)</f>
        <v>29071.694</v>
      </c>
      <c r="G7" s="7">
        <f t="shared" ref="G7" si="4">SUM(G4:G6)</f>
        <v>49306.826000000001</v>
      </c>
      <c r="H7" s="7">
        <f>SUM(H4:H6)</f>
        <v>127959</v>
      </c>
      <c r="I7" s="12">
        <f>SUM(I4:I6)</f>
        <v>120054</v>
      </c>
      <c r="J7" s="34">
        <f>SUM(J3:J6)</f>
        <v>104509.5</v>
      </c>
    </row>
    <row r="8" spans="1:21" s="7" customFormat="1" x14ac:dyDescent="0.15">
      <c r="B8" s="7" t="s">
        <v>3</v>
      </c>
      <c r="F8" s="7">
        <v>33164.635999999999</v>
      </c>
      <c r="G8" s="7">
        <v>45181.487999999998</v>
      </c>
      <c r="H8" s="7">
        <v>66276</v>
      </c>
      <c r="I8" s="12">
        <v>74250</v>
      </c>
      <c r="J8" s="34">
        <f t="shared" ref="J8:J14" si="5">I8</f>
        <v>74250</v>
      </c>
    </row>
    <row r="9" spans="1:21" s="7" customFormat="1" x14ac:dyDescent="0.15">
      <c r="B9" s="7" t="s">
        <v>4</v>
      </c>
      <c r="F9" s="7">
        <v>-304.92399999999998</v>
      </c>
      <c r="G9" s="7">
        <v>-447.76499999999999</v>
      </c>
      <c r="H9" s="7">
        <v>-422</v>
      </c>
      <c r="I9" s="12">
        <v>-636</v>
      </c>
      <c r="J9" s="34">
        <f t="shared" si="5"/>
        <v>-636</v>
      </c>
    </row>
    <row r="10" spans="1:21" s="7" customFormat="1" x14ac:dyDescent="0.15">
      <c r="B10" s="7" t="s">
        <v>5</v>
      </c>
      <c r="C10" s="7">
        <f t="shared" ref="C10:H10" si="6">C8+C9</f>
        <v>0</v>
      </c>
      <c r="D10" s="7">
        <f t="shared" si="6"/>
        <v>0</v>
      </c>
      <c r="E10" s="7">
        <f t="shared" si="6"/>
        <v>0</v>
      </c>
      <c r="F10" s="7">
        <f t="shared" si="6"/>
        <v>32859.712</v>
      </c>
      <c r="G10" s="7">
        <f t="shared" si="6"/>
        <v>44733.722999999998</v>
      </c>
      <c r="H10" s="7">
        <f t="shared" si="6"/>
        <v>65854</v>
      </c>
      <c r="I10" s="12">
        <f>I8+I9</f>
        <v>73614</v>
      </c>
      <c r="J10" s="34">
        <f t="shared" si="5"/>
        <v>73614</v>
      </c>
      <c r="L10" s="38" t="s">
        <v>163</v>
      </c>
      <c r="M10" s="39"/>
      <c r="N10" s="39"/>
      <c r="O10" s="39"/>
      <c r="P10" s="39"/>
      <c r="Q10" s="39"/>
      <c r="R10" s="39"/>
      <c r="S10" s="39"/>
      <c r="T10" s="39"/>
      <c r="U10" s="40"/>
    </row>
    <row r="11" spans="1:21" s="7" customFormat="1" x14ac:dyDescent="0.15">
      <c r="B11" s="7" t="s">
        <v>6</v>
      </c>
      <c r="F11" s="7">
        <v>161.876</v>
      </c>
      <c r="G11" s="7">
        <v>175.81800000000001</v>
      </c>
      <c r="H11" s="7">
        <v>270</v>
      </c>
      <c r="I11" s="12">
        <v>394</v>
      </c>
      <c r="J11" s="34">
        <f t="shared" si="5"/>
        <v>394</v>
      </c>
      <c r="L11" s="21" t="s">
        <v>170</v>
      </c>
      <c r="M11" s="18"/>
      <c r="N11" s="18"/>
      <c r="O11" s="18"/>
      <c r="P11" s="18"/>
      <c r="Q11" s="18"/>
      <c r="R11" s="18"/>
      <c r="S11" s="18"/>
      <c r="T11" s="18"/>
      <c r="U11" s="22"/>
    </row>
    <row r="12" spans="1:21" s="7" customFormat="1" x14ac:dyDescent="0.15">
      <c r="B12" s="7" t="s">
        <v>7</v>
      </c>
      <c r="F12" s="7">
        <f>137.823+49.417</f>
        <v>187.24</v>
      </c>
      <c r="G12" s="7">
        <f>142.685+61.435</f>
        <v>204.12</v>
      </c>
      <c r="H12" s="7">
        <f>375+160</f>
        <v>535</v>
      </c>
      <c r="I12" s="12">
        <f>375+136</f>
        <v>511</v>
      </c>
      <c r="J12" s="34">
        <f t="shared" si="5"/>
        <v>511</v>
      </c>
      <c r="L12" s="23" t="s">
        <v>169</v>
      </c>
      <c r="M12" s="19"/>
      <c r="N12" s="19"/>
      <c r="O12" s="19"/>
      <c r="P12" s="19"/>
      <c r="Q12" s="19"/>
      <c r="R12" s="19"/>
      <c r="S12" s="19"/>
      <c r="T12" s="19"/>
      <c r="U12" s="24"/>
    </row>
    <row r="13" spans="1:21" s="7" customFormat="1" x14ac:dyDescent="0.15">
      <c r="B13" s="7" t="s">
        <v>8</v>
      </c>
      <c r="F13" s="7">
        <v>197.36500000000001</v>
      </c>
      <c r="G13" s="7">
        <v>209.93199999999999</v>
      </c>
      <c r="H13" s="7">
        <v>313</v>
      </c>
      <c r="I13" s="12">
        <v>335</v>
      </c>
      <c r="J13" s="34">
        <f t="shared" si="5"/>
        <v>335</v>
      </c>
      <c r="L13" s="21" t="s">
        <v>171</v>
      </c>
      <c r="M13" s="18"/>
      <c r="N13" s="18"/>
      <c r="O13" s="18"/>
      <c r="P13" s="18"/>
      <c r="Q13" s="18"/>
      <c r="R13" s="18"/>
      <c r="S13" s="18"/>
      <c r="T13" s="18"/>
      <c r="U13" s="22"/>
    </row>
    <row r="14" spans="1:21" s="7" customFormat="1" x14ac:dyDescent="0.15">
      <c r="B14" s="7" t="s">
        <v>9</v>
      </c>
      <c r="F14" s="7">
        <v>1745.2329999999999</v>
      </c>
      <c r="G14" s="7">
        <v>3205.8249999999998</v>
      </c>
      <c r="H14" s="7">
        <v>1791</v>
      </c>
      <c r="I14" s="12">
        <v>3082</v>
      </c>
      <c r="J14" s="37">
        <f t="shared" si="5"/>
        <v>3082</v>
      </c>
      <c r="L14" s="25"/>
      <c r="M14" s="18"/>
      <c r="N14" s="18"/>
      <c r="O14" s="18"/>
      <c r="P14" s="18"/>
      <c r="Q14" s="18"/>
      <c r="R14" s="18"/>
      <c r="S14" s="18"/>
      <c r="T14" s="18"/>
      <c r="U14" s="22"/>
    </row>
    <row r="15" spans="1:21" s="7" customFormat="1" x14ac:dyDescent="0.15">
      <c r="B15" s="7" t="s">
        <v>10</v>
      </c>
      <c r="C15" s="7">
        <f t="shared" ref="C15:H15" si="7">C3+C7+C10+SUM(C11:C14)</f>
        <v>0</v>
      </c>
      <c r="D15" s="7">
        <f t="shared" si="7"/>
        <v>0</v>
      </c>
      <c r="E15" s="7">
        <f t="shared" si="7"/>
        <v>0</v>
      </c>
      <c r="F15" s="7">
        <f t="shared" si="7"/>
        <v>71004.902999999991</v>
      </c>
      <c r="G15" s="7">
        <f t="shared" si="7"/>
        <v>115511.00700000001</v>
      </c>
      <c r="H15" s="7">
        <f t="shared" si="7"/>
        <v>211308</v>
      </c>
      <c r="I15" s="12">
        <f>I3+I7+I10+SUM(I11:I14)</f>
        <v>211793</v>
      </c>
      <c r="J15" s="34">
        <f>J3+J7+J10+SUM(J11:J14)</f>
        <v>196248.5</v>
      </c>
      <c r="L15" s="21" t="s">
        <v>168</v>
      </c>
      <c r="M15" s="20"/>
      <c r="N15" s="20"/>
      <c r="O15" s="20"/>
      <c r="P15" s="20"/>
      <c r="Q15" s="20"/>
      <c r="R15" s="20"/>
      <c r="S15" s="20"/>
      <c r="T15" s="20"/>
      <c r="U15" s="26"/>
    </row>
    <row r="16" spans="1:21" x14ac:dyDescent="0.15">
      <c r="I16" s="13"/>
      <c r="L16" s="21" t="s">
        <v>164</v>
      </c>
      <c r="M16" s="20"/>
      <c r="N16" s="20"/>
      <c r="O16" s="20"/>
      <c r="P16" s="20"/>
      <c r="Q16" s="20"/>
      <c r="R16" s="20"/>
      <c r="S16" s="20"/>
      <c r="T16" s="20"/>
      <c r="U16" s="26"/>
    </row>
    <row r="17" spans="2:21" s="7" customFormat="1" x14ac:dyDescent="0.15">
      <c r="B17" s="7" t="s">
        <v>11</v>
      </c>
      <c r="F17" s="7">
        <v>40841.57</v>
      </c>
      <c r="G17" s="7">
        <v>66519.240000000005</v>
      </c>
      <c r="H17" s="7">
        <v>125851</v>
      </c>
      <c r="I17" s="12">
        <v>80753</v>
      </c>
      <c r="J17" s="34">
        <f t="shared" ref="J17:J23" si="8">I17</f>
        <v>80753</v>
      </c>
      <c r="L17" s="25"/>
      <c r="M17" s="18"/>
      <c r="N17" s="18"/>
      <c r="O17" s="18"/>
      <c r="P17" s="18"/>
      <c r="Q17" s="18"/>
      <c r="R17" s="18"/>
      <c r="S17" s="18"/>
      <c r="T17" s="18"/>
      <c r="U17" s="22"/>
    </row>
    <row r="18" spans="2:21" s="7" customFormat="1" x14ac:dyDescent="0.15">
      <c r="B18" s="7" t="s">
        <v>12</v>
      </c>
      <c r="F18" s="7">
        <v>20916.237000000001</v>
      </c>
      <c r="G18" s="7">
        <v>35462.567000000003</v>
      </c>
      <c r="H18" s="7">
        <v>63352</v>
      </c>
      <c r="I18" s="12">
        <v>92356</v>
      </c>
      <c r="J18" s="34">
        <f t="shared" si="8"/>
        <v>92356</v>
      </c>
      <c r="L18" s="21" t="s">
        <v>165</v>
      </c>
      <c r="M18" s="18"/>
      <c r="N18" s="18"/>
      <c r="O18" s="18"/>
      <c r="P18" s="18"/>
      <c r="Q18" s="18"/>
      <c r="R18" s="18"/>
      <c r="S18" s="18"/>
      <c r="T18" s="18"/>
      <c r="U18" s="22"/>
    </row>
    <row r="19" spans="2:21" s="6" customFormat="1" x14ac:dyDescent="0.15">
      <c r="B19" s="6" t="s">
        <v>13</v>
      </c>
      <c r="C19" s="6">
        <f t="shared" ref="C19:H19" si="9">SUM(C17:C18)</f>
        <v>0</v>
      </c>
      <c r="D19" s="6">
        <f t="shared" si="9"/>
        <v>0</v>
      </c>
      <c r="E19" s="6">
        <f t="shared" si="9"/>
        <v>0</v>
      </c>
      <c r="F19" s="6">
        <f t="shared" si="9"/>
        <v>61757.807000000001</v>
      </c>
      <c r="G19" s="6">
        <f t="shared" si="9"/>
        <v>101981.807</v>
      </c>
      <c r="H19" s="6">
        <f t="shared" si="9"/>
        <v>189203</v>
      </c>
      <c r="I19" s="11">
        <f>SUM(I17:I18)</f>
        <v>173109</v>
      </c>
      <c r="J19" s="33">
        <f t="shared" si="8"/>
        <v>173109</v>
      </c>
      <c r="L19" s="21" t="s">
        <v>167</v>
      </c>
      <c r="M19" s="20"/>
      <c r="N19" s="20"/>
      <c r="O19" s="20"/>
      <c r="P19" s="20"/>
      <c r="Q19" s="20"/>
      <c r="R19" s="20"/>
      <c r="S19" s="20"/>
      <c r="T19" s="20"/>
      <c r="U19" s="26"/>
    </row>
    <row r="20" spans="2:21" s="6" customFormat="1" x14ac:dyDescent="0.15">
      <c r="B20" s="6" t="s">
        <v>14</v>
      </c>
      <c r="F20" s="6">
        <v>17.43</v>
      </c>
      <c r="G20" s="6">
        <v>20.553000000000001</v>
      </c>
      <c r="H20" s="6">
        <v>71</v>
      </c>
      <c r="I20" s="11">
        <v>13565</v>
      </c>
      <c r="J20" s="33">
        <f t="shared" si="8"/>
        <v>13565</v>
      </c>
      <c r="L20" s="25" t="s">
        <v>166</v>
      </c>
      <c r="M20" s="20"/>
      <c r="N20" s="20"/>
      <c r="O20" s="20"/>
      <c r="P20" s="20"/>
      <c r="Q20" s="20"/>
      <c r="R20" s="20"/>
      <c r="S20" s="20"/>
      <c r="T20" s="20"/>
      <c r="U20" s="26"/>
    </row>
    <row r="21" spans="2:21" s="7" customFormat="1" x14ac:dyDescent="0.15">
      <c r="B21" s="7" t="s">
        <v>15</v>
      </c>
      <c r="F21" s="7">
        <v>218.84700000000001</v>
      </c>
      <c r="G21" s="7">
        <v>259.55399999999997</v>
      </c>
      <c r="H21" s="7">
        <v>388</v>
      </c>
      <c r="I21" s="12">
        <v>413</v>
      </c>
      <c r="J21" s="34">
        <f t="shared" si="8"/>
        <v>413</v>
      </c>
      <c r="L21" s="25"/>
      <c r="M21" s="20"/>
      <c r="N21" s="20"/>
      <c r="O21" s="20"/>
      <c r="P21" s="20"/>
      <c r="Q21" s="20"/>
      <c r="R21" s="20"/>
      <c r="S21" s="20"/>
      <c r="T21" s="20"/>
      <c r="U21" s="26"/>
    </row>
    <row r="22" spans="2:21" s="7" customFormat="1" x14ac:dyDescent="0.15">
      <c r="B22" s="7" t="s">
        <v>16</v>
      </c>
      <c r="F22" s="7">
        <v>2041.752</v>
      </c>
      <c r="G22" s="7">
        <v>3971.9740000000002</v>
      </c>
      <c r="H22" s="7">
        <v>2467</v>
      </c>
      <c r="I22" s="12">
        <v>3041</v>
      </c>
      <c r="J22" s="34">
        <f t="shared" si="8"/>
        <v>3041</v>
      </c>
      <c r="L22" s="21" t="s">
        <v>173</v>
      </c>
      <c r="M22" s="20"/>
      <c r="N22" s="20"/>
      <c r="O22" s="20"/>
      <c r="P22" s="20"/>
      <c r="Q22" s="20"/>
      <c r="R22" s="20"/>
      <c r="S22" s="20"/>
      <c r="T22" s="20"/>
      <c r="U22" s="26"/>
    </row>
    <row r="23" spans="2:21" s="7" customFormat="1" x14ac:dyDescent="0.15">
      <c r="B23" s="7" t="s">
        <v>17</v>
      </c>
      <c r="F23" s="7">
        <v>347.98700000000002</v>
      </c>
      <c r="G23" s="7">
        <v>843.62800000000004</v>
      </c>
      <c r="H23" s="7">
        <v>2570</v>
      </c>
      <c r="I23" s="12">
        <v>5370</v>
      </c>
      <c r="J23" s="34">
        <f t="shared" si="8"/>
        <v>5370</v>
      </c>
      <c r="L23" s="21" t="s">
        <v>175</v>
      </c>
      <c r="M23" s="20"/>
      <c r="N23" s="20"/>
      <c r="O23" s="20"/>
      <c r="P23" s="20"/>
      <c r="Q23" s="20"/>
      <c r="R23" s="20"/>
      <c r="S23" s="20"/>
      <c r="T23" s="20"/>
      <c r="U23" s="26"/>
    </row>
    <row r="24" spans="2:21" s="7" customFormat="1" x14ac:dyDescent="0.15">
      <c r="B24" s="7" t="s">
        <v>18</v>
      </c>
      <c r="C24" s="7">
        <f t="shared" ref="C24:H24" si="10">SUM(C19:C23)</f>
        <v>0</v>
      </c>
      <c r="D24" s="7">
        <f t="shared" si="10"/>
        <v>0</v>
      </c>
      <c r="E24" s="7">
        <f t="shared" si="10"/>
        <v>0</v>
      </c>
      <c r="F24" s="7">
        <f t="shared" si="10"/>
        <v>64383.823000000004</v>
      </c>
      <c r="G24" s="7">
        <f t="shared" si="10"/>
        <v>107077.516</v>
      </c>
      <c r="H24" s="7">
        <f t="shared" si="10"/>
        <v>194699</v>
      </c>
      <c r="I24" s="12">
        <f>SUM(I19:I23)</f>
        <v>195498</v>
      </c>
      <c r="J24" s="34"/>
      <c r="L24" s="21" t="s">
        <v>174</v>
      </c>
      <c r="M24" s="18"/>
      <c r="N24" s="18"/>
      <c r="O24" s="18"/>
      <c r="P24" s="18"/>
      <c r="Q24" s="18"/>
      <c r="R24" s="18"/>
      <c r="S24" s="18"/>
      <c r="T24" s="18"/>
      <c r="U24" s="22"/>
    </row>
    <row r="25" spans="2:21" x14ac:dyDescent="0.15">
      <c r="I25" s="13"/>
      <c r="L25" s="21"/>
      <c r="M25" s="18"/>
      <c r="N25" s="18"/>
      <c r="O25" s="18"/>
      <c r="P25" s="18"/>
      <c r="Q25" s="18"/>
      <c r="R25" s="18"/>
      <c r="S25" s="18"/>
      <c r="T25" s="18"/>
      <c r="U25" s="22"/>
    </row>
    <row r="26" spans="2:21" s="7" customFormat="1" x14ac:dyDescent="0.15">
      <c r="B26" s="7" t="s">
        <v>23</v>
      </c>
      <c r="F26" s="7">
        <v>6621.08</v>
      </c>
      <c r="G26" s="7">
        <v>8433.491</v>
      </c>
      <c r="H26" s="7">
        <v>16609</v>
      </c>
      <c r="I26" s="12">
        <v>16295</v>
      </c>
      <c r="J26" s="34"/>
      <c r="L26" s="21" t="s">
        <v>176</v>
      </c>
      <c r="M26" s="18"/>
      <c r="N26" s="18"/>
      <c r="O26" s="18"/>
      <c r="P26" s="18"/>
      <c r="Q26" s="18"/>
      <c r="R26" s="18"/>
      <c r="S26" s="18"/>
      <c r="T26" s="18"/>
      <c r="U26" s="22"/>
    </row>
    <row r="27" spans="2:21" x14ac:dyDescent="0.15">
      <c r="B27" s="1" t="s">
        <v>20</v>
      </c>
      <c r="F27" s="7">
        <f>F26+F24</f>
        <v>71004.903000000006</v>
      </c>
      <c r="G27" s="7">
        <f>G26+G24</f>
        <v>115511.007</v>
      </c>
      <c r="H27" s="7">
        <f>H26+H24</f>
        <v>211308</v>
      </c>
      <c r="I27" s="12">
        <f>I26+I24</f>
        <v>211793</v>
      </c>
      <c r="L27" s="21" t="s">
        <v>177</v>
      </c>
      <c r="M27" s="18"/>
      <c r="N27" s="18"/>
      <c r="O27" s="18"/>
      <c r="P27" s="18"/>
      <c r="Q27" s="18"/>
      <c r="R27" s="18"/>
      <c r="S27" s="18"/>
      <c r="T27" s="18"/>
      <c r="U27" s="22"/>
    </row>
    <row r="28" spans="2:21" x14ac:dyDescent="0.15">
      <c r="I28" s="13"/>
      <c r="L28" s="21"/>
      <c r="M28" s="18"/>
      <c r="N28" s="18"/>
      <c r="O28" s="18"/>
      <c r="P28" s="18"/>
      <c r="Q28" s="18"/>
      <c r="R28" s="18"/>
      <c r="S28" s="18"/>
      <c r="T28" s="18"/>
      <c r="U28" s="22"/>
    </row>
    <row r="29" spans="2:21" x14ac:dyDescent="0.15">
      <c r="I29" s="13"/>
      <c r="L29" s="27"/>
      <c r="M29" s="28"/>
      <c r="N29" s="28"/>
      <c r="O29" s="28"/>
      <c r="P29" s="28"/>
      <c r="Q29" s="28"/>
      <c r="R29" s="28"/>
      <c r="S29" s="28"/>
      <c r="T29" s="28"/>
      <c r="U29" s="29"/>
    </row>
    <row r="30" spans="2:21" x14ac:dyDescent="0.15">
      <c r="B30" s="1" t="s">
        <v>29</v>
      </c>
      <c r="F30" s="7">
        <f t="shared" ref="F30:G30" si="11">SUM(F3:F5)</f>
        <v>34639.648000000001</v>
      </c>
      <c r="G30" s="7">
        <f t="shared" si="11"/>
        <v>65179.353999999999</v>
      </c>
      <c r="H30" s="7">
        <f>SUM(H3:H5)</f>
        <v>140002</v>
      </c>
      <c r="I30" s="12">
        <f>SUM(I3:I5)</f>
        <v>131193</v>
      </c>
      <c r="J30" s="37">
        <f>SUM(J3:J5)</f>
        <v>101845.5</v>
      </c>
    </row>
    <row r="31" spans="2:21" x14ac:dyDescent="0.15">
      <c r="B31" s="1" t="s">
        <v>19</v>
      </c>
      <c r="F31" s="7">
        <f t="shared" ref="F31" si="12">F30-F24</f>
        <v>-29744.175000000003</v>
      </c>
      <c r="G31" s="7">
        <f t="shared" ref="G31" si="13">G30-G24</f>
        <v>-41898.162000000004</v>
      </c>
      <c r="H31" s="7">
        <f>H30-H24</f>
        <v>-54697</v>
      </c>
      <c r="I31" s="12">
        <f>I30-I24</f>
        <v>-64305</v>
      </c>
      <c r="J31" s="34">
        <f t="shared" ref="J31" si="14">J30-J24</f>
        <v>101845.5</v>
      </c>
    </row>
    <row r="33" spans="2:20" x14ac:dyDescent="0.15">
      <c r="L33" s="47" t="s">
        <v>181</v>
      </c>
      <c r="M33" s="48"/>
      <c r="N33" s="48"/>
      <c r="O33" s="48"/>
      <c r="P33" s="48"/>
      <c r="Q33" s="48"/>
      <c r="R33" s="48"/>
      <c r="S33" s="48"/>
      <c r="T33" s="49"/>
    </row>
    <row r="34" spans="2:20" x14ac:dyDescent="0.15">
      <c r="B34" s="1" t="s">
        <v>179</v>
      </c>
      <c r="G34" s="30"/>
      <c r="H34" s="30"/>
      <c r="I34" s="30"/>
      <c r="L34" s="50">
        <v>2020</v>
      </c>
      <c r="M34" s="44" t="s">
        <v>195</v>
      </c>
      <c r="N34" s="44"/>
      <c r="O34" s="44"/>
      <c r="P34" s="44"/>
      <c r="Q34" s="44"/>
      <c r="R34" s="44"/>
      <c r="S34" s="44"/>
      <c r="T34" s="24"/>
    </row>
    <row r="35" spans="2:20" s="30" customFormat="1" x14ac:dyDescent="0.15">
      <c r="B35" s="30" t="s">
        <v>178</v>
      </c>
      <c r="G35" s="30">
        <f>G19/F19-1</f>
        <v>0.6513184640769385</v>
      </c>
      <c r="H35" s="30">
        <f t="shared" ref="H35:I35" si="15">H19/G19-1</f>
        <v>0.85526228222255374</v>
      </c>
      <c r="I35" s="30">
        <f t="shared" si="15"/>
        <v>-8.5062076182724322E-2</v>
      </c>
      <c r="J35" s="36"/>
      <c r="L35" s="50" t="s">
        <v>182</v>
      </c>
      <c r="M35" s="44" t="s">
        <v>183</v>
      </c>
      <c r="N35" s="44"/>
      <c r="O35" s="44"/>
      <c r="P35" s="44"/>
      <c r="Q35" s="44"/>
      <c r="R35" s="44"/>
      <c r="S35" s="44"/>
      <c r="T35" s="24"/>
    </row>
    <row r="36" spans="2:20" x14ac:dyDescent="0.15">
      <c r="L36" s="50">
        <v>2022</v>
      </c>
      <c r="M36" s="44" t="s">
        <v>187</v>
      </c>
      <c r="N36" s="44"/>
      <c r="O36" s="44"/>
      <c r="P36" s="44"/>
      <c r="Q36" s="44"/>
      <c r="R36" s="44"/>
      <c r="S36" s="44"/>
      <c r="T36" s="24"/>
    </row>
    <row r="37" spans="2:20" x14ac:dyDescent="0.15">
      <c r="L37" s="50">
        <v>2022</v>
      </c>
      <c r="M37" s="44" t="s">
        <v>188</v>
      </c>
      <c r="N37" s="44"/>
      <c r="O37" s="44"/>
      <c r="P37" s="44"/>
      <c r="Q37" s="44"/>
      <c r="R37" s="44"/>
      <c r="S37" s="44"/>
      <c r="T37" s="24"/>
    </row>
    <row r="38" spans="2:20" x14ac:dyDescent="0.15">
      <c r="L38" s="50">
        <v>2022</v>
      </c>
      <c r="M38" s="44" t="s">
        <v>189</v>
      </c>
      <c r="N38" s="44"/>
      <c r="O38" s="44"/>
      <c r="P38" s="44"/>
      <c r="Q38" s="44"/>
      <c r="R38" s="44"/>
      <c r="S38" s="44"/>
      <c r="T38" s="24"/>
    </row>
    <row r="39" spans="2:20" x14ac:dyDescent="0.15">
      <c r="J39" s="34"/>
      <c r="L39" s="50">
        <v>2022</v>
      </c>
      <c r="M39" s="44" t="s">
        <v>190</v>
      </c>
      <c r="N39" s="44"/>
      <c r="O39" s="44"/>
      <c r="P39" s="44"/>
      <c r="Q39" s="44"/>
      <c r="R39" s="44"/>
      <c r="S39" s="44"/>
      <c r="T39" s="24"/>
    </row>
    <row r="40" spans="2:20" x14ac:dyDescent="0.15">
      <c r="L40" s="50">
        <v>2023</v>
      </c>
      <c r="M40" s="44" t="s">
        <v>184</v>
      </c>
      <c r="N40" s="44"/>
      <c r="O40" s="44"/>
      <c r="P40" s="44"/>
      <c r="Q40" s="44"/>
      <c r="R40" s="44"/>
      <c r="S40" s="44"/>
      <c r="T40" s="24"/>
    </row>
    <row r="41" spans="2:20" x14ac:dyDescent="0.15">
      <c r="L41" s="50">
        <v>2023</v>
      </c>
      <c r="M41" s="44" t="s">
        <v>185</v>
      </c>
      <c r="N41" s="44"/>
      <c r="O41" s="44"/>
      <c r="P41" s="44"/>
      <c r="Q41" s="44"/>
      <c r="R41" s="44"/>
      <c r="S41" s="44"/>
      <c r="T41" s="24"/>
    </row>
    <row r="42" spans="2:20" x14ac:dyDescent="0.15">
      <c r="L42" s="50">
        <v>2023</v>
      </c>
      <c r="M42" s="44" t="s">
        <v>191</v>
      </c>
      <c r="N42" s="44"/>
      <c r="O42" s="44"/>
      <c r="P42" s="44"/>
      <c r="Q42" s="44"/>
      <c r="R42" s="44"/>
      <c r="S42" s="44"/>
      <c r="T42" s="24"/>
    </row>
    <row r="43" spans="2:20" x14ac:dyDescent="0.15">
      <c r="L43" s="50">
        <v>2023</v>
      </c>
      <c r="M43" s="44" t="s">
        <v>186</v>
      </c>
      <c r="N43" s="44"/>
      <c r="O43" s="44"/>
      <c r="P43" s="44"/>
      <c r="Q43" s="44"/>
      <c r="R43" s="44"/>
      <c r="S43" s="44"/>
      <c r="T43" s="24"/>
    </row>
    <row r="44" spans="2:20" x14ac:dyDescent="0.15">
      <c r="L44" s="50">
        <v>2023</v>
      </c>
      <c r="M44" s="44" t="s">
        <v>192</v>
      </c>
      <c r="N44" s="44"/>
      <c r="O44" s="44"/>
      <c r="P44" s="44"/>
      <c r="Q44" s="44"/>
      <c r="R44" s="44"/>
      <c r="S44" s="44"/>
      <c r="T44" s="24"/>
    </row>
    <row r="45" spans="2:20" x14ac:dyDescent="0.15">
      <c r="L45" s="50">
        <v>2023</v>
      </c>
      <c r="M45" s="44" t="s">
        <v>193</v>
      </c>
      <c r="N45" s="44"/>
      <c r="O45" s="44"/>
      <c r="P45" s="44"/>
      <c r="Q45" s="44"/>
      <c r="R45" s="44"/>
      <c r="S45" s="44"/>
      <c r="T45" s="24"/>
    </row>
    <row r="46" spans="2:20" x14ac:dyDescent="0.15">
      <c r="L46" s="51">
        <v>2023</v>
      </c>
      <c r="M46" s="45" t="s">
        <v>194</v>
      </c>
      <c r="N46" s="46"/>
      <c r="O46" s="46"/>
      <c r="P46" s="46"/>
      <c r="Q46" s="46"/>
      <c r="R46" s="46"/>
      <c r="S46" s="46"/>
      <c r="T46" s="52"/>
    </row>
  </sheetData>
  <mergeCells count="2">
    <mergeCell ref="L10:U10"/>
    <mergeCell ref="L33:T33"/>
  </mergeCells>
  <phoneticPr fontId="8" type="noConversion"/>
  <hyperlinks>
    <hyperlink ref="I1" r:id="rId1" location="ibb4dd73a1d3f4bff944b5d35fd2c5e2a_184" xr:uid="{81CB6854-6F9A-2E4B-A215-397030673F33}"/>
  </hyperlinks>
  <pageMargins left="0.7" right="0.7" top="0.75" bottom="0.75" header="0.3" footer="0.3"/>
  <ignoredErrors>
    <ignoredError sqref="F7:I7 C30:E30 F30:I30" formulaRange="1"/>
    <ignoredError sqref="J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CBE0-FF9A-7E4E-B530-B38BF40ED253}">
  <dimension ref="A1:BK35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17" sqref="D17"/>
    </sheetView>
  </sheetViews>
  <sheetFormatPr baseColWidth="10" defaultRowHeight="16" x14ac:dyDescent="0.2"/>
  <cols>
    <col min="1" max="1" width="28.83203125" bestFit="1" customWidth="1"/>
    <col min="3" max="3" width="8.1640625" customWidth="1"/>
  </cols>
  <sheetData>
    <row r="1" spans="1:36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">
      <c r="A2" s="14"/>
      <c r="B2" s="15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">
      <c r="A3" s="43"/>
      <c r="B3" s="43"/>
      <c r="C3" s="41" t="s">
        <v>33</v>
      </c>
      <c r="D3" s="43"/>
      <c r="E3" s="15" t="s">
        <v>34</v>
      </c>
      <c r="F3" s="43"/>
      <c r="G3" s="15" t="s">
        <v>36</v>
      </c>
      <c r="H3" s="43"/>
      <c r="I3" s="15" t="s">
        <v>38</v>
      </c>
      <c r="J3" s="43"/>
      <c r="K3" s="15" t="s">
        <v>40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">
      <c r="A4" s="43"/>
      <c r="B4" s="43"/>
      <c r="C4" s="41"/>
      <c r="D4" s="43"/>
      <c r="E4" s="15" t="s">
        <v>35</v>
      </c>
      <c r="F4" s="43"/>
      <c r="G4" s="15" t="s">
        <v>37</v>
      </c>
      <c r="H4" s="43"/>
      <c r="I4" s="15" t="s">
        <v>39</v>
      </c>
      <c r="J4" s="43"/>
      <c r="K4" s="15" t="s">
        <v>39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">
      <c r="A5" s="41" t="s">
        <v>41</v>
      </c>
      <c r="B5" s="43"/>
      <c r="C5" s="15" t="s">
        <v>42</v>
      </c>
      <c r="D5" s="43"/>
      <c r="E5" s="15" t="s">
        <v>44</v>
      </c>
      <c r="F5" s="43"/>
      <c r="G5" s="15" t="s">
        <v>42</v>
      </c>
      <c r="H5" s="43"/>
      <c r="I5" s="15" t="s">
        <v>44</v>
      </c>
      <c r="J5" s="43"/>
      <c r="K5" s="15" t="s">
        <v>42</v>
      </c>
      <c r="L5" s="43"/>
      <c r="M5" s="15" t="s">
        <v>44</v>
      </c>
      <c r="N5" s="43"/>
      <c r="O5" s="15" t="s">
        <v>42</v>
      </c>
      <c r="P5" s="43"/>
      <c r="Q5" s="15" t="s">
        <v>44</v>
      </c>
      <c r="R5" s="43"/>
      <c r="S5" s="15" t="s">
        <v>42</v>
      </c>
      <c r="T5" s="43"/>
      <c r="U5" s="15" t="s">
        <v>44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">
      <c r="A6" s="41"/>
      <c r="B6" s="43"/>
      <c r="C6" s="15" t="s">
        <v>43</v>
      </c>
      <c r="D6" s="43"/>
      <c r="E6" s="15" t="s">
        <v>45</v>
      </c>
      <c r="F6" s="43"/>
      <c r="G6" s="15" t="s">
        <v>43</v>
      </c>
      <c r="H6" s="43"/>
      <c r="I6" s="15" t="s">
        <v>45</v>
      </c>
      <c r="J6" s="43"/>
      <c r="K6" s="15" t="s">
        <v>43</v>
      </c>
      <c r="L6" s="43"/>
      <c r="M6" s="15" t="s">
        <v>45</v>
      </c>
      <c r="N6" s="43"/>
      <c r="O6" s="15" t="s">
        <v>43</v>
      </c>
      <c r="P6" s="43"/>
      <c r="Q6" s="15" t="s">
        <v>45</v>
      </c>
      <c r="R6" s="43"/>
      <c r="S6" s="15" t="s">
        <v>43</v>
      </c>
      <c r="T6" s="43"/>
      <c r="U6" s="15" t="s">
        <v>45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">
      <c r="A7" s="41"/>
      <c r="B7" s="43"/>
      <c r="C7" s="15"/>
      <c r="D7" s="43"/>
      <c r="E7" s="15" t="s">
        <v>46</v>
      </c>
      <c r="F7" s="43"/>
      <c r="G7" s="15"/>
      <c r="H7" s="43"/>
      <c r="I7" s="15" t="s">
        <v>46</v>
      </c>
      <c r="J7" s="43"/>
      <c r="K7" s="15"/>
      <c r="L7" s="43"/>
      <c r="M7" s="15" t="s">
        <v>46</v>
      </c>
      <c r="N7" s="43"/>
      <c r="O7" s="15"/>
      <c r="P7" s="43"/>
      <c r="Q7" s="15" t="s">
        <v>46</v>
      </c>
      <c r="R7" s="43"/>
      <c r="S7" s="15"/>
      <c r="T7" s="43"/>
      <c r="U7" s="15" t="s">
        <v>46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">
      <c r="A8" s="14" t="s">
        <v>47</v>
      </c>
      <c r="B8" s="14"/>
      <c r="C8" s="14" t="s">
        <v>48</v>
      </c>
      <c r="D8" s="14" t="s">
        <v>49</v>
      </c>
      <c r="E8" s="14"/>
      <c r="F8" s="14"/>
      <c r="G8" s="14" t="s">
        <v>50</v>
      </c>
      <c r="H8" s="14" t="s">
        <v>51</v>
      </c>
      <c r="I8" s="14"/>
      <c r="J8" s="14" t="s">
        <v>48</v>
      </c>
      <c r="K8" s="14" t="s">
        <v>52</v>
      </c>
      <c r="L8" s="14"/>
      <c r="M8" s="14"/>
      <c r="N8" s="14" t="s">
        <v>53</v>
      </c>
      <c r="O8" s="14" t="s">
        <v>51</v>
      </c>
      <c r="P8" s="14"/>
      <c r="Q8" s="14" t="s">
        <v>48</v>
      </c>
      <c r="R8" s="14" t="s">
        <v>54</v>
      </c>
      <c r="S8" s="14"/>
      <c r="T8" s="14"/>
      <c r="U8" s="14" t="s">
        <v>55</v>
      </c>
      <c r="V8" s="14" t="s">
        <v>51</v>
      </c>
      <c r="W8" s="14"/>
      <c r="X8" s="14" t="s">
        <v>48</v>
      </c>
      <c r="Y8" s="14" t="s">
        <v>56</v>
      </c>
      <c r="Z8" s="14"/>
      <c r="AA8" s="14"/>
      <c r="AB8" s="14" t="s">
        <v>57</v>
      </c>
      <c r="AC8" s="14" t="s">
        <v>51</v>
      </c>
      <c r="AD8" s="14"/>
      <c r="AE8" s="14" t="s">
        <v>48</v>
      </c>
      <c r="AF8" s="14" t="s">
        <v>58</v>
      </c>
      <c r="AG8" s="14"/>
      <c r="AH8" s="14"/>
      <c r="AI8" s="14" t="s">
        <v>58</v>
      </c>
      <c r="AJ8" s="14" t="s">
        <v>51</v>
      </c>
    </row>
    <row r="9" spans="1:36" x14ac:dyDescent="0.2">
      <c r="A9" s="14" t="s">
        <v>59</v>
      </c>
      <c r="B9" s="14"/>
      <c r="C9" s="14" t="s">
        <v>60</v>
      </c>
      <c r="D9" s="14"/>
      <c r="E9" s="14"/>
      <c r="F9" s="14" t="s">
        <v>61</v>
      </c>
      <c r="G9" s="14"/>
      <c r="H9" s="14"/>
      <c r="I9" s="14" t="s">
        <v>58</v>
      </c>
      <c r="J9" s="14"/>
      <c r="K9" s="14"/>
      <c r="L9" s="14" t="s">
        <v>58</v>
      </c>
      <c r="M9" s="14"/>
      <c r="N9" s="14"/>
      <c r="O9" s="14" t="s">
        <v>62</v>
      </c>
      <c r="P9" s="14"/>
      <c r="Q9" s="14"/>
      <c r="R9" s="14" t="s">
        <v>63</v>
      </c>
      <c r="S9" s="14"/>
      <c r="T9" s="14"/>
      <c r="U9" s="14" t="s">
        <v>64</v>
      </c>
      <c r="V9" s="14"/>
      <c r="W9" s="14"/>
      <c r="X9" s="14" t="s">
        <v>65</v>
      </c>
      <c r="Y9" s="14"/>
      <c r="Z9" s="14"/>
      <c r="AA9" s="14" t="s">
        <v>58</v>
      </c>
      <c r="AB9" s="14"/>
      <c r="AC9" s="14"/>
      <c r="AD9" s="14" t="s">
        <v>58</v>
      </c>
      <c r="AE9" s="14"/>
      <c r="AF9" s="2"/>
      <c r="AG9" s="2"/>
      <c r="AH9" s="2"/>
      <c r="AI9" s="2"/>
      <c r="AJ9" s="2"/>
    </row>
    <row r="10" spans="1:36" x14ac:dyDescent="0.2">
      <c r="A10" s="14" t="s">
        <v>66</v>
      </c>
      <c r="B10" s="14"/>
      <c r="C10" s="14" t="s">
        <v>67</v>
      </c>
      <c r="D10" s="14"/>
      <c r="E10" s="14"/>
      <c r="F10" s="14" t="s">
        <v>68</v>
      </c>
      <c r="G10" s="14"/>
      <c r="H10" s="14"/>
      <c r="I10" s="14" t="s">
        <v>60</v>
      </c>
      <c r="J10" s="14"/>
      <c r="K10" s="14"/>
      <c r="L10" s="14" t="s">
        <v>69</v>
      </c>
      <c r="M10" s="14"/>
      <c r="N10" s="14"/>
      <c r="O10" s="14" t="s">
        <v>70</v>
      </c>
      <c r="P10" s="14"/>
      <c r="Q10" s="14"/>
      <c r="R10" s="14" t="s">
        <v>71</v>
      </c>
      <c r="S10" s="14"/>
      <c r="T10" s="14"/>
      <c r="U10" s="14" t="s">
        <v>72</v>
      </c>
      <c r="V10" s="14"/>
      <c r="W10" s="14"/>
      <c r="X10" s="14" t="s">
        <v>73</v>
      </c>
      <c r="Y10" s="14"/>
      <c r="Z10" s="14"/>
      <c r="AA10" s="14" t="s">
        <v>58</v>
      </c>
      <c r="AB10" s="14"/>
      <c r="AC10" s="14"/>
      <c r="AD10" s="14" t="s">
        <v>58</v>
      </c>
      <c r="AE10" s="14"/>
      <c r="AF10" s="2"/>
      <c r="AG10" s="2"/>
      <c r="AH10" s="2"/>
      <c r="AI10" s="2"/>
      <c r="AJ10" s="2"/>
    </row>
    <row r="11" spans="1:36" x14ac:dyDescent="0.2">
      <c r="A11" s="14" t="s">
        <v>74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">
      <c r="A12" s="14" t="s">
        <v>75</v>
      </c>
      <c r="B12" s="14"/>
      <c r="C12" s="14" t="s">
        <v>76</v>
      </c>
      <c r="D12" s="14"/>
      <c r="E12" s="14"/>
      <c r="F12" s="14" t="s">
        <v>77</v>
      </c>
      <c r="G12" s="14"/>
      <c r="H12" s="14"/>
      <c r="I12" s="14" t="s">
        <v>58</v>
      </c>
      <c r="J12" s="14"/>
      <c r="K12" s="14"/>
      <c r="L12" s="14" t="s">
        <v>58</v>
      </c>
      <c r="M12" s="14"/>
      <c r="N12" s="14"/>
      <c r="O12" s="14" t="s">
        <v>58</v>
      </c>
      <c r="P12" s="14"/>
      <c r="Q12" s="14"/>
      <c r="R12" s="14" t="s">
        <v>58</v>
      </c>
      <c r="S12" s="14"/>
      <c r="T12" s="14"/>
      <c r="U12" s="14" t="s">
        <v>78</v>
      </c>
      <c r="V12" s="14"/>
      <c r="W12" s="14"/>
      <c r="X12" s="14" t="s">
        <v>79</v>
      </c>
      <c r="Y12" s="14"/>
      <c r="Z12" s="14"/>
      <c r="AA12" s="14" t="s">
        <v>80</v>
      </c>
      <c r="AB12" s="14"/>
      <c r="AC12" s="14"/>
      <c r="AD12" s="14" t="s">
        <v>81</v>
      </c>
      <c r="AE12" s="14"/>
      <c r="AF12" s="2"/>
      <c r="AG12" s="2"/>
      <c r="AH12" s="2"/>
      <c r="AI12" s="2"/>
      <c r="AJ12" s="2"/>
    </row>
    <row r="13" spans="1:36" x14ac:dyDescent="0.2">
      <c r="A13" s="14" t="s">
        <v>82</v>
      </c>
      <c r="B13" s="14"/>
      <c r="C13" s="14" t="s">
        <v>83</v>
      </c>
      <c r="D13" s="14"/>
      <c r="E13" s="14"/>
      <c r="F13" s="14" t="s">
        <v>84</v>
      </c>
      <c r="G13" s="14"/>
      <c r="H13" s="14"/>
      <c r="I13" s="14" t="s">
        <v>58</v>
      </c>
      <c r="J13" s="14"/>
      <c r="K13" s="14"/>
      <c r="L13" s="14" t="s">
        <v>58</v>
      </c>
      <c r="M13" s="14"/>
      <c r="N13" s="14"/>
      <c r="O13" s="14" t="s">
        <v>58</v>
      </c>
      <c r="P13" s="14"/>
      <c r="Q13" s="14"/>
      <c r="R13" s="14" t="s">
        <v>58</v>
      </c>
      <c r="S13" s="14"/>
      <c r="T13" s="14"/>
      <c r="U13" s="14" t="s">
        <v>58</v>
      </c>
      <c r="V13" s="14"/>
      <c r="W13" s="14"/>
      <c r="X13" s="14" t="s">
        <v>58</v>
      </c>
      <c r="Y13" s="14"/>
      <c r="Z13" s="14"/>
      <c r="AA13" s="14" t="s">
        <v>83</v>
      </c>
      <c r="AB13" s="14"/>
      <c r="AC13" s="14"/>
      <c r="AD13" s="14" t="s">
        <v>84</v>
      </c>
      <c r="AE13" s="14"/>
      <c r="AF13" s="2"/>
      <c r="AG13" s="2"/>
      <c r="AH13" s="2"/>
      <c r="AI13" s="2"/>
      <c r="AJ13" s="2"/>
    </row>
    <row r="14" spans="1:3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">
      <c r="A15" s="14" t="s">
        <v>85</v>
      </c>
      <c r="B15" s="14"/>
      <c r="C15" s="14" t="s">
        <v>86</v>
      </c>
      <c r="D15" s="14"/>
      <c r="E15" s="14"/>
      <c r="F15" s="14" t="s">
        <v>87</v>
      </c>
      <c r="G15" s="14"/>
      <c r="H15" s="14"/>
      <c r="I15" s="14" t="s">
        <v>58</v>
      </c>
      <c r="J15" s="14"/>
      <c r="K15" s="14"/>
      <c r="L15" s="14" t="s">
        <v>58</v>
      </c>
      <c r="M15" s="14"/>
      <c r="N15" s="14"/>
      <c r="O15" s="14" t="s">
        <v>88</v>
      </c>
      <c r="P15" s="14"/>
      <c r="Q15" s="14"/>
      <c r="R15" s="14" t="s">
        <v>73</v>
      </c>
      <c r="S15" s="14"/>
      <c r="T15" s="14"/>
      <c r="U15" s="14" t="s">
        <v>89</v>
      </c>
      <c r="V15" s="14"/>
      <c r="W15" s="14"/>
      <c r="X15" s="14" t="s">
        <v>90</v>
      </c>
      <c r="Y15" s="14"/>
      <c r="Z15" s="14"/>
      <c r="AA15" s="14" t="s">
        <v>58</v>
      </c>
      <c r="AB15" s="14"/>
      <c r="AC15" s="14"/>
      <c r="AD15" s="14" t="s">
        <v>58</v>
      </c>
      <c r="AE15" s="14"/>
      <c r="AF15" s="2"/>
      <c r="AG15" s="2"/>
      <c r="AH15" s="2"/>
      <c r="AI15" s="2"/>
      <c r="AJ15" s="2"/>
    </row>
    <row r="16" spans="1:36" s="17" customFormat="1" x14ac:dyDescent="0.2">
      <c r="A16" s="15" t="s">
        <v>33</v>
      </c>
      <c r="B16" s="15"/>
      <c r="C16" s="15" t="s">
        <v>48</v>
      </c>
      <c r="D16" s="15" t="s">
        <v>91</v>
      </c>
      <c r="E16" s="15"/>
      <c r="F16" s="15"/>
      <c r="G16" s="15" t="s">
        <v>92</v>
      </c>
      <c r="H16" s="15"/>
      <c r="I16" s="15"/>
      <c r="J16" s="15" t="s">
        <v>48</v>
      </c>
      <c r="K16" s="15" t="s">
        <v>93</v>
      </c>
      <c r="L16" s="15"/>
      <c r="M16" s="15"/>
      <c r="N16" s="15" t="s">
        <v>94</v>
      </c>
      <c r="O16" s="15"/>
      <c r="P16" s="15"/>
      <c r="Q16" s="15" t="s">
        <v>48</v>
      </c>
      <c r="R16" s="15" t="s">
        <v>95</v>
      </c>
      <c r="S16" s="15"/>
      <c r="T16" s="15"/>
      <c r="U16" s="15" t="s">
        <v>96</v>
      </c>
      <c r="V16" s="15"/>
      <c r="W16" s="15"/>
      <c r="X16" s="15" t="s">
        <v>48</v>
      </c>
      <c r="Y16" s="15" t="s">
        <v>97</v>
      </c>
      <c r="Z16" s="15"/>
      <c r="AA16" s="15"/>
      <c r="AB16" s="15" t="s">
        <v>98</v>
      </c>
      <c r="AC16" s="15"/>
      <c r="AD16" s="15"/>
      <c r="AE16" s="15" t="s">
        <v>48</v>
      </c>
      <c r="AF16" s="15" t="s">
        <v>99</v>
      </c>
      <c r="AG16" s="15"/>
      <c r="AH16" s="15"/>
      <c r="AI16" s="15" t="s">
        <v>100</v>
      </c>
      <c r="AJ16" s="16"/>
    </row>
    <row r="20" spans="1:6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3" x14ac:dyDescent="0.2">
      <c r="A21" s="14"/>
      <c r="B21" s="2"/>
      <c r="C21" s="15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 x14ac:dyDescent="0.2">
      <c r="A22" s="43"/>
      <c r="B22" s="42"/>
      <c r="C22" s="41" t="s">
        <v>33</v>
      </c>
      <c r="D22" s="42"/>
      <c r="E22" s="15" t="s">
        <v>34</v>
      </c>
      <c r="F22" s="42"/>
      <c r="G22" s="15" t="s">
        <v>36</v>
      </c>
      <c r="H22" s="42"/>
      <c r="I22" s="15" t="s">
        <v>38</v>
      </c>
      <c r="J22" s="42"/>
      <c r="K22" s="15" t="s">
        <v>40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 x14ac:dyDescent="0.2">
      <c r="A23" s="43"/>
      <c r="B23" s="42"/>
      <c r="C23" s="41"/>
      <c r="D23" s="42"/>
      <c r="E23" s="15" t="s">
        <v>35</v>
      </c>
      <c r="F23" s="42"/>
      <c r="G23" s="15" t="s">
        <v>37</v>
      </c>
      <c r="H23" s="42"/>
      <c r="I23" s="15" t="s">
        <v>39</v>
      </c>
      <c r="J23" s="42"/>
      <c r="K23" s="15" t="s">
        <v>39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x14ac:dyDescent="0.2">
      <c r="A24" s="41" t="s">
        <v>41</v>
      </c>
      <c r="B24" s="42"/>
      <c r="C24" s="41" t="s">
        <v>101</v>
      </c>
      <c r="D24" s="42"/>
      <c r="E24" s="15" t="s">
        <v>44</v>
      </c>
      <c r="F24" s="42"/>
      <c r="G24" s="41" t="s">
        <v>101</v>
      </c>
      <c r="H24" s="42"/>
      <c r="I24" s="15" t="s">
        <v>44</v>
      </c>
      <c r="J24" s="42"/>
      <c r="K24" s="41" t="s">
        <v>101</v>
      </c>
      <c r="L24" s="42"/>
      <c r="M24" s="15" t="s">
        <v>44</v>
      </c>
      <c r="N24" s="42"/>
      <c r="O24" s="41" t="s">
        <v>101</v>
      </c>
      <c r="P24" s="42"/>
      <c r="Q24" s="15" t="s">
        <v>44</v>
      </c>
      <c r="R24" s="42"/>
      <c r="S24" s="41" t="s">
        <v>101</v>
      </c>
      <c r="T24" s="42"/>
      <c r="U24" s="15" t="s">
        <v>44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 x14ac:dyDescent="0.2">
      <c r="A25" s="41"/>
      <c r="B25" s="42"/>
      <c r="C25" s="41"/>
      <c r="D25" s="42"/>
      <c r="E25" s="15" t="s">
        <v>45</v>
      </c>
      <c r="F25" s="42"/>
      <c r="G25" s="41"/>
      <c r="H25" s="42"/>
      <c r="I25" s="15" t="s">
        <v>45</v>
      </c>
      <c r="J25" s="42"/>
      <c r="K25" s="41"/>
      <c r="L25" s="42"/>
      <c r="M25" s="15" t="s">
        <v>45</v>
      </c>
      <c r="N25" s="42"/>
      <c r="O25" s="41"/>
      <c r="P25" s="42"/>
      <c r="Q25" s="15" t="s">
        <v>45</v>
      </c>
      <c r="R25" s="42"/>
      <c r="S25" s="41"/>
      <c r="T25" s="42"/>
      <c r="U25" s="15" t="s">
        <v>45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 x14ac:dyDescent="0.2">
      <c r="A26" s="41"/>
      <c r="B26" s="42"/>
      <c r="C26" s="41"/>
      <c r="D26" s="42"/>
      <c r="E26" s="15" t="s">
        <v>46</v>
      </c>
      <c r="F26" s="42"/>
      <c r="G26" s="41"/>
      <c r="H26" s="42"/>
      <c r="I26" s="15" t="s">
        <v>46</v>
      </c>
      <c r="J26" s="42"/>
      <c r="K26" s="41"/>
      <c r="L26" s="42"/>
      <c r="M26" s="15" t="s">
        <v>46</v>
      </c>
      <c r="N26" s="42"/>
      <c r="O26" s="41"/>
      <c r="P26" s="42"/>
      <c r="Q26" s="15" t="s">
        <v>46</v>
      </c>
      <c r="R26" s="42"/>
      <c r="S26" s="41"/>
      <c r="T26" s="42"/>
      <c r="U26" s="15" t="s">
        <v>46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x14ac:dyDescent="0.2">
      <c r="A27" s="14" t="s">
        <v>59</v>
      </c>
      <c r="B27" s="2"/>
      <c r="C27" s="14" t="s">
        <v>48</v>
      </c>
      <c r="D27" s="14" t="s">
        <v>102</v>
      </c>
      <c r="E27" s="2"/>
      <c r="F27" s="2"/>
      <c r="G27" s="14" t="s">
        <v>103</v>
      </c>
      <c r="H27" s="14" t="s">
        <v>51</v>
      </c>
      <c r="I27" s="2"/>
      <c r="J27" s="14" t="s">
        <v>48</v>
      </c>
      <c r="K27" s="14" t="s">
        <v>104</v>
      </c>
      <c r="L27" s="2"/>
      <c r="M27" s="2"/>
      <c r="N27" s="14" t="s">
        <v>105</v>
      </c>
      <c r="O27" s="14" t="s">
        <v>51</v>
      </c>
      <c r="P27" s="2"/>
      <c r="Q27" s="14" t="s">
        <v>48</v>
      </c>
      <c r="R27" s="14" t="s">
        <v>106</v>
      </c>
      <c r="S27" s="2"/>
      <c r="T27" s="2"/>
      <c r="U27" s="14" t="s">
        <v>107</v>
      </c>
      <c r="V27" s="14" t="s">
        <v>51</v>
      </c>
      <c r="W27" s="2"/>
      <c r="X27" s="14" t="s">
        <v>48</v>
      </c>
      <c r="Y27" s="14" t="s">
        <v>108</v>
      </c>
      <c r="Z27" s="2"/>
      <c r="AA27" s="2"/>
      <c r="AB27" s="14" t="s">
        <v>109</v>
      </c>
      <c r="AC27" s="14" t="s">
        <v>51</v>
      </c>
      <c r="AD27" s="2"/>
      <c r="AE27" s="14" t="s">
        <v>48</v>
      </c>
      <c r="AF27" s="14" t="s">
        <v>58</v>
      </c>
      <c r="AG27" s="2"/>
      <c r="AH27" s="2"/>
      <c r="AI27" s="14" t="s">
        <v>58</v>
      </c>
      <c r="AJ27" s="14" t="s">
        <v>51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 x14ac:dyDescent="0.2">
      <c r="A28" s="14" t="s">
        <v>74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x14ac:dyDescent="0.2">
      <c r="A29" s="14" t="s">
        <v>75</v>
      </c>
      <c r="B29" s="2"/>
      <c r="C29" s="14" t="s">
        <v>110</v>
      </c>
      <c r="D29" s="2"/>
      <c r="E29" s="2"/>
      <c r="F29" s="14" t="s">
        <v>92</v>
      </c>
      <c r="G29" s="2"/>
      <c r="H29" s="2"/>
      <c r="I29" s="14" t="s">
        <v>58</v>
      </c>
      <c r="J29" s="2"/>
      <c r="K29" s="2"/>
      <c r="L29" s="14" t="s">
        <v>111</v>
      </c>
      <c r="M29" s="2"/>
      <c r="N29" s="2"/>
      <c r="O29" s="14" t="s">
        <v>112</v>
      </c>
      <c r="P29" s="2"/>
      <c r="Q29" s="2"/>
      <c r="R29" s="14" t="s">
        <v>113</v>
      </c>
      <c r="S29" s="2"/>
      <c r="T29" s="2"/>
      <c r="U29" s="14" t="s">
        <v>114</v>
      </c>
      <c r="V29" s="2"/>
      <c r="W29" s="2"/>
      <c r="X29" s="14" t="s">
        <v>98</v>
      </c>
      <c r="Y29" s="2"/>
      <c r="Z29" s="2"/>
      <c r="AA29" s="14" t="s">
        <v>115</v>
      </c>
      <c r="AB29" s="2"/>
      <c r="AC29" s="2"/>
      <c r="AD29" s="14" t="s">
        <v>77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 x14ac:dyDescent="0.2">
      <c r="A30" s="14" t="s">
        <v>82</v>
      </c>
      <c r="B30" s="2"/>
      <c r="C30" s="14" t="s">
        <v>116</v>
      </c>
      <c r="D30" s="2"/>
      <c r="E30" s="2"/>
      <c r="F30" s="14" t="s">
        <v>117</v>
      </c>
      <c r="G30" s="2"/>
      <c r="H30" s="2"/>
      <c r="I30" s="14" t="s">
        <v>58</v>
      </c>
      <c r="J30" s="2"/>
      <c r="K30" s="2"/>
      <c r="L30" s="14" t="s">
        <v>58</v>
      </c>
      <c r="M30" s="2"/>
      <c r="N30" s="2"/>
      <c r="O30" s="14" t="s">
        <v>118</v>
      </c>
      <c r="P30" s="2"/>
      <c r="Q30" s="2"/>
      <c r="R30" s="14" t="s">
        <v>119</v>
      </c>
      <c r="S30" s="2"/>
      <c r="T30" s="2"/>
      <c r="U30" s="14" t="s">
        <v>120</v>
      </c>
      <c r="V30" s="2"/>
      <c r="W30" s="2"/>
      <c r="X30" s="14" t="s">
        <v>121</v>
      </c>
      <c r="Y30" s="2"/>
      <c r="Z30" s="2"/>
      <c r="AA30" s="14" t="s">
        <v>122</v>
      </c>
      <c r="AB30" s="2"/>
      <c r="AC30" s="2"/>
      <c r="AD30" s="14" t="s">
        <v>117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x14ac:dyDescent="0.2">
      <c r="A31" s="14" t="s">
        <v>123</v>
      </c>
      <c r="B31" s="2"/>
      <c r="C31" s="14" t="s">
        <v>124</v>
      </c>
      <c r="D31" s="2"/>
      <c r="E31" s="2"/>
      <c r="F31" s="14" t="s">
        <v>125</v>
      </c>
      <c r="G31" s="2"/>
      <c r="H31" s="2"/>
      <c r="I31" s="14" t="s">
        <v>58</v>
      </c>
      <c r="J31" s="2"/>
      <c r="K31" s="2"/>
      <c r="L31" s="14" t="s">
        <v>58</v>
      </c>
      <c r="M31" s="2"/>
      <c r="N31" s="2"/>
      <c r="O31" s="14" t="s">
        <v>58</v>
      </c>
      <c r="P31" s="2"/>
      <c r="Q31" s="2"/>
      <c r="R31" s="14" t="s">
        <v>58</v>
      </c>
      <c r="S31" s="2"/>
      <c r="T31" s="2"/>
      <c r="U31" s="14" t="s">
        <v>58</v>
      </c>
      <c r="V31" s="2"/>
      <c r="W31" s="2"/>
      <c r="X31" s="14" t="s">
        <v>58</v>
      </c>
      <c r="Y31" s="2"/>
      <c r="Z31" s="2"/>
      <c r="AA31" s="14" t="s">
        <v>124</v>
      </c>
      <c r="AB31" s="2"/>
      <c r="AC31" s="2"/>
      <c r="AD31" s="14" t="s">
        <v>125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x14ac:dyDescent="0.2">
      <c r="A32" s="14" t="s">
        <v>85</v>
      </c>
      <c r="B32" s="2"/>
      <c r="C32" s="14" t="s">
        <v>126</v>
      </c>
      <c r="D32" s="2"/>
      <c r="E32" s="2"/>
      <c r="F32" s="14" t="s">
        <v>127</v>
      </c>
      <c r="G32" s="2"/>
      <c r="H32" s="2"/>
      <c r="I32" s="14" t="s">
        <v>128</v>
      </c>
      <c r="J32" s="2"/>
      <c r="K32" s="2"/>
      <c r="L32" s="14" t="s">
        <v>129</v>
      </c>
      <c r="M32" s="2"/>
      <c r="N32" s="2"/>
      <c r="O32" s="14" t="s">
        <v>130</v>
      </c>
      <c r="P32" s="2"/>
      <c r="Q32" s="2"/>
      <c r="R32" s="14" t="s">
        <v>131</v>
      </c>
      <c r="S32" s="2"/>
      <c r="T32" s="2"/>
      <c r="U32" s="14" t="s">
        <v>132</v>
      </c>
      <c r="V32" s="2"/>
      <c r="W32" s="2"/>
      <c r="X32" s="14" t="s">
        <v>133</v>
      </c>
      <c r="Y32" s="2"/>
      <c r="Z32" s="2"/>
      <c r="AA32" s="14" t="s">
        <v>134</v>
      </c>
      <c r="AB32" s="2"/>
      <c r="AC32" s="2"/>
      <c r="AD32" s="14" t="s">
        <v>135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x14ac:dyDescent="0.2">
      <c r="A33" s="14" t="s">
        <v>136</v>
      </c>
      <c r="B33" s="2"/>
      <c r="C33" s="14" t="s">
        <v>137</v>
      </c>
      <c r="D33" s="2"/>
      <c r="E33" s="2"/>
      <c r="F33" s="14" t="s">
        <v>138</v>
      </c>
      <c r="G33" s="2"/>
      <c r="H33" s="2"/>
      <c r="I33" s="14" t="s">
        <v>139</v>
      </c>
      <c r="J33" s="2"/>
      <c r="K33" s="2"/>
      <c r="L33" s="14" t="s">
        <v>140</v>
      </c>
      <c r="M33" s="2"/>
      <c r="N33" s="2"/>
      <c r="O33" s="14" t="s">
        <v>141</v>
      </c>
      <c r="P33" s="2"/>
      <c r="Q33" s="2"/>
      <c r="R33" s="14" t="s">
        <v>142</v>
      </c>
      <c r="S33" s="2"/>
      <c r="T33" s="2"/>
      <c r="U33" s="14" t="s">
        <v>143</v>
      </c>
      <c r="V33" s="2"/>
      <c r="W33" s="2"/>
      <c r="X33" s="14" t="s">
        <v>144</v>
      </c>
      <c r="Y33" s="2"/>
      <c r="Z33" s="2"/>
      <c r="AA33" s="14" t="s">
        <v>145</v>
      </c>
      <c r="AB33" s="2"/>
      <c r="AC33" s="2"/>
      <c r="AD33" s="14" t="s">
        <v>146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 x14ac:dyDescent="0.2">
      <c r="A34" s="14" t="s">
        <v>147</v>
      </c>
      <c r="B34" s="2"/>
      <c r="C34" s="14" t="s">
        <v>148</v>
      </c>
      <c r="D34" s="2"/>
      <c r="E34" s="2"/>
      <c r="F34" s="14" t="s">
        <v>149</v>
      </c>
      <c r="G34" s="2"/>
      <c r="H34" s="2"/>
      <c r="I34" s="14" t="s">
        <v>58</v>
      </c>
      <c r="J34" s="2"/>
      <c r="K34" s="2"/>
      <c r="L34" s="14" t="s">
        <v>58</v>
      </c>
      <c r="M34" s="2"/>
      <c r="N34" s="2"/>
      <c r="O34" s="14" t="s">
        <v>150</v>
      </c>
      <c r="P34" s="2"/>
      <c r="Q34" s="2"/>
      <c r="R34" s="14" t="s">
        <v>109</v>
      </c>
      <c r="S34" s="2"/>
      <c r="T34" s="2"/>
      <c r="U34" s="14" t="s">
        <v>151</v>
      </c>
      <c r="V34" s="2"/>
      <c r="W34" s="2"/>
      <c r="X34" s="14" t="s">
        <v>152</v>
      </c>
      <c r="Y34" s="2"/>
      <c r="Z34" s="2"/>
      <c r="AA34" s="14" t="s">
        <v>58</v>
      </c>
      <c r="AB34" s="2"/>
      <c r="AC34" s="2"/>
      <c r="AD34" s="14" t="s">
        <v>58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s="17" customFormat="1" x14ac:dyDescent="0.2">
      <c r="A35" s="15" t="s">
        <v>33</v>
      </c>
      <c r="B35" s="15"/>
      <c r="C35" s="15" t="s">
        <v>48</v>
      </c>
      <c r="D35" s="15" t="s">
        <v>153</v>
      </c>
      <c r="E35" s="15"/>
      <c r="F35" s="15"/>
      <c r="G35" s="15" t="s">
        <v>154</v>
      </c>
      <c r="H35" s="15"/>
      <c r="I35" s="15"/>
      <c r="J35" s="15" t="s">
        <v>48</v>
      </c>
      <c r="K35" s="15" t="s">
        <v>155</v>
      </c>
      <c r="L35" s="15"/>
      <c r="M35" s="15"/>
      <c r="N35" s="15" t="s">
        <v>156</v>
      </c>
      <c r="O35" s="15"/>
      <c r="P35" s="15"/>
      <c r="Q35" s="15" t="s">
        <v>48</v>
      </c>
      <c r="R35" s="15" t="s">
        <v>157</v>
      </c>
      <c r="S35" s="15"/>
      <c r="T35" s="15"/>
      <c r="U35" s="15" t="s">
        <v>158</v>
      </c>
      <c r="V35" s="15"/>
      <c r="W35" s="15"/>
      <c r="X35" s="15" t="s">
        <v>48</v>
      </c>
      <c r="Y35" s="15" t="s">
        <v>159</v>
      </c>
      <c r="Z35" s="15"/>
      <c r="AA35" s="15"/>
      <c r="AB35" s="15" t="s">
        <v>160</v>
      </c>
      <c r="AC35" s="15"/>
      <c r="AD35" s="15"/>
      <c r="AE35" s="15" t="s">
        <v>48</v>
      </c>
      <c r="AF35" s="15" t="s">
        <v>161</v>
      </c>
      <c r="AG35" s="15"/>
      <c r="AH35" s="15"/>
      <c r="AI35" s="15" t="s">
        <v>127</v>
      </c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</row>
  </sheetData>
  <mergeCells count="41">
    <mergeCell ref="J3:J4"/>
    <mergeCell ref="A5:A7"/>
    <mergeCell ref="B5:B7"/>
    <mergeCell ref="D5:D7"/>
    <mergeCell ref="F5:F7"/>
    <mergeCell ref="H5:H7"/>
    <mergeCell ref="J5:J7"/>
    <mergeCell ref="A3:A4"/>
    <mergeCell ref="B3:B4"/>
    <mergeCell ref="C3:C4"/>
    <mergeCell ref="D3:D4"/>
    <mergeCell ref="F3:F4"/>
    <mergeCell ref="H3:H4"/>
    <mergeCell ref="L5:L7"/>
    <mergeCell ref="N5:N7"/>
    <mergeCell ref="P5:P7"/>
    <mergeCell ref="R5:R7"/>
    <mergeCell ref="T5:T7"/>
    <mergeCell ref="H22:H23"/>
    <mergeCell ref="J22:J23"/>
    <mergeCell ref="A24:A26"/>
    <mergeCell ref="B24:B26"/>
    <mergeCell ref="C24:C26"/>
    <mergeCell ref="D24:D26"/>
    <mergeCell ref="F24:F26"/>
    <mergeCell ref="G24:G26"/>
    <mergeCell ref="H24:H26"/>
    <mergeCell ref="J24:J26"/>
    <mergeCell ref="A22:A23"/>
    <mergeCell ref="B22:B23"/>
    <mergeCell ref="C22:C23"/>
    <mergeCell ref="D22:D23"/>
    <mergeCell ref="F22:F23"/>
    <mergeCell ref="S24:S26"/>
    <mergeCell ref="T24:T26"/>
    <mergeCell ref="K24:K26"/>
    <mergeCell ref="L24:L26"/>
    <mergeCell ref="N24:N26"/>
    <mergeCell ref="O24:O26"/>
    <mergeCell ref="P24:P26"/>
    <mergeCell ref="R24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Asset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Charlie George</cp:lastModifiedBy>
  <dcterms:created xsi:type="dcterms:W3CDTF">2023-03-14T22:34:11Z</dcterms:created>
  <dcterms:modified xsi:type="dcterms:W3CDTF">2023-03-15T00:07:58Z</dcterms:modified>
</cp:coreProperties>
</file>