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D020FAFE-8C6A-0148-BFC8-27B1D352CADA}" xr6:coauthVersionLast="47" xr6:coauthVersionMax="47" xr10:uidLastSave="{00000000-0000-0000-0000-000000000000}"/>
  <bookViews>
    <workbookView xWindow="680" yWindow="500" windowWidth="32400" windowHeight="18900" activeTab="1" xr2:uid="{B2904301-D094-B04B-9DD3-24058A51C014}"/>
  </bookViews>
  <sheets>
    <sheet name="Industry Screening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L4" i="1" l="1"/>
  <c r="J3" i="1" l="1"/>
  <c r="J4" i="1"/>
  <c r="J6" i="1"/>
  <c r="I3" i="1"/>
  <c r="H3" i="1"/>
  <c r="F3" i="1"/>
  <c r="H14" i="1"/>
  <c r="H15" i="1"/>
  <c r="H13" i="1"/>
  <c r="H12" i="1"/>
  <c r="I6" i="1"/>
  <c r="H6" i="1"/>
  <c r="F6" i="1"/>
  <c r="I4" i="1"/>
  <c r="H4" i="1"/>
  <c r="F4" i="1"/>
  <c r="L5" i="1" l="1"/>
  <c r="P5" i="1" l="1"/>
  <c r="O5" i="1"/>
  <c r="H5" i="1"/>
  <c r="F5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5" i="1" l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O3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4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4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4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5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5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6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6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10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0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<sst xmlns="http://schemas.openxmlformats.org/spreadsheetml/2006/main" count="726" uniqueCount="429">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</sst>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_);[Red]\(&quot;£&quot;#,##0.00\)"/>
    <numFmt numFmtId="164" formatCode="_-* #,##0.00_-;\-* #,##0.00_-;_-* &quot;-&quot;??_-;_-@_-"/>
    <numFmt numFmtId="165" formatCode="[$€-2]\ #,##0.00;[Red]\-[$€-2]\ #,##0.00"/>
    <numFmt numFmtId="166" formatCode="#,##0.0"/>
    <numFmt numFmtId="167" formatCode="&quot;0&quot;#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8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1.2050000000000001</v>
          </cell>
        </row>
        <row r="7">
          <cell r="C7">
            <v>4950</v>
          </cell>
        </row>
        <row r="8">
          <cell r="C8">
            <v>5964.75</v>
          </cell>
        </row>
        <row r="11">
          <cell r="C11">
            <v>0</v>
          </cell>
        </row>
        <row r="12">
          <cell r="C12">
            <v>5964.75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4.5199999999999996</v>
          </cell>
        </row>
        <row r="7">
          <cell r="C7">
            <v>758</v>
          </cell>
        </row>
        <row r="8">
          <cell r="C8">
            <v>3426.16</v>
          </cell>
        </row>
        <row r="11">
          <cell r="C11">
            <v>478</v>
          </cell>
        </row>
        <row r="12">
          <cell r="C12">
            <v>2948.16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23.2</v>
          </cell>
        </row>
        <row r="7">
          <cell r="C7">
            <v>103.7</v>
          </cell>
        </row>
        <row r="8">
          <cell r="C8">
            <v>2405.84</v>
          </cell>
        </row>
        <row r="11">
          <cell r="C11">
            <v>0</v>
          </cell>
        </row>
        <row r="12">
          <cell r="C12">
            <v>2405.84</v>
          </cell>
        </row>
        <row r="21">
          <cell r="D21"/>
        </row>
        <row r="22">
          <cell r="D22">
            <v>153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</sheetData>
      <sheetData sheetId="1"/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00</v>
    <v>0</v>
  </rv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63;JET2.xlsx" TargetMode="External"/><Relationship Id="rId7" Type="http://schemas.openxmlformats.org/officeDocument/2006/relationships/comments" Target="../comments1.x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163;IAG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12" workbookViewId="0">
      <selection activeCell="B29" sqref="B29"/>
    </sheetView>
  </sheetViews>
  <sheetFormatPr baseColWidth="10" defaultColWidth="11" defaultRowHeight="16" x14ac:dyDescent="0.2"/>
  <cols>
    <col min="1" max="1" width="10.83203125" style="20"/>
    <col min="2" max="2" width="42.6640625" bestFit="1" customWidth="1"/>
  </cols>
  <sheetData>
    <row r="1" spans="1:14" ht="17" x14ac:dyDescent="0.2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7" x14ac:dyDescent="0.2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7" x14ac:dyDescent="0.2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7" x14ac:dyDescent="0.2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7" x14ac:dyDescent="0.2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7" x14ac:dyDescent="0.2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7" x14ac:dyDescent="0.2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7" x14ac:dyDescent="0.2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7" x14ac:dyDescent="0.2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7" x14ac:dyDescent="0.2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7" x14ac:dyDescent="0.2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7" x14ac:dyDescent="0.2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7" x14ac:dyDescent="0.2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7" x14ac:dyDescent="0.2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7" x14ac:dyDescent="0.2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7" x14ac:dyDescent="0.2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7" x14ac:dyDescent="0.2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7" x14ac:dyDescent="0.2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7" x14ac:dyDescent="0.2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7" x14ac:dyDescent="0.2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7" x14ac:dyDescent="0.2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7" x14ac:dyDescent="0.2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7" x14ac:dyDescent="0.2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7" x14ac:dyDescent="0.2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7" x14ac:dyDescent="0.2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7" x14ac:dyDescent="0.2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7" x14ac:dyDescent="0.2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7" x14ac:dyDescent="0.2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7" x14ac:dyDescent="0.2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7" x14ac:dyDescent="0.2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7" x14ac:dyDescent="0.2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7" x14ac:dyDescent="0.2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7" x14ac:dyDescent="0.2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7" x14ac:dyDescent="0.2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7" x14ac:dyDescent="0.2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7" x14ac:dyDescent="0.2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7" x14ac:dyDescent="0.2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7" x14ac:dyDescent="0.2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7" x14ac:dyDescent="0.2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7" x14ac:dyDescent="0.2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7" x14ac:dyDescent="0.2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7" x14ac:dyDescent="0.2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7" x14ac:dyDescent="0.2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7" x14ac:dyDescent="0.2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7" x14ac:dyDescent="0.2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7" x14ac:dyDescent="0.2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7" x14ac:dyDescent="0.2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7" x14ac:dyDescent="0.2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7" x14ac:dyDescent="0.2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7" x14ac:dyDescent="0.2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7" x14ac:dyDescent="0.2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7" x14ac:dyDescent="0.2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7" x14ac:dyDescent="0.2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7" x14ac:dyDescent="0.2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7" x14ac:dyDescent="0.2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7" x14ac:dyDescent="0.2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7" x14ac:dyDescent="0.2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7" x14ac:dyDescent="0.2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7" x14ac:dyDescent="0.2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7" x14ac:dyDescent="0.2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7" x14ac:dyDescent="0.2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7" x14ac:dyDescent="0.2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7" x14ac:dyDescent="0.2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7" x14ac:dyDescent="0.2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7" x14ac:dyDescent="0.2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7" x14ac:dyDescent="0.2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Q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9" sqref="H29"/>
    </sheetView>
  </sheetViews>
  <sheetFormatPr baseColWidth="10" defaultColWidth="8.83203125" defaultRowHeight="13" x14ac:dyDescent="0.15"/>
  <cols>
    <col min="1" max="1" width="3.6640625" style="1" customWidth="1"/>
    <col min="2" max="2" width="8.83203125" style="1"/>
    <col min="3" max="3" width="37.1640625" style="1" bestFit="1" customWidth="1"/>
    <col min="4" max="4" width="8.83203125" style="4"/>
    <col min="5" max="5" width="8.83203125" style="1"/>
    <col min="6" max="6" width="10.83203125" style="1" bestFit="1" customWidth="1"/>
    <col min="7" max="7" width="8.1640625" style="1" customWidth="1"/>
    <col min="8" max="10" width="8.83203125" style="1"/>
    <col min="11" max="11" width="65.1640625" style="1" bestFit="1" customWidth="1"/>
    <col min="12" max="14" width="8.83203125" style="1"/>
    <col min="15" max="15" width="10.33203125" style="4" bestFit="1" customWidth="1"/>
    <col min="16" max="16" width="13.33203125" style="4" bestFit="1" customWidth="1"/>
    <col min="17" max="17" width="14" style="1" bestFit="1" customWidth="1"/>
    <col min="18" max="16384" width="8.83203125" style="1"/>
  </cols>
  <sheetData>
    <row r="1" spans="2:17" x14ac:dyDescent="0.15">
      <c r="D1" s="1"/>
      <c r="F1" s="39" t="s">
        <v>398</v>
      </c>
      <c r="G1" s="39"/>
      <c r="H1" s="39"/>
      <c r="I1" s="39"/>
      <c r="J1" s="39"/>
      <c r="O1" s="1"/>
      <c r="P1" s="1"/>
    </row>
    <row r="2" spans="2:17" x14ac:dyDescent="0.15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403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410</v>
      </c>
      <c r="P2" s="3" t="s">
        <v>23</v>
      </c>
      <c r="Q2" s="3" t="s">
        <v>26</v>
      </c>
    </row>
    <row r="3" spans="2:17" x14ac:dyDescent="0.15">
      <c r="B3" s="25" t="s">
        <v>12</v>
      </c>
      <c r="C3" s="1" t="s">
        <v>15</v>
      </c>
      <c r="D3" s="4" t="s">
        <v>18</v>
      </c>
      <c r="E3" s="4" t="s">
        <v>377</v>
      </c>
      <c r="F3" s="1">
        <f>[1]Main!$C$6</f>
        <v>1.2050000000000001</v>
      </c>
      <c r="G3" s="26">
        <f>[1]Main!$C$7</f>
        <v>4950</v>
      </c>
      <c r="H3" s="26">
        <f>[1]Main!$C$8</f>
        <v>5964.75</v>
      </c>
      <c r="I3" s="1">
        <f>[1]Main!$C$11</f>
        <v>0</v>
      </c>
      <c r="J3" s="26">
        <f>[1]Main!$C$12</f>
        <v>5964.75</v>
      </c>
      <c r="K3" s="1" t="s">
        <v>25</v>
      </c>
      <c r="L3" s="4"/>
      <c r="M3" s="4"/>
      <c r="O3" s="4">
        <v>531</v>
      </c>
      <c r="Q3" s="4">
        <v>200</v>
      </c>
    </row>
    <row r="4" spans="2:17" x14ac:dyDescent="0.15">
      <c r="B4" s="25" t="s">
        <v>11</v>
      </c>
      <c r="C4" s="1" t="s">
        <v>14</v>
      </c>
      <c r="D4" s="4" t="s">
        <v>18</v>
      </c>
      <c r="E4" s="4" t="s">
        <v>381</v>
      </c>
      <c r="F4" s="1">
        <f>[2]Main!$C$6</f>
        <v>4.5199999999999996</v>
      </c>
      <c r="G4" s="26">
        <f>[2]Main!$C$7</f>
        <v>758</v>
      </c>
      <c r="H4" s="26">
        <f>[2]Main!$C$8</f>
        <v>3426.16</v>
      </c>
      <c r="I4" s="27">
        <f>[2]Main!$C$11</f>
        <v>478</v>
      </c>
      <c r="J4" s="26">
        <f>[2]Main!$C$12</f>
        <v>2948.16</v>
      </c>
      <c r="K4" s="1" t="s">
        <v>394</v>
      </c>
      <c r="L4" s="22">
        <f>'[2]Financial Model'!$I$31</f>
        <v>2.4699599465954607E-2</v>
      </c>
      <c r="M4" s="4"/>
      <c r="O4" s="4">
        <v>310</v>
      </c>
      <c r="P4" s="4">
        <v>106</v>
      </c>
      <c r="Q4" s="4">
        <v>136</v>
      </c>
    </row>
    <row r="5" spans="2:17" x14ac:dyDescent="0.15">
      <c r="B5" s="25" t="s">
        <v>10</v>
      </c>
      <c r="C5" s="1" t="s">
        <v>13</v>
      </c>
      <c r="D5" s="4" t="s">
        <v>18</v>
      </c>
      <c r="E5" s="4" t="s">
        <v>377</v>
      </c>
      <c r="F5" s="1">
        <f>[3]Main!$C$6</f>
        <v>23.2</v>
      </c>
      <c r="G5" s="26">
        <f>[3]Main!$C$7</f>
        <v>103.7</v>
      </c>
      <c r="H5" s="26">
        <f>[3]Main!$C$8</f>
        <v>2405.84</v>
      </c>
      <c r="I5" s="1">
        <f>[3]Main!$C$11</f>
        <v>0</v>
      </c>
      <c r="J5" s="26">
        <f>[3]Main!$C$12</f>
        <v>2405.84</v>
      </c>
      <c r="K5" s="1" t="s">
        <v>19</v>
      </c>
      <c r="L5" s="22">
        <f>'[3]Financial Model'!$L$25</f>
        <v>0.47730688307784791</v>
      </c>
      <c r="M5" s="22"/>
      <c r="N5" s="22"/>
      <c r="O5" s="4">
        <f>[3]Main!$D$21</f>
        <v>0</v>
      </c>
      <c r="P5" s="4">
        <f>[3]Main!$D$22</f>
        <v>153</v>
      </c>
      <c r="Q5" s="4"/>
    </row>
    <row r="6" spans="2:17" x14ac:dyDescent="0.15">
      <c r="B6" s="25" t="s">
        <v>16</v>
      </c>
      <c r="C6" s="1" t="s">
        <v>17</v>
      </c>
      <c r="D6" s="4" t="s">
        <v>20</v>
      </c>
      <c r="E6" s="4" t="s">
        <v>381</v>
      </c>
      <c r="F6" s="1">
        <f>[4]Main!$C$6</f>
        <v>10.029999999999999</v>
      </c>
      <c r="G6" s="26">
        <f>[4]Main!$C$7</f>
        <v>214.62</v>
      </c>
      <c r="H6" s="26">
        <f>[4]Main!$C$8</f>
        <v>2152.6385999999998</v>
      </c>
      <c r="I6" s="27">
        <f>[4]Main!$C$11</f>
        <v>0</v>
      </c>
      <c r="J6" s="26">
        <f>[4]Main!$C$12</f>
        <v>2152.6385999999998</v>
      </c>
      <c r="K6" s="1" t="s">
        <v>393</v>
      </c>
      <c r="L6" s="4"/>
      <c r="M6" s="4"/>
      <c r="O6" s="4">
        <v>96</v>
      </c>
      <c r="P6" s="4">
        <v>57</v>
      </c>
      <c r="Q6" s="4">
        <v>82</v>
      </c>
    </row>
    <row r="7" spans="2:17" x14ac:dyDescent="0.15">
      <c r="B7" s="1" t="s">
        <v>426</v>
      </c>
      <c r="C7" s="1" t="s">
        <v>428</v>
      </c>
      <c r="D7" s="4" t="s">
        <v>42</v>
      </c>
      <c r="E7" s="4" t="s">
        <v>383</v>
      </c>
      <c r="G7" s="26"/>
      <c r="H7" s="26"/>
      <c r="I7" s="27"/>
      <c r="J7" s="26"/>
      <c r="K7" s="1" t="s">
        <v>427</v>
      </c>
      <c r="L7" s="4"/>
      <c r="M7" s="4"/>
      <c r="Q7" s="4"/>
    </row>
    <row r="8" spans="2:17" x14ac:dyDescent="0.15">
      <c r="B8" s="25"/>
      <c r="E8" s="4"/>
      <c r="H8" s="28"/>
      <c r="I8" s="27"/>
      <c r="J8" s="27"/>
      <c r="L8" s="4"/>
      <c r="M8" s="4"/>
      <c r="Q8" s="4"/>
    </row>
    <row r="9" spans="2:17" x14ac:dyDescent="0.15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2:17" x14ac:dyDescent="0.15">
      <c r="B10" s="1" t="s">
        <v>21</v>
      </c>
      <c r="C10" s="1" t="s">
        <v>22</v>
      </c>
      <c r="D10" s="4" t="s">
        <v>18</v>
      </c>
      <c r="H10" s="31"/>
      <c r="K10" s="1" t="s">
        <v>24</v>
      </c>
      <c r="L10" s="4"/>
      <c r="M10" s="4"/>
      <c r="O10" s="4">
        <v>130</v>
      </c>
      <c r="P10" s="4">
        <v>44</v>
      </c>
      <c r="Q10" s="4"/>
    </row>
    <row r="11" spans="2:17" x14ac:dyDescent="0.15">
      <c r="B11" s="33">
        <v>753</v>
      </c>
      <c r="C11" s="1" t="s">
        <v>88</v>
      </c>
      <c r="D11" s="4" t="s">
        <v>399</v>
      </c>
      <c r="H11" s="31"/>
      <c r="K11" s="1" t="s">
        <v>400</v>
      </c>
      <c r="L11" s="4"/>
      <c r="M11" s="4"/>
      <c r="Q11" s="4"/>
    </row>
    <row r="12" spans="2:17" x14ac:dyDescent="0.15">
      <c r="B12" s="1" t="s">
        <v>382</v>
      </c>
      <c r="C12" s="1" t="s">
        <v>54</v>
      </c>
      <c r="D12" s="4" t="s">
        <v>42</v>
      </c>
      <c r="E12" s="4" t="s">
        <v>383</v>
      </c>
      <c r="F12" s="1">
        <v>40.14</v>
      </c>
      <c r="H12" s="32">
        <f>(F12*H20)*592.96</f>
        <v>19279.145664000003</v>
      </c>
      <c r="K12" s="1" t="s">
        <v>397</v>
      </c>
      <c r="L12" s="4"/>
      <c r="M12" s="4"/>
    </row>
    <row r="13" spans="2:17" x14ac:dyDescent="0.15">
      <c r="B13" s="1" t="s">
        <v>384</v>
      </c>
      <c r="C13" s="1" t="s">
        <v>64</v>
      </c>
      <c r="D13" s="4" t="s">
        <v>65</v>
      </c>
      <c r="E13" s="4" t="s">
        <v>383</v>
      </c>
      <c r="F13" s="1">
        <v>76.38</v>
      </c>
      <c r="H13" s="32">
        <f>(F13*H20)*226.92</f>
        <v>14039.041176000001</v>
      </c>
      <c r="K13" s="1" t="s">
        <v>396</v>
      </c>
      <c r="L13" s="4"/>
      <c r="M13" s="4"/>
    </row>
    <row r="14" spans="2:17" x14ac:dyDescent="0.15">
      <c r="B14" s="29">
        <v>9201</v>
      </c>
      <c r="C14" s="1" t="s">
        <v>388</v>
      </c>
      <c r="D14" s="4" t="s">
        <v>389</v>
      </c>
      <c r="E14" s="4" t="s">
        <v>390</v>
      </c>
      <c r="F14" s="30">
        <v>2357</v>
      </c>
      <c r="G14" s="30"/>
      <c r="H14" s="32">
        <f>(F14*H22)*320.79</f>
        <v>4536.6121800000001</v>
      </c>
      <c r="K14" s="1" t="s">
        <v>392</v>
      </c>
      <c r="L14" s="4"/>
    </row>
    <row r="15" spans="2:17" x14ac:dyDescent="0.15">
      <c r="B15" s="1" t="s">
        <v>385</v>
      </c>
      <c r="C15" s="1" t="s">
        <v>197</v>
      </c>
      <c r="D15" s="4" t="s">
        <v>65</v>
      </c>
      <c r="E15" s="4" t="s">
        <v>383</v>
      </c>
      <c r="F15" s="1">
        <v>9.5399999999999991</v>
      </c>
      <c r="H15" s="32">
        <f>(F15*H20)*320.79</f>
        <v>2478.8726459999998</v>
      </c>
      <c r="K15" s="1" t="s">
        <v>395</v>
      </c>
      <c r="L15" s="4"/>
      <c r="M15" s="4"/>
    </row>
    <row r="16" spans="2:17" x14ac:dyDescent="0.15">
      <c r="B16" s="1" t="s">
        <v>401</v>
      </c>
      <c r="C16" s="1" t="s">
        <v>41</v>
      </c>
      <c r="D16" s="4" t="s">
        <v>42</v>
      </c>
      <c r="E16" s="4" t="s">
        <v>383</v>
      </c>
      <c r="K16" s="1" t="s">
        <v>402</v>
      </c>
    </row>
    <row r="19" spans="6:8" x14ac:dyDescent="0.15">
      <c r="F19" s="35" t="s">
        <v>378</v>
      </c>
      <c r="G19" s="36"/>
      <c r="H19" s="37"/>
    </row>
    <row r="20" spans="6:8" x14ac:dyDescent="0.15">
      <c r="F20" s="40" t="s">
        <v>379</v>
      </c>
      <c r="G20" s="41"/>
      <c r="H20" s="23">
        <v>0.81</v>
      </c>
    </row>
    <row r="21" spans="6:8" x14ac:dyDescent="0.15">
      <c r="F21" s="40" t="s">
        <v>380</v>
      </c>
      <c r="G21" s="41"/>
      <c r="H21" s="23">
        <v>0.85</v>
      </c>
    </row>
    <row r="22" spans="6:8" x14ac:dyDescent="0.15">
      <c r="F22" s="42" t="s">
        <v>391</v>
      </c>
      <c r="G22" s="43"/>
      <c r="H22" s="24">
        <v>6.0000000000000001E-3</v>
      </c>
    </row>
  </sheetData>
  <mergeCells count="6">
    <mergeCell ref="F22:G22"/>
    <mergeCell ref="F19:H19"/>
    <mergeCell ref="B9:Q9"/>
    <mergeCell ref="F1:J1"/>
    <mergeCell ref="F20:G20"/>
    <mergeCell ref="F21:G21"/>
  </mergeCells>
  <hyperlinks>
    <hyperlink ref="B5" r:id="rId1" xr:uid="{3B58BCD6-42FB-9B41-82F9-2CB3C0FF35E5}"/>
    <hyperlink ref="B4" r:id="rId2" xr:uid="{176C962A-9F96-4539-8149-82E34F7BBB40}"/>
    <hyperlink ref="B6" r:id="rId3" xr:uid="{56F8AAB4-AB88-4816-A70A-66823F4EBD86}"/>
    <hyperlink ref="B3" r:id="rId4" xr:uid="{593208B0-BF4C-4E7C-9DA3-9FABEC41EED7}"/>
  </hyperlinks>
  <pageMargins left="0.7" right="0.7" top="0.75" bottom="0.75" header="0.3" footer="0.3"/>
  <pageSetup paperSize="256" orientation="portrait" horizontalDpi="203" verticalDpi="203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baseColWidth="10" defaultColWidth="8" defaultRowHeight="13" x14ac:dyDescent="0.15"/>
  <cols>
    <col min="1" max="1" width="5.5" style="1" customWidth="1"/>
    <col min="2" max="2" width="12.6640625" style="1" bestFit="1" customWidth="1"/>
    <col min="3" max="3" width="8.5" style="1" bestFit="1" customWidth="1"/>
    <col min="4" max="4" width="19.6640625" style="1" bestFit="1" customWidth="1"/>
    <col min="5" max="5" width="9" style="1" customWidth="1"/>
    <col min="6" max="6" width="8" style="1"/>
    <col min="7" max="7" width="41.6640625" style="1" bestFit="1" customWidth="1"/>
    <col min="8" max="8" width="8.83203125" style="1" bestFit="1" customWidth="1"/>
    <col min="9" max="9" width="8" style="1"/>
    <col min="10" max="10" width="13.1640625" style="1" bestFit="1" customWidth="1"/>
    <col min="11" max="11" width="8" style="1"/>
    <col min="12" max="12" width="33.83203125" style="1" bestFit="1" customWidth="1"/>
    <col min="13" max="16384" width="8" style="1"/>
  </cols>
  <sheetData>
    <row r="2" spans="2:12" s="2" customFormat="1" x14ac:dyDescent="0.15">
      <c r="B2" s="2" t="s">
        <v>404</v>
      </c>
      <c r="C2" s="2" t="s">
        <v>405</v>
      </c>
      <c r="D2" s="2" t="s">
        <v>8</v>
      </c>
      <c r="E2" s="3" t="s">
        <v>419</v>
      </c>
      <c r="F2" s="3" t="s">
        <v>406</v>
      </c>
      <c r="G2" s="2" t="s">
        <v>418</v>
      </c>
      <c r="H2" s="3" t="s">
        <v>410</v>
      </c>
      <c r="I2" s="3" t="s">
        <v>411</v>
      </c>
      <c r="J2" s="3" t="s">
        <v>412</v>
      </c>
      <c r="K2" s="3" t="s">
        <v>414</v>
      </c>
      <c r="L2" s="2" t="s">
        <v>407</v>
      </c>
    </row>
    <row r="3" spans="2:12" x14ac:dyDescent="0.15">
      <c r="B3" s="1" t="s">
        <v>408</v>
      </c>
      <c r="E3" s="4" t="s">
        <v>420</v>
      </c>
      <c r="F3" s="4">
        <v>2020</v>
      </c>
      <c r="G3" s="1" t="s">
        <v>409</v>
      </c>
      <c r="H3" s="4">
        <v>7</v>
      </c>
      <c r="I3" s="4">
        <v>5</v>
      </c>
      <c r="J3" s="4">
        <v>16</v>
      </c>
      <c r="K3" s="34" t="s">
        <v>415</v>
      </c>
      <c r="L3" s="1" t="s">
        <v>425</v>
      </c>
    </row>
    <row r="4" spans="2:12" x14ac:dyDescent="0.15">
      <c r="B4" s="1" t="s">
        <v>413</v>
      </c>
      <c r="D4" s="1" t="s">
        <v>424</v>
      </c>
      <c r="E4" s="4" t="s">
        <v>420</v>
      </c>
      <c r="F4" s="4">
        <v>1984</v>
      </c>
      <c r="G4" s="1" t="s">
        <v>417</v>
      </c>
      <c r="H4" s="4">
        <v>36</v>
      </c>
      <c r="I4" s="4">
        <v>21</v>
      </c>
      <c r="J4" s="4">
        <v>32</v>
      </c>
      <c r="K4" s="34" t="s">
        <v>415</v>
      </c>
      <c r="L4" s="1" t="s">
        <v>416</v>
      </c>
    </row>
    <row r="5" spans="2:12" x14ac:dyDescent="0.15">
      <c r="B5" s="1" t="s">
        <v>421</v>
      </c>
      <c r="D5" s="1" t="s">
        <v>423</v>
      </c>
      <c r="E5" s="4" t="s">
        <v>420</v>
      </c>
      <c r="F5" s="4">
        <v>1997</v>
      </c>
      <c r="H5" s="4">
        <v>14</v>
      </c>
      <c r="I5" s="4">
        <v>0</v>
      </c>
      <c r="J5" s="4" t="s">
        <v>422</v>
      </c>
      <c r="K5" s="34" t="s">
        <v>415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Screening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Charlie George</cp:lastModifiedBy>
  <dcterms:created xsi:type="dcterms:W3CDTF">2022-06-10T13:59:15Z</dcterms:created>
  <dcterms:modified xsi:type="dcterms:W3CDTF">2022-10-15T23:05:23Z</dcterms:modified>
</cp:coreProperties>
</file>