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ACD6AA1-0291-4742-975A-DFE38FF02FD9}" xr6:coauthVersionLast="36" xr6:coauthVersionMax="36" xr10:uidLastSave="{00000000-0000-0000-0000-000000000000}"/>
  <bookViews>
    <workbookView xWindow="0" yWindow="0" windowWidth="28800" windowHeight="12225" activeTab="1" xr2:uid="{6EC70FC0-D9EC-4C7C-8437-462DE9BE4D5C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5" i="2" l="1"/>
  <c r="O95" i="2"/>
  <c r="P95" i="2"/>
  <c r="Q95" i="2"/>
  <c r="R95" i="2"/>
  <c r="S95" i="2"/>
  <c r="T95" i="2"/>
  <c r="U95" i="2"/>
  <c r="V95" i="2"/>
  <c r="W95" i="2"/>
  <c r="X95" i="2"/>
  <c r="Y95" i="2"/>
  <c r="X94" i="2"/>
  <c r="W94" i="2"/>
  <c r="V94" i="2"/>
  <c r="U94" i="2"/>
  <c r="T94" i="2"/>
  <c r="S94" i="2"/>
  <c r="R94" i="2"/>
  <c r="Q94" i="2"/>
  <c r="P94" i="2"/>
  <c r="O94" i="2"/>
  <c r="N94" i="2"/>
  <c r="Y94" i="2"/>
  <c r="X93" i="2" l="1"/>
  <c r="W93" i="2"/>
  <c r="V93" i="2"/>
  <c r="U93" i="2"/>
  <c r="T93" i="2"/>
  <c r="S93" i="2"/>
  <c r="R93" i="2"/>
  <c r="Q93" i="2"/>
  <c r="P93" i="2"/>
  <c r="O93" i="2"/>
  <c r="N93" i="2"/>
  <c r="S80" i="2"/>
  <c r="S61" i="2"/>
  <c r="S55" i="2"/>
  <c r="S51" i="2"/>
  <c r="S57" i="2" s="1"/>
  <c r="T61" i="2"/>
  <c r="T55" i="2"/>
  <c r="T51" i="2"/>
  <c r="T57" i="2" s="1"/>
  <c r="T80" i="2"/>
  <c r="U80" i="2"/>
  <c r="R76" i="2"/>
  <c r="R75" i="2"/>
  <c r="R61" i="2"/>
  <c r="R59" i="2"/>
  <c r="R55" i="2"/>
  <c r="R51" i="2"/>
  <c r="R57" i="2" s="1"/>
  <c r="W42" i="2"/>
  <c r="S42" i="2"/>
  <c r="X42" i="2"/>
  <c r="V42" i="2"/>
  <c r="T42" i="2"/>
  <c r="AH36" i="2"/>
  <c r="AD42" i="2"/>
  <c r="AE42" i="2"/>
  <c r="R42" i="2"/>
  <c r="AH42" i="2"/>
  <c r="AG42" i="2"/>
  <c r="AG36" i="2"/>
  <c r="Y42" i="2"/>
  <c r="U42" i="2"/>
  <c r="AF42" i="2"/>
  <c r="AE36" i="2"/>
  <c r="AF36" i="2"/>
  <c r="J36" i="2"/>
  <c r="Q36" i="2"/>
  <c r="P36" i="2"/>
  <c r="O36" i="2"/>
  <c r="N36" i="2"/>
  <c r="M36" i="2"/>
  <c r="L36" i="2"/>
  <c r="K36" i="2"/>
  <c r="N37" i="2"/>
  <c r="M37" i="2"/>
  <c r="L37" i="2"/>
  <c r="K37" i="2"/>
  <c r="J37" i="2"/>
  <c r="I37" i="2"/>
  <c r="H37" i="2"/>
  <c r="G37" i="2"/>
  <c r="AE29" i="2"/>
  <c r="AE28" i="2"/>
  <c r="AF29" i="2"/>
  <c r="AF28" i="2"/>
  <c r="AG29" i="2"/>
  <c r="AG28" i="2"/>
  <c r="AH29" i="2"/>
  <c r="AH28" i="2"/>
  <c r="N7" i="2"/>
  <c r="N32" i="2" s="1"/>
  <c r="N5" i="2"/>
  <c r="N4" i="2"/>
  <c r="AD6" i="2"/>
  <c r="AF6" i="2"/>
  <c r="AE6" i="2"/>
  <c r="O37" i="2"/>
  <c r="U29" i="2"/>
  <c r="T29" i="2"/>
  <c r="S29" i="2"/>
  <c r="U28" i="2"/>
  <c r="T28" i="2"/>
  <c r="S28" i="2"/>
  <c r="Q32" i="2"/>
  <c r="P32" i="2"/>
  <c r="M32" i="2"/>
  <c r="L32" i="2"/>
  <c r="Q31" i="2"/>
  <c r="P31" i="2"/>
  <c r="M31" i="2"/>
  <c r="L31" i="2"/>
  <c r="R7" i="2"/>
  <c r="R32" i="2" s="1"/>
  <c r="R5" i="2"/>
  <c r="R4" i="2"/>
  <c r="X36" i="2"/>
  <c r="W36" i="2"/>
  <c r="V36" i="2"/>
  <c r="U36" i="2"/>
  <c r="T36" i="2"/>
  <c r="S36" i="2"/>
  <c r="R36" i="2"/>
  <c r="Y36" i="2"/>
  <c r="W37" i="2"/>
  <c r="V37" i="2"/>
  <c r="U37" i="2"/>
  <c r="T37" i="2"/>
  <c r="S37" i="2"/>
  <c r="R37" i="2"/>
  <c r="Q37" i="2"/>
  <c r="P37" i="2"/>
  <c r="W29" i="2"/>
  <c r="W28" i="2"/>
  <c r="X29" i="2"/>
  <c r="X28" i="2"/>
  <c r="Y29" i="2"/>
  <c r="Y28" i="2"/>
  <c r="T32" i="2"/>
  <c r="U32" i="2"/>
  <c r="X32" i="2"/>
  <c r="Y32" i="2"/>
  <c r="T31" i="2"/>
  <c r="U31" i="2"/>
  <c r="X31" i="2"/>
  <c r="Y31" i="2"/>
  <c r="V7" i="2"/>
  <c r="V32" i="2" s="1"/>
  <c r="V5" i="2"/>
  <c r="V4" i="2"/>
  <c r="W31" i="2" s="1"/>
  <c r="AG6" i="2"/>
  <c r="AH6" i="2"/>
  <c r="X37" i="2"/>
  <c r="Y37" i="2"/>
  <c r="X6" i="2"/>
  <c r="W6" i="2"/>
  <c r="U6" i="2"/>
  <c r="T6" i="2"/>
  <c r="S6" i="2"/>
  <c r="Q6" i="2"/>
  <c r="P6" i="2"/>
  <c r="O6" i="2"/>
  <c r="M6" i="2"/>
  <c r="L6" i="2"/>
  <c r="K6" i="2"/>
  <c r="Y6" i="2"/>
  <c r="R6" i="2" l="1"/>
  <c r="V31" i="2"/>
  <c r="V29" i="2"/>
  <c r="O32" i="2"/>
  <c r="S32" i="2"/>
  <c r="R62" i="2"/>
  <c r="R67" i="2" s="1"/>
  <c r="R70" i="2" s="1"/>
  <c r="R77" i="2"/>
  <c r="R31" i="2"/>
  <c r="S31" i="2"/>
  <c r="V28" i="2"/>
  <c r="W32" i="2"/>
  <c r="V6" i="2"/>
  <c r="N6" i="2"/>
  <c r="N31" i="2"/>
  <c r="O31" i="2"/>
  <c r="R72" i="2" l="1"/>
  <c r="C7" i="1" l="1"/>
  <c r="Y91" i="2"/>
  <c r="Y80" i="2"/>
  <c r="Y76" i="2"/>
  <c r="C10" i="1" s="1"/>
  <c r="Y75" i="2"/>
  <c r="Y77" i="2" s="1"/>
  <c r="Y62" i="2"/>
  <c r="Y67" i="2" s="1"/>
  <c r="Y70" i="2" s="1"/>
  <c r="Y51" i="2"/>
  <c r="Y57" i="2" s="1"/>
  <c r="Y72" i="2" s="1"/>
  <c r="Y73" i="2" s="1"/>
  <c r="Y44" i="2"/>
  <c r="Y30" i="2"/>
  <c r="Y27" i="2"/>
  <c r="Y10" i="2"/>
  <c r="Y22" i="2" s="1"/>
  <c r="C9" i="1" l="1"/>
  <c r="C11" i="1" s="1"/>
  <c r="Y83" i="2"/>
  <c r="C35" i="1"/>
  <c r="Y81" i="2"/>
  <c r="Y14" i="2"/>
  <c r="AU29" i="2"/>
  <c r="Y23" i="2" l="1"/>
  <c r="Y16" i="2"/>
  <c r="AH44" i="2"/>
  <c r="AG44" i="2"/>
  <c r="AF44" i="2"/>
  <c r="AE44" i="2"/>
  <c r="AD44" i="2"/>
  <c r="AC44" i="2"/>
  <c r="K44" i="2"/>
  <c r="X44" i="2"/>
  <c r="W44" i="2"/>
  <c r="U44" i="2"/>
  <c r="T44" i="2"/>
  <c r="S44" i="2"/>
  <c r="Q44" i="2"/>
  <c r="P44" i="2"/>
  <c r="O44" i="2"/>
  <c r="M44" i="2"/>
  <c r="L44" i="2"/>
  <c r="AI20" i="2"/>
  <c r="AJ20" i="2" s="1"/>
  <c r="AK20" i="2" s="1"/>
  <c r="AL20" i="2" s="1"/>
  <c r="AM20" i="2" s="1"/>
  <c r="AN20" i="2" s="1"/>
  <c r="AO20" i="2" s="1"/>
  <c r="AP20" i="2" s="1"/>
  <c r="AQ20" i="2" s="1"/>
  <c r="Y25" i="2" l="1"/>
  <c r="Y18" i="2"/>
  <c r="Z8" i="2"/>
  <c r="Z10" i="2" s="1"/>
  <c r="Z9" i="2" s="1"/>
  <c r="AG80" i="2"/>
  <c r="AF80" i="2"/>
  <c r="AF84" i="2" s="1"/>
  <c r="AE80" i="2"/>
  <c r="AD80" i="2"/>
  <c r="AC91" i="2"/>
  <c r="AD91" i="2"/>
  <c r="AE91" i="2"/>
  <c r="AD76" i="2"/>
  <c r="AD75" i="2"/>
  <c r="AD61" i="2"/>
  <c r="AD62" i="2" s="1"/>
  <c r="AD67" i="2" s="1"/>
  <c r="AD70" i="2" s="1"/>
  <c r="AD55" i="2"/>
  <c r="AE76" i="2"/>
  <c r="AE75" i="2"/>
  <c r="AE61" i="2"/>
  <c r="AE55" i="2"/>
  <c r="AE62" i="2"/>
  <c r="AE67" i="2" s="1"/>
  <c r="AE70" i="2" s="1"/>
  <c r="AE51" i="2"/>
  <c r="AE57" i="2" s="1"/>
  <c r="AE72" i="2" s="1"/>
  <c r="AE73" i="2" s="1"/>
  <c r="AE83" i="2" s="1"/>
  <c r="AD51" i="2"/>
  <c r="AD27" i="2"/>
  <c r="AC10" i="2"/>
  <c r="AC14" i="2" s="1"/>
  <c r="AC16" i="2" s="1"/>
  <c r="AC18" i="2" s="1"/>
  <c r="AC19" i="2" s="1"/>
  <c r="AE27" i="2"/>
  <c r="AD10" i="2"/>
  <c r="AD14" i="2" s="1"/>
  <c r="AD16" i="2" s="1"/>
  <c r="AD18" i="2" s="1"/>
  <c r="AD19" i="2" s="1"/>
  <c r="AD85" i="2" s="1"/>
  <c r="AF27" i="2"/>
  <c r="AE10" i="2"/>
  <c r="AE14" i="2" s="1"/>
  <c r="AE16" i="2" s="1"/>
  <c r="AE18" i="2" s="1"/>
  <c r="AE19" i="2" s="1"/>
  <c r="AE85" i="2" s="1"/>
  <c r="AC25" i="2" l="1"/>
  <c r="AE23" i="2"/>
  <c r="AC23" i="2"/>
  <c r="AE22" i="2"/>
  <c r="AE24" i="2"/>
  <c r="AE25" i="2"/>
  <c r="AC22" i="2"/>
  <c r="AC24" i="2"/>
  <c r="AD77" i="2"/>
  <c r="AD81" i="2" s="1"/>
  <c r="AE84" i="2"/>
  <c r="AE77" i="2"/>
  <c r="AE81" i="2" s="1"/>
  <c r="AD84" i="2"/>
  <c r="AG84" i="2"/>
  <c r="AD22" i="2"/>
  <c r="AD23" i="2"/>
  <c r="AD57" i="2"/>
  <c r="AD72" i="2" s="1"/>
  <c r="AD73" i="2" s="1"/>
  <c r="AD83" i="2" s="1"/>
  <c r="AD24" i="2"/>
  <c r="AD25" i="2"/>
  <c r="Y24" i="2"/>
  <c r="Y19" i="2"/>
  <c r="AI8" i="2"/>
  <c r="AI12" i="2" s="1"/>
  <c r="AI9" i="2"/>
  <c r="AI27" i="2" l="1"/>
  <c r="AI10" i="2"/>
  <c r="AI22" i="2" s="1"/>
  <c r="AJ8" i="2"/>
  <c r="AJ11" i="2" s="1"/>
  <c r="AI13" i="2"/>
  <c r="AJ13" i="2" s="1"/>
  <c r="AK13" i="2" s="1"/>
  <c r="AL13" i="2" s="1"/>
  <c r="AM13" i="2" s="1"/>
  <c r="AN13" i="2" s="1"/>
  <c r="AO13" i="2" s="1"/>
  <c r="AI11" i="2"/>
  <c r="AI44" i="2" s="1"/>
  <c r="AK8" i="2" l="1"/>
  <c r="AK12" i="2" s="1"/>
  <c r="AJ12" i="2"/>
  <c r="AJ10" i="2"/>
  <c r="AJ9" i="2" s="1"/>
  <c r="AI14" i="2"/>
  <c r="AP13" i="2"/>
  <c r="AQ13" i="2" s="1"/>
  <c r="AI23" i="2" l="1"/>
  <c r="AK10" i="2"/>
  <c r="AK11" i="2"/>
  <c r="AL8" i="2"/>
  <c r="AJ14" i="2"/>
  <c r="AM8" i="2"/>
  <c r="AL11" i="2"/>
  <c r="AL10" i="2"/>
  <c r="AL12" i="2"/>
  <c r="AK14" i="2" l="1"/>
  <c r="AK23" i="2" s="1"/>
  <c r="AL9" i="2"/>
  <c r="AK9" i="2"/>
  <c r="AJ23" i="2"/>
  <c r="AL14" i="2"/>
  <c r="AN8" i="2"/>
  <c r="AM11" i="2"/>
  <c r="AM10" i="2"/>
  <c r="AM9" i="2" s="1"/>
  <c r="AM12" i="2"/>
  <c r="AM14" i="2" l="1"/>
  <c r="AO8" i="2"/>
  <c r="AN10" i="2"/>
  <c r="AN12" i="2"/>
  <c r="AN9" i="2"/>
  <c r="AN11" i="2"/>
  <c r="AL23" i="2"/>
  <c r="AN14" i="2" l="1"/>
  <c r="AP8" i="2"/>
  <c r="AO11" i="2"/>
  <c r="AO10" i="2"/>
  <c r="AO9" i="2" s="1"/>
  <c r="AO12" i="2"/>
  <c r="AM23" i="2"/>
  <c r="AO14" i="2" l="1"/>
  <c r="AQ8" i="2"/>
  <c r="AP11" i="2"/>
  <c r="AP10" i="2"/>
  <c r="AP9" i="2" s="1"/>
  <c r="AP12" i="2"/>
  <c r="AN23" i="2"/>
  <c r="Q27" i="2"/>
  <c r="K90" i="2"/>
  <c r="K91" i="2" s="1"/>
  <c r="L90" i="2"/>
  <c r="L89" i="2"/>
  <c r="N89" i="2" s="1"/>
  <c r="M90" i="2"/>
  <c r="M91" i="2" s="1"/>
  <c r="O30" i="2"/>
  <c r="N2" i="2"/>
  <c r="N17" i="2"/>
  <c r="N15" i="2"/>
  <c r="N13" i="2"/>
  <c r="N12" i="2"/>
  <c r="N11" i="2"/>
  <c r="N9" i="2"/>
  <c r="N8" i="2"/>
  <c r="N10" i="2" s="1"/>
  <c r="N22" i="2" s="1"/>
  <c r="M30" i="2"/>
  <c r="M10" i="2"/>
  <c r="M14" i="2" s="1"/>
  <c r="M16" i="2" s="1"/>
  <c r="M18" i="2" s="1"/>
  <c r="M19" i="2" s="1"/>
  <c r="Q61" i="2"/>
  <c r="Q55" i="2"/>
  <c r="Q89" i="2"/>
  <c r="R89" i="2" s="1"/>
  <c r="P90" i="2"/>
  <c r="M25" i="2" l="1"/>
  <c r="M24" i="2"/>
  <c r="M23" i="2"/>
  <c r="N30" i="2"/>
  <c r="M22" i="2"/>
  <c r="N14" i="2"/>
  <c r="N44" i="2"/>
  <c r="AP14" i="2"/>
  <c r="AQ11" i="2"/>
  <c r="AQ10" i="2"/>
  <c r="AQ9" i="2" s="1"/>
  <c r="AQ12" i="2"/>
  <c r="AO23" i="2"/>
  <c r="N16" i="2" l="1"/>
  <c r="N23" i="2"/>
  <c r="AP23" i="2"/>
  <c r="AQ14" i="2"/>
  <c r="N25" i="2" l="1"/>
  <c r="N18" i="2"/>
  <c r="AQ23" i="2"/>
  <c r="N24" i="2" l="1"/>
  <c r="O90" i="2" l="1"/>
  <c r="Q90" i="2" s="1"/>
  <c r="O61" i="2"/>
  <c r="O62" i="2" s="1"/>
  <c r="O67" i="2" s="1"/>
  <c r="O70" i="2" s="1"/>
  <c r="O55" i="2"/>
  <c r="R2" i="2"/>
  <c r="R17" i="2"/>
  <c r="R15" i="2"/>
  <c r="R13" i="2"/>
  <c r="R12" i="2"/>
  <c r="R11" i="2"/>
  <c r="R20" i="2"/>
  <c r="R9" i="2"/>
  <c r="R8" i="2"/>
  <c r="S27" i="2"/>
  <c r="L30" i="2"/>
  <c r="O27" i="2"/>
  <c r="P30" i="2"/>
  <c r="K10" i="2"/>
  <c r="K14" i="2" s="1"/>
  <c r="K16" i="2" s="1"/>
  <c r="K18" i="2" s="1"/>
  <c r="K19" i="2" s="1"/>
  <c r="O10" i="2"/>
  <c r="O22" i="2" s="1"/>
  <c r="AF76" i="2"/>
  <c r="AF75" i="2"/>
  <c r="AF61" i="2"/>
  <c r="AF62" i="2" s="1"/>
  <c r="AF67" i="2" s="1"/>
  <c r="AF70" i="2" s="1"/>
  <c r="AF55" i="2"/>
  <c r="AF51" i="2"/>
  <c r="AF57" i="2" s="1"/>
  <c r="N20" i="2"/>
  <c r="N19" i="2" s="1"/>
  <c r="N61" i="2"/>
  <c r="N55" i="2"/>
  <c r="P61" i="2"/>
  <c r="P62" i="2" s="1"/>
  <c r="P67" i="2" s="1"/>
  <c r="P70" i="2" s="1"/>
  <c r="P55" i="2"/>
  <c r="S76" i="2"/>
  <c r="Q76" i="2"/>
  <c r="P76" i="2"/>
  <c r="O76" i="2"/>
  <c r="N76" i="2"/>
  <c r="M76" i="2"/>
  <c r="L76" i="2"/>
  <c r="K76" i="2"/>
  <c r="S75" i="2"/>
  <c r="Q75" i="2"/>
  <c r="P75" i="2"/>
  <c r="O75" i="2"/>
  <c r="N75" i="2"/>
  <c r="M75" i="2"/>
  <c r="L75" i="2"/>
  <c r="K75" i="2"/>
  <c r="S62" i="2"/>
  <c r="S67" i="2" s="1"/>
  <c r="Q62" i="2"/>
  <c r="Q67" i="2" s="1"/>
  <c r="Q70" i="2" s="1"/>
  <c r="N62" i="2"/>
  <c r="N67" i="2" s="1"/>
  <c r="N70" i="2" s="1"/>
  <c r="M62" i="2"/>
  <c r="M67" i="2" s="1"/>
  <c r="L62" i="2"/>
  <c r="L67" i="2" s="1"/>
  <c r="K62" i="2"/>
  <c r="K67" i="2" s="1"/>
  <c r="Q51" i="2"/>
  <c r="Q57" i="2" s="1"/>
  <c r="P51" i="2"/>
  <c r="O51" i="2"/>
  <c r="N51" i="2"/>
  <c r="M51" i="2"/>
  <c r="M57" i="2" s="1"/>
  <c r="L51" i="2"/>
  <c r="L57" i="2" s="1"/>
  <c r="K51" i="2"/>
  <c r="K57" i="2" s="1"/>
  <c r="L91" i="2"/>
  <c r="U61" i="2"/>
  <c r="U55" i="2"/>
  <c r="T27" i="2"/>
  <c r="Q30" i="2"/>
  <c r="P27" i="2"/>
  <c r="L10" i="2"/>
  <c r="L14" i="2" s="1"/>
  <c r="L16" i="2" s="1"/>
  <c r="L18" i="2" s="1"/>
  <c r="L19" i="2" s="1"/>
  <c r="P10" i="2"/>
  <c r="P14" i="2" s="1"/>
  <c r="P16" i="2" s="1"/>
  <c r="P18" i="2" s="1"/>
  <c r="P19" i="2" s="1"/>
  <c r="Q91" i="2"/>
  <c r="V20" i="2"/>
  <c r="V80" i="2" s="1"/>
  <c r="V17" i="2"/>
  <c r="V15" i="2"/>
  <c r="AI15" i="2" s="1"/>
  <c r="V13" i="2"/>
  <c r="V12" i="2"/>
  <c r="V11" i="2"/>
  <c r="V9" i="2"/>
  <c r="V8" i="2"/>
  <c r="U27" i="2"/>
  <c r="Q10" i="2"/>
  <c r="Q14" i="2" s="1"/>
  <c r="Q16" i="2" s="1"/>
  <c r="Q18" i="2" s="1"/>
  <c r="Q19" i="2" s="1"/>
  <c r="U30" i="2"/>
  <c r="U10" i="2"/>
  <c r="U14" i="2" s="1"/>
  <c r="U16" i="2" s="1"/>
  <c r="U18" i="2" s="1"/>
  <c r="U19" i="2" s="1"/>
  <c r="AH3" i="2"/>
  <c r="AG76" i="2"/>
  <c r="AG75" i="2"/>
  <c r="AG61" i="2"/>
  <c r="AG59" i="2"/>
  <c r="AG55" i="2"/>
  <c r="AG51" i="2"/>
  <c r="AF90" i="2"/>
  <c r="AG90" i="2"/>
  <c r="AH90" i="2"/>
  <c r="AH91" i="2" s="1"/>
  <c r="AH80" i="2"/>
  <c r="AH84" i="2" s="1"/>
  <c r="AH76" i="2"/>
  <c r="AH75" i="2"/>
  <c r="AH62" i="2"/>
  <c r="AH67" i="2" s="1"/>
  <c r="AH70" i="2" s="1"/>
  <c r="AH51" i="2"/>
  <c r="AH57" i="2" s="1"/>
  <c r="AG27" i="2"/>
  <c r="AF10" i="2"/>
  <c r="AF14" i="2" s="1"/>
  <c r="AF16" i="2" s="1"/>
  <c r="AF18" i="2" s="1"/>
  <c r="AF19" i="2" s="1"/>
  <c r="AF85" i="2" s="1"/>
  <c r="AH27" i="2"/>
  <c r="AG10" i="2"/>
  <c r="AG14" i="2" s="1"/>
  <c r="AG16" i="2" s="1"/>
  <c r="AG18" i="2" s="1"/>
  <c r="AG19" i="2" s="1"/>
  <c r="AG85" i="2" s="1"/>
  <c r="AH10" i="2"/>
  <c r="AH14" i="2" s="1"/>
  <c r="AH16" i="2" s="1"/>
  <c r="AH18" i="2" s="1"/>
  <c r="AH19" i="2" s="1"/>
  <c r="AH85" i="2" s="1"/>
  <c r="R80" i="2" l="1"/>
  <c r="R73" i="2"/>
  <c r="R83" i="2" s="1"/>
  <c r="R44" i="2"/>
  <c r="S70" i="2"/>
  <c r="S72" i="2"/>
  <c r="S73" i="2" s="1"/>
  <c r="S83" i="2" s="1"/>
  <c r="Q72" i="2"/>
  <c r="Q73" i="2" s="1"/>
  <c r="U84" i="2"/>
  <c r="S84" i="2"/>
  <c r="T84" i="2"/>
  <c r="S77" i="2"/>
  <c r="S81" i="2" s="1"/>
  <c r="S30" i="2"/>
  <c r="R27" i="2"/>
  <c r="W30" i="2"/>
  <c r="Y84" i="2"/>
  <c r="AF91" i="2"/>
  <c r="N90" i="2"/>
  <c r="N91" i="2" s="1"/>
  <c r="AJ15" i="2"/>
  <c r="AI16" i="2"/>
  <c r="V44" i="2"/>
  <c r="AH77" i="2"/>
  <c r="AH81" i="2" s="1"/>
  <c r="AF77" i="2"/>
  <c r="AF81" i="2" s="1"/>
  <c r="N57" i="2"/>
  <c r="N72" i="2" s="1"/>
  <c r="N73" i="2" s="1"/>
  <c r="O91" i="2"/>
  <c r="P57" i="2"/>
  <c r="P72" i="2" s="1"/>
  <c r="P73" i="2" s="1"/>
  <c r="K77" i="2"/>
  <c r="L77" i="2"/>
  <c r="R10" i="2"/>
  <c r="R22" i="2" s="1"/>
  <c r="V27" i="2"/>
  <c r="M77" i="2"/>
  <c r="P22" i="2"/>
  <c r="Q25" i="2"/>
  <c r="AG91" i="2"/>
  <c r="R90" i="2"/>
  <c r="R91" i="2" s="1"/>
  <c r="P24" i="2"/>
  <c r="K22" i="2"/>
  <c r="P23" i="2"/>
  <c r="P25" i="2"/>
  <c r="Q77" i="2"/>
  <c r="AF24" i="2"/>
  <c r="O57" i="2"/>
  <c r="O72" i="2" s="1"/>
  <c r="O73" i="2" s="1"/>
  <c r="R30" i="2"/>
  <c r="P91" i="2"/>
  <c r="AG62" i="2"/>
  <c r="AG67" i="2" s="1"/>
  <c r="AG70" i="2" s="1"/>
  <c r="O14" i="2"/>
  <c r="O77" i="2"/>
  <c r="L22" i="2"/>
  <c r="L23" i="2"/>
  <c r="L24" i="2"/>
  <c r="Q22" i="2"/>
  <c r="K23" i="2"/>
  <c r="L25" i="2"/>
  <c r="Q23" i="2"/>
  <c r="K24" i="2"/>
  <c r="Q24" i="2"/>
  <c r="K25" i="2"/>
  <c r="AF72" i="2"/>
  <c r="AF73" i="2" s="1"/>
  <c r="AF83" i="2" s="1"/>
  <c r="N77" i="2"/>
  <c r="P77" i="2"/>
  <c r="AH23" i="2"/>
  <c r="AH24" i="2"/>
  <c r="U25" i="2"/>
  <c r="V84" i="2"/>
  <c r="AH72" i="2"/>
  <c r="AH73" i="2" s="1"/>
  <c r="AH83" i="2" s="1"/>
  <c r="AG23" i="2"/>
  <c r="AG77" i="2"/>
  <c r="AG81" i="2" s="1"/>
  <c r="AG25" i="2"/>
  <c r="AG57" i="2"/>
  <c r="AG24" i="2"/>
  <c r="V30" i="2"/>
  <c r="U22" i="2"/>
  <c r="AF22" i="2"/>
  <c r="U23" i="2"/>
  <c r="V10" i="2"/>
  <c r="V22" i="2" s="1"/>
  <c r="AH22" i="2"/>
  <c r="AF23" i="2"/>
  <c r="U24" i="2"/>
  <c r="AG22" i="2"/>
  <c r="AF25" i="2"/>
  <c r="AH25" i="2"/>
  <c r="W80" i="2"/>
  <c r="X80" i="2"/>
  <c r="X84" i="2" s="1"/>
  <c r="T90" i="2"/>
  <c r="U90" i="2" s="1"/>
  <c r="T89" i="2"/>
  <c r="X90" i="2"/>
  <c r="X89" i="2"/>
  <c r="R84" i="2" l="1"/>
  <c r="R81" i="2"/>
  <c r="AK15" i="2"/>
  <c r="AK16" i="2" s="1"/>
  <c r="AK17" i="2" s="1"/>
  <c r="AK18" i="2" s="1"/>
  <c r="AJ16" i="2"/>
  <c r="AJ17" i="2" s="1"/>
  <c r="AJ18" i="2" s="1"/>
  <c r="AL15" i="2"/>
  <c r="AL16" i="2" s="1"/>
  <c r="AL17" i="2" s="1"/>
  <c r="AL18" i="2" s="1"/>
  <c r="R14" i="2"/>
  <c r="R23" i="2" s="1"/>
  <c r="AI17" i="2"/>
  <c r="AI25" i="2" s="1"/>
  <c r="AI18" i="2"/>
  <c r="X91" i="2"/>
  <c r="AG72" i="2"/>
  <c r="AG73" i="2" s="1"/>
  <c r="AG83" i="2" s="1"/>
  <c r="O16" i="2"/>
  <c r="O23" i="2"/>
  <c r="V14" i="2"/>
  <c r="W84" i="2"/>
  <c r="U89" i="2"/>
  <c r="U91" i="2" s="1"/>
  <c r="T91" i="2"/>
  <c r="V90" i="2"/>
  <c r="W91" i="2"/>
  <c r="S91" i="2"/>
  <c r="T30" i="2"/>
  <c r="X30" i="2"/>
  <c r="W27" i="2"/>
  <c r="S10" i="2"/>
  <c r="S14" i="2" s="1"/>
  <c r="S16" i="2" s="1"/>
  <c r="S18" i="2" s="1"/>
  <c r="S19" i="2" s="1"/>
  <c r="W10" i="2"/>
  <c r="W14" i="2" s="1"/>
  <c r="W16" i="2" s="1"/>
  <c r="W18" i="2" s="1"/>
  <c r="W19" i="2" s="1"/>
  <c r="C8" i="1"/>
  <c r="C36" i="1" s="1"/>
  <c r="D11" i="1"/>
  <c r="D10" i="1"/>
  <c r="D9" i="1"/>
  <c r="D7" i="1"/>
  <c r="W76" i="2"/>
  <c r="V76" i="2"/>
  <c r="U76" i="2"/>
  <c r="W75" i="2"/>
  <c r="V75" i="2"/>
  <c r="U75" i="2"/>
  <c r="W62" i="2"/>
  <c r="W67" i="2" s="1"/>
  <c r="W70" i="2" s="1"/>
  <c r="V62" i="2"/>
  <c r="V67" i="2" s="1"/>
  <c r="V70" i="2" s="1"/>
  <c r="U62" i="2"/>
  <c r="U67" i="2" s="1"/>
  <c r="U70" i="2" s="1"/>
  <c r="W51" i="2"/>
  <c r="W57" i="2" s="1"/>
  <c r="V51" i="2"/>
  <c r="V57" i="2" s="1"/>
  <c r="U51" i="2"/>
  <c r="U57" i="2" s="1"/>
  <c r="T76" i="2"/>
  <c r="T75" i="2"/>
  <c r="X76" i="2"/>
  <c r="X75" i="2"/>
  <c r="T62" i="2"/>
  <c r="T67" i="2" s="1"/>
  <c r="X51" i="2"/>
  <c r="X57" i="2" s="1"/>
  <c r="X62" i="2"/>
  <c r="X67" i="2" s="1"/>
  <c r="X70" i="2" s="1"/>
  <c r="X27" i="2"/>
  <c r="T10" i="2"/>
  <c r="T14" i="2" s="1"/>
  <c r="T16" i="2" s="1"/>
  <c r="T18" i="2" s="1"/>
  <c r="T19" i="2" s="1"/>
  <c r="X10" i="2"/>
  <c r="X14" i="2" s="1"/>
  <c r="W72" i="2" l="1"/>
  <c r="W73" i="2" s="1"/>
  <c r="W83" i="2" s="1"/>
  <c r="T70" i="2"/>
  <c r="T72" i="2"/>
  <c r="T73" i="2" s="1"/>
  <c r="T83" i="2" s="1"/>
  <c r="AL24" i="2"/>
  <c r="AL19" i="2"/>
  <c r="AK24" i="2"/>
  <c r="AK19" i="2"/>
  <c r="AM15" i="2"/>
  <c r="AI19" i="2"/>
  <c r="AI24" i="2"/>
  <c r="AJ24" i="2"/>
  <c r="AJ19" i="2"/>
  <c r="X77" i="2"/>
  <c r="X81" i="2" s="1"/>
  <c r="W77" i="2"/>
  <c r="W81" i="2" s="1"/>
  <c r="R16" i="2"/>
  <c r="R18" i="2" s="1"/>
  <c r="U72" i="2"/>
  <c r="U73" i="2" s="1"/>
  <c r="U83" i="2" s="1"/>
  <c r="V72" i="2"/>
  <c r="V73" i="2" s="1"/>
  <c r="V83" i="2" s="1"/>
  <c r="T24" i="2"/>
  <c r="O18" i="2"/>
  <c r="O25" i="2"/>
  <c r="U77" i="2"/>
  <c r="U81" i="2" s="1"/>
  <c r="X72" i="2"/>
  <c r="X73" i="2" s="1"/>
  <c r="T77" i="2"/>
  <c r="T81" i="2" s="1"/>
  <c r="V23" i="2"/>
  <c r="V16" i="2"/>
  <c r="X16" i="2"/>
  <c r="X23" i="2"/>
  <c r="S22" i="2"/>
  <c r="S23" i="2"/>
  <c r="S24" i="2"/>
  <c r="X22" i="2"/>
  <c r="S25" i="2"/>
  <c r="W22" i="2"/>
  <c r="V89" i="2"/>
  <c r="V91" i="2" s="1"/>
  <c r="T22" i="2"/>
  <c r="W23" i="2"/>
  <c r="T23" i="2"/>
  <c r="V77" i="2"/>
  <c r="V81" i="2" s="1"/>
  <c r="W24" i="2"/>
  <c r="W25" i="2"/>
  <c r="T25" i="2"/>
  <c r="Y93" i="2" l="1"/>
  <c r="R25" i="2"/>
  <c r="AM16" i="2"/>
  <c r="AM17" i="2" s="1"/>
  <c r="AM18" i="2" s="1"/>
  <c r="AN15" i="2"/>
  <c r="AN16" i="2" s="1"/>
  <c r="AN17" i="2" s="1"/>
  <c r="AN18" i="2" s="1"/>
  <c r="C12" i="1"/>
  <c r="AU26" i="2"/>
  <c r="R24" i="2"/>
  <c r="R19" i="2"/>
  <c r="O19" i="2"/>
  <c r="R85" i="2" s="1"/>
  <c r="O24" i="2"/>
  <c r="X83" i="2"/>
  <c r="V18" i="2"/>
  <c r="V25" i="2"/>
  <c r="X25" i="2"/>
  <c r="X18" i="2"/>
  <c r="U85" i="2" l="1"/>
  <c r="S85" i="2"/>
  <c r="T85" i="2"/>
  <c r="AO15" i="2"/>
  <c r="AN24" i="2"/>
  <c r="AN19" i="2"/>
  <c r="AP15" i="2"/>
  <c r="AP16" i="2" s="1"/>
  <c r="AM24" i="2"/>
  <c r="AM19" i="2"/>
  <c r="V24" i="2"/>
  <c r="V19" i="2"/>
  <c r="X24" i="2"/>
  <c r="X19" i="2"/>
  <c r="C38" i="1" l="1"/>
  <c r="Y85" i="2"/>
  <c r="AP17" i="2"/>
  <c r="AP18" i="2"/>
  <c r="AO16" i="2"/>
  <c r="AO17" i="2" s="1"/>
  <c r="AO18" i="2" s="1"/>
  <c r="AQ15" i="2"/>
  <c r="AQ16" i="2" s="1"/>
  <c r="AQ17" i="2" s="1"/>
  <c r="AQ18" i="2" s="1"/>
  <c r="X85" i="2"/>
  <c r="V85" i="2"/>
  <c r="W85" i="2"/>
  <c r="AR18" i="2" l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AU25" i="2" s="1"/>
  <c r="AU27" i="2" s="1"/>
  <c r="AU28" i="2" s="1"/>
  <c r="AU31" i="2" s="1"/>
  <c r="AQ24" i="2"/>
  <c r="AQ19" i="2"/>
  <c r="AO24" i="2"/>
  <c r="AO19" i="2"/>
  <c r="AP24" i="2"/>
  <c r="AP19" i="2"/>
</calcChain>
</file>

<file path=xl/sharedStrings.xml><?xml version="1.0" encoding="utf-8"?>
<sst xmlns="http://schemas.openxmlformats.org/spreadsheetml/2006/main" count="2735" uniqueCount="2691">
  <si>
    <t>$META</t>
  </si>
  <si>
    <t>Meta Platforms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</si>
  <si>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</si>
  <si>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</si>
  <si>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</si>
  <si>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</si>
  <si>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</si>
  <si>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</si>
  <si>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</si>
  <si>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</si>
  <si>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</si>
  <si>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Management</t>
  </si>
  <si>
    <t>CEO</t>
  </si>
  <si>
    <t>Mark Zuckerburg</t>
  </si>
  <si>
    <t>CFO</t>
  </si>
  <si>
    <t>CTO</t>
  </si>
  <si>
    <t>COO</t>
  </si>
  <si>
    <t>HQ</t>
  </si>
  <si>
    <t>Founded</t>
  </si>
  <si>
    <t>IPO</t>
  </si>
  <si>
    <t>DAU</t>
  </si>
  <si>
    <t>Udate</t>
  </si>
  <si>
    <t>IR</t>
  </si>
  <si>
    <t>Valuation Metrics</t>
  </si>
  <si>
    <t>Key Events</t>
  </si>
  <si>
    <t>Products</t>
  </si>
  <si>
    <t>Facebook</t>
  </si>
  <si>
    <t>Instagram</t>
  </si>
  <si>
    <t>WhatsApp</t>
  </si>
  <si>
    <t>Meta AI (Llama)</t>
  </si>
  <si>
    <t>San Francisco, CA</t>
  </si>
  <si>
    <t>Facebook rebranded as Meta Platforms Inc moving the focus away from social media operations</t>
  </si>
  <si>
    <t>Susan Li</t>
  </si>
  <si>
    <t>Javier Olivan</t>
  </si>
  <si>
    <t>Andrew Bosworth</t>
  </si>
  <si>
    <t>Rayban AR Glasses</t>
  </si>
  <si>
    <t>Link</t>
  </si>
  <si>
    <t>Q224</t>
  </si>
  <si>
    <t>Q124</t>
  </si>
  <si>
    <t>Q324</t>
  </si>
  <si>
    <t>Q424</t>
  </si>
  <si>
    <t>Q123</t>
  </si>
  <si>
    <t>Q223</t>
  </si>
  <si>
    <t>Q323</t>
  </si>
  <si>
    <t>Q423</t>
  </si>
  <si>
    <t>Revenue</t>
  </si>
  <si>
    <t>COGS</t>
  </si>
  <si>
    <t>Gross Profit</t>
  </si>
  <si>
    <t>R&amp;D</t>
  </si>
  <si>
    <t>Marketing</t>
  </si>
  <si>
    <t>G&amp;A</t>
  </si>
  <si>
    <t>Operating Income</t>
  </si>
  <si>
    <t>Interest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</si>
  <si>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</si>
  <si>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</si>
  <si>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</si>
  <si>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</si>
  <si>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</si>
  <si>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</si>
  <si>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</si>
  <si>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</si>
  <si>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</si>
  <si>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</si>
  <si>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</si>
  <si>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Marketable Securities</t>
  </si>
  <si>
    <t>A/R</t>
  </si>
  <si>
    <t>Prepaid Expenses</t>
  </si>
  <si>
    <t>TCA</t>
  </si>
  <si>
    <t>Non-Marketable Securities</t>
  </si>
  <si>
    <t>PP&amp;E</t>
  </si>
  <si>
    <t>Operating Lease</t>
  </si>
  <si>
    <t>Operating Lease ROU</t>
  </si>
  <si>
    <t>Goodwill</t>
  </si>
  <si>
    <t>Other NCA</t>
  </si>
  <si>
    <t>Assets</t>
  </si>
  <si>
    <t>A/P</t>
  </si>
  <si>
    <t>TCL</t>
  </si>
  <si>
    <t>Long-Term Debt</t>
  </si>
  <si>
    <t>Long-Term Taxes</t>
  </si>
  <si>
    <t>Other Liabiltiies</t>
  </si>
  <si>
    <t>Liabilities</t>
  </si>
  <si>
    <t>S/E</t>
  </si>
  <si>
    <t>S/E+L</t>
  </si>
  <si>
    <t>Book Value</t>
  </si>
  <si>
    <t>Book Value per Share</t>
  </si>
  <si>
    <t>Share Price</t>
  </si>
  <si>
    <t>P/S</t>
  </si>
  <si>
    <t>P/B</t>
  </si>
  <si>
    <t>P/E</t>
  </si>
  <si>
    <t>Cashflow</t>
  </si>
  <si>
    <t>CFFO</t>
  </si>
  <si>
    <t>CapEx</t>
  </si>
  <si>
    <t>FCF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</si>
  <si>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</si>
  <si>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</si>
  <si>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</si>
  <si>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</si>
  <si>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</si>
  <si>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</si>
  <si>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</si>
  <si>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</si>
  <si>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</si>
  <si>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</si>
  <si>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</si>
  <si>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</si>
  <si>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</si>
  <si>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</si>
  <si>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</si>
  <si>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EV/S</t>
  </si>
  <si>
    <t>EV/E</t>
  </si>
  <si>
    <t>Orion - AR Glasses (Vision Pro competition)</t>
  </si>
  <si>
    <t>Meta announce &amp; demo their Vision Pro competition - Orion AR Glasses - fully augmented reality</t>
  </si>
  <si>
    <t>Q422</t>
  </si>
  <si>
    <t>-</t>
  </si>
  <si>
    <t>Q322</t>
  </si>
  <si>
    <t>Q222</t>
  </si>
  <si>
    <t>Q122</t>
  </si>
  <si>
    <t>Q421</t>
  </si>
  <si>
    <t>Q321</t>
  </si>
  <si>
    <t>Q221</t>
  </si>
  <si>
    <t>Q121</t>
  </si>
  <si>
    <t xml:space="preserve">Facebook acquire Oculus VR for mixed cash/stock deal worth $2bn </t>
  </si>
  <si>
    <t>Facebook acquire Instagram for mixed cash/stock deal worth $1bn</t>
  </si>
  <si>
    <t>Facebook acquire WhatsApp for mixed cash/stock deal worth $19bn</t>
  </si>
  <si>
    <t>Peter Thiel retires from Meta Board of Directors</t>
  </si>
  <si>
    <t>Founder</t>
  </si>
  <si>
    <t xml:space="preserve"> </t>
  </si>
  <si>
    <t>Non-Finance Metrics</t>
  </si>
  <si>
    <t>Headcount</t>
  </si>
  <si>
    <t>Oculus (Reality Labs)</t>
  </si>
  <si>
    <t>Q420</t>
  </si>
  <si>
    <t>Q320</t>
  </si>
  <si>
    <t>Q220</t>
  </si>
  <si>
    <t>Q120</t>
  </si>
  <si>
    <t>Q419</t>
  </si>
  <si>
    <t>Q319</t>
  </si>
  <si>
    <t>Q219</t>
  </si>
  <si>
    <t>Q119</t>
  </si>
  <si>
    <t>Date</t>
  </si>
  <si>
    <t>Open</t>
  </si>
  <si>
    <t>High</t>
  </si>
  <si>
    <t>Low</t>
  </si>
  <si>
    <t>Close*</t>
  </si>
  <si>
    <t>Adj Close**</t>
  </si>
  <si>
    <t>Volume</t>
  </si>
  <si>
    <t>Oct 28, 2024</t>
  </si>
  <si>
    <t>Oct 25, 2024</t>
  </si>
  <si>
    <t>Oct 24, 2024</t>
  </si>
  <si>
    <t>Oct 23, 2024</t>
  </si>
  <si>
    <t>Oct 22, 2024</t>
  </si>
  <si>
    <t>Oct 21, 2024</t>
  </si>
  <si>
    <t>Oct 18, 2024</t>
  </si>
  <si>
    <t>Oct 17, 2024</t>
  </si>
  <si>
    <t>Oct 16, 2024</t>
  </si>
  <si>
    <t>Oct 15, 2024</t>
  </si>
  <si>
    <t>Oct 14, 2024</t>
  </si>
  <si>
    <t>Oct 11, 2024</t>
  </si>
  <si>
    <t>Oct 10, 2024</t>
  </si>
  <si>
    <t>Oct 09, 2024</t>
  </si>
  <si>
    <t>Oct 08, 2024</t>
  </si>
  <si>
    <t>Oct 07, 2024</t>
  </si>
  <si>
    <t>Oct 04, 2024</t>
  </si>
  <si>
    <t>Oct 03, 2024</t>
  </si>
  <si>
    <t>Oct 02, 2024</t>
  </si>
  <si>
    <t>Oct 01, 2024</t>
  </si>
  <si>
    <t>Sep 30, 2024</t>
  </si>
  <si>
    <t>Sep 27, 2024</t>
  </si>
  <si>
    <t>Sep 26, 2024</t>
  </si>
  <si>
    <t>Sep 25, 2024</t>
  </si>
  <si>
    <t>Sep 24, 2024</t>
  </si>
  <si>
    <t>Sep 23, 2024</t>
  </si>
  <si>
    <t>Sep 20, 2024</t>
  </si>
  <si>
    <t>Sep 19, 2024</t>
  </si>
  <si>
    <t>Sep 18, 2024</t>
  </si>
  <si>
    <t>Sep 17, 2024</t>
  </si>
  <si>
    <t>Sep 16, 2024</t>
  </si>
  <si>
    <r>
      <t>0.5</t>
    </r>
    <r>
      <rPr>
        <sz val="10"/>
        <color rgb="FF232A31"/>
        <rFont val="Arial"/>
        <family val="2"/>
      </rPr>
      <t> Dividend</t>
    </r>
  </si>
  <si>
    <t>Sep 13, 2024</t>
  </si>
  <si>
    <t>Sep 12, 2024</t>
  </si>
  <si>
    <t>Sep 11, 2024</t>
  </si>
  <si>
    <t>Sep 10, 2024</t>
  </si>
  <si>
    <t>Sep 09, 2024</t>
  </si>
  <si>
    <t>Sep 06, 2024</t>
  </si>
  <si>
    <t>Sep 05, 2024</t>
  </si>
  <si>
    <t>Sep 04, 2024</t>
  </si>
  <si>
    <t>Sep 03, 2024</t>
  </si>
  <si>
    <t>Aug 30, 2024</t>
  </si>
  <si>
    <t>Aug 29, 2024</t>
  </si>
  <si>
    <t>Aug 28, 2024</t>
  </si>
  <si>
    <t>Aug 27, 2024</t>
  </si>
  <si>
    <t>Aug 26, 2024</t>
  </si>
  <si>
    <t>Aug 23, 2024</t>
  </si>
  <si>
    <t>Aug 22, 2024</t>
  </si>
  <si>
    <t>Aug 21, 2024</t>
  </si>
  <si>
    <t>Aug 20, 2024</t>
  </si>
  <si>
    <t>Aug 19, 2024</t>
  </si>
  <si>
    <t>Aug 16, 2024</t>
  </si>
  <si>
    <t>Aug 15, 2024</t>
  </si>
  <si>
    <t>Aug 14, 2024</t>
  </si>
  <si>
    <t>Aug 13, 2024</t>
  </si>
  <si>
    <t>Aug 12, 2024</t>
  </si>
  <si>
    <t>Aug 09, 2024</t>
  </si>
  <si>
    <t>Aug 08, 2024</t>
  </si>
  <si>
    <t>Aug 07, 2024</t>
  </si>
  <si>
    <t>Aug 06, 2024</t>
  </si>
  <si>
    <t>Aug 05, 2024</t>
  </si>
  <si>
    <t>Aug 02, 2024</t>
  </si>
  <si>
    <t>Aug 01, 2024</t>
  </si>
  <si>
    <t>Jul 31, 2024</t>
  </si>
  <si>
    <t>Jul 30, 2024</t>
  </si>
  <si>
    <t>Jul 29, 2024</t>
  </si>
  <si>
    <t>Jul 26, 2024</t>
  </si>
  <si>
    <t>Jul 25, 2024</t>
  </si>
  <si>
    <t>Jul 24, 2024</t>
  </si>
  <si>
    <t>Jul 23, 2024</t>
  </si>
  <si>
    <t>Jul 22, 2024</t>
  </si>
  <si>
    <t>Jul 19, 2024</t>
  </si>
  <si>
    <t>Jul 18, 2024</t>
  </si>
  <si>
    <t>Jul 17, 2024</t>
  </si>
  <si>
    <t>Jul 16, 2024</t>
  </si>
  <si>
    <t>Jul 15, 2024</t>
  </si>
  <si>
    <t>Jul 12, 2024</t>
  </si>
  <si>
    <t>Jul 11, 2024</t>
  </si>
  <si>
    <t>Jul 10, 2024</t>
  </si>
  <si>
    <t>Jul 09, 2024</t>
  </si>
  <si>
    <t>Jul 08, 2024</t>
  </si>
  <si>
    <t>Jul 05, 2024</t>
  </si>
  <si>
    <t>Jul 03, 2024</t>
  </si>
  <si>
    <t>Jul 02, 2024</t>
  </si>
  <si>
    <t>Jul 01, 2024</t>
  </si>
  <si>
    <t>Jun 28, 2024</t>
  </si>
  <si>
    <t>Jun 27, 2024</t>
  </si>
  <si>
    <t>Jun 26, 2024</t>
  </si>
  <si>
    <t>Jun 25, 2024</t>
  </si>
  <si>
    <t>Jun 24, 2024</t>
  </si>
  <si>
    <t>Jun 21, 2024</t>
  </si>
  <si>
    <t>Jun 20, 2024</t>
  </si>
  <si>
    <t>Jun 18, 2024</t>
  </si>
  <si>
    <t>Jun 17, 2024</t>
  </si>
  <si>
    <t>Jun 14, 2024</t>
  </si>
  <si>
    <t>Jun 13, 2024</t>
  </si>
  <si>
    <t>Jun 12, 2024</t>
  </si>
  <si>
    <t>Jun 11, 2024</t>
  </si>
  <si>
    <t>Jun 10, 2024</t>
  </si>
  <si>
    <t>Jun 07, 2024</t>
  </si>
  <si>
    <t>Jun 06, 2024</t>
  </si>
  <si>
    <t>Jun 05, 2024</t>
  </si>
  <si>
    <t>Jun 04, 2024</t>
  </si>
  <si>
    <t>Jun 03, 2024</t>
  </si>
  <si>
    <t>May 31, 2024</t>
  </si>
  <si>
    <t>May 30, 2024</t>
  </si>
  <si>
    <t>May 29, 2024</t>
  </si>
  <si>
    <t>May 28, 2024</t>
  </si>
  <si>
    <t>May 24, 2024</t>
  </si>
  <si>
    <t>May 23, 2024</t>
  </si>
  <si>
    <t>May 22, 2024</t>
  </si>
  <si>
    <t>May 21, 2024</t>
  </si>
  <si>
    <t>May 20, 2024</t>
  </si>
  <si>
    <t>May 17, 2024</t>
  </si>
  <si>
    <t>May 16, 2024</t>
  </si>
  <si>
    <t>May 15, 2024</t>
  </si>
  <si>
    <t>May 14, 2024</t>
  </si>
  <si>
    <t>May 13, 2024</t>
  </si>
  <si>
    <t>May 10, 2024</t>
  </si>
  <si>
    <t>May 09, 2024</t>
  </si>
  <si>
    <t>May 08, 2024</t>
  </si>
  <si>
    <t>May 07, 2024</t>
  </si>
  <si>
    <t>May 06, 2024</t>
  </si>
  <si>
    <t>May 03, 2024</t>
  </si>
  <si>
    <t>May 02, 2024</t>
  </si>
  <si>
    <t>May 01, 2024</t>
  </si>
  <si>
    <t>Apr 30, 2024</t>
  </si>
  <si>
    <t>Apr 29, 2024</t>
  </si>
  <si>
    <t>Apr 26, 2024</t>
  </si>
  <si>
    <t>Apr 25, 2024</t>
  </si>
  <si>
    <t>Apr 24, 2024</t>
  </si>
  <si>
    <t>Apr 23, 2024</t>
  </si>
  <si>
    <t>Apr 22, 2024</t>
  </si>
  <si>
    <t>Apr 19, 2024</t>
  </si>
  <si>
    <t>Apr 18, 2024</t>
  </si>
  <si>
    <t>Apr 17, 2024</t>
  </si>
  <si>
    <t>Apr 16, 2024</t>
  </si>
  <si>
    <t>Apr 15, 2024</t>
  </si>
  <si>
    <t>Apr 12, 2024</t>
  </si>
  <si>
    <t>Apr 11, 2024</t>
  </si>
  <si>
    <t>Apr 10, 2024</t>
  </si>
  <si>
    <t>Apr 09, 2024</t>
  </si>
  <si>
    <t>Apr 08, 2024</t>
  </si>
  <si>
    <t>Apr 05, 2024</t>
  </si>
  <si>
    <t>Apr 04, 2024</t>
  </si>
  <si>
    <t>Apr 03, 2024</t>
  </si>
  <si>
    <t>Apr 02, 2024</t>
  </si>
  <si>
    <t>Apr 01, 2024</t>
  </si>
  <si>
    <t>Mar 28, 2024</t>
  </si>
  <si>
    <t>Mar 27, 2024</t>
  </si>
  <si>
    <t>Mar 26, 2024</t>
  </si>
  <si>
    <t>Mar 25, 2024</t>
  </si>
  <si>
    <t>Mar 22, 2024</t>
  </si>
  <si>
    <t>Mar 21, 2024</t>
  </si>
  <si>
    <t>Mar 20, 2024</t>
  </si>
  <si>
    <t>Mar 19, 2024</t>
  </si>
  <si>
    <t>Mar 18, 2024</t>
  </si>
  <si>
    <t>Mar 15, 2024</t>
  </si>
  <si>
    <t>Mar 14, 2024</t>
  </si>
  <si>
    <t>Mar 13, 2024</t>
  </si>
  <si>
    <t>Mar 12, 2024</t>
  </si>
  <si>
    <t>Mar 11, 2024</t>
  </si>
  <si>
    <t>Mar 08, 2024</t>
  </si>
  <si>
    <t>Mar 07, 2024</t>
  </si>
  <si>
    <t>Mar 06, 2024</t>
  </si>
  <si>
    <t>Mar 05, 2024</t>
  </si>
  <si>
    <t>Mar 04, 2024</t>
  </si>
  <si>
    <t>Mar 01, 2024</t>
  </si>
  <si>
    <t>Feb 29, 2024</t>
  </si>
  <si>
    <t>Feb 28, 2024</t>
  </si>
  <si>
    <t>Feb 27, 2024</t>
  </si>
  <si>
    <t>Feb 26, 2024</t>
  </si>
  <si>
    <t>Feb 23, 2024</t>
  </si>
  <si>
    <t>Feb 22, 2024</t>
  </si>
  <si>
    <t>Feb 21, 2024</t>
  </si>
  <si>
    <t>Feb 20, 2024</t>
  </si>
  <si>
    <t>Feb 16, 2024</t>
  </si>
  <si>
    <t>Feb 15, 2024</t>
  </si>
  <si>
    <t>Feb 14, 2024</t>
  </si>
  <si>
    <t>Feb 13, 2024</t>
  </si>
  <si>
    <t>Feb 12, 2024</t>
  </si>
  <si>
    <t>Feb 09, 2024</t>
  </si>
  <si>
    <t>Feb 08, 2024</t>
  </si>
  <si>
    <t>Feb 07, 2024</t>
  </si>
  <si>
    <t>Feb 06, 2024</t>
  </si>
  <si>
    <t>Feb 05, 2024</t>
  </si>
  <si>
    <t>Feb 02, 2024</t>
  </si>
  <si>
    <t>Feb 01, 2024</t>
  </si>
  <si>
    <t>Jan 31, 2024</t>
  </si>
  <si>
    <t>Jan 30, 2024</t>
  </si>
  <si>
    <t>Jan 29, 2024</t>
  </si>
  <si>
    <t>Jan 26, 2024</t>
  </si>
  <si>
    <t>Jan 25, 2024</t>
  </si>
  <si>
    <t>Jan 24, 2024</t>
  </si>
  <si>
    <t>Jan 23, 2024</t>
  </si>
  <si>
    <t>Jan 22, 2024</t>
  </si>
  <si>
    <t>Jan 19, 2024</t>
  </si>
  <si>
    <t>Jan 18, 2024</t>
  </si>
  <si>
    <t>Jan 17, 2024</t>
  </si>
  <si>
    <t>Jan 16, 2024</t>
  </si>
  <si>
    <t>Jan 12, 2024</t>
  </si>
  <si>
    <t>Jan 11, 2024</t>
  </si>
  <si>
    <t>Jan 10, 2024</t>
  </si>
  <si>
    <t>Jan 09, 2024</t>
  </si>
  <si>
    <t>Jan 08, 2024</t>
  </si>
  <si>
    <t>Jan 05, 2024</t>
  </si>
  <si>
    <t>Jan 04, 2024</t>
  </si>
  <si>
    <t>Jan 03, 2024</t>
  </si>
  <si>
    <t>Jan 02, 2024</t>
  </si>
  <si>
    <t>Dec 29, 2023</t>
  </si>
  <si>
    <t>Dec 28, 2023</t>
  </si>
  <si>
    <t>Dec 27, 2023</t>
  </si>
  <si>
    <t>Dec 26, 2023</t>
  </si>
  <si>
    <t>Dec 22, 2023</t>
  </si>
  <si>
    <t>Dec 21, 2023</t>
  </si>
  <si>
    <t>Dec 20, 2023</t>
  </si>
  <si>
    <t>Dec 19, 2023</t>
  </si>
  <si>
    <t>Dec 18, 2023</t>
  </si>
  <si>
    <t>Dec 15, 2023</t>
  </si>
  <si>
    <t>Dec 14, 2023</t>
  </si>
  <si>
    <t>Dec 13, 2023</t>
  </si>
  <si>
    <t>Dec 12, 2023</t>
  </si>
  <si>
    <t>Dec 11, 2023</t>
  </si>
  <si>
    <t>Dec 08, 2023</t>
  </si>
  <si>
    <t>Dec 07, 2023</t>
  </si>
  <si>
    <t>Dec 06, 2023</t>
  </si>
  <si>
    <t>Dec 05, 2023</t>
  </si>
  <si>
    <t>Dec 04, 2023</t>
  </si>
  <si>
    <t>Dec 01, 2023</t>
  </si>
  <si>
    <t>Nov 30, 2023</t>
  </si>
  <si>
    <t>Nov 29, 2023</t>
  </si>
  <si>
    <t>Nov 28, 2023</t>
  </si>
  <si>
    <t>Nov 27, 2023</t>
  </si>
  <si>
    <t>Nov 24, 2023</t>
  </si>
  <si>
    <t>Nov 22, 2023</t>
  </si>
  <si>
    <t>Nov 21, 2023</t>
  </si>
  <si>
    <t>Nov 20, 2023</t>
  </si>
  <si>
    <t>Nov 17, 2023</t>
  </si>
  <si>
    <t>Nov 16, 2023</t>
  </si>
  <si>
    <t>Nov 15, 2023</t>
  </si>
  <si>
    <t>Nov 14, 2023</t>
  </si>
  <si>
    <t>Nov 13, 2023</t>
  </si>
  <si>
    <t>Nov 10, 2023</t>
  </si>
  <si>
    <t>Nov 09, 2023</t>
  </si>
  <si>
    <t>Nov 08, 2023</t>
  </si>
  <si>
    <t>Nov 07, 2023</t>
  </si>
  <si>
    <t>Nov 06, 2023</t>
  </si>
  <si>
    <t>Nov 03, 2023</t>
  </si>
  <si>
    <t>Nov 02, 2023</t>
  </si>
  <si>
    <t>Nov 01, 2023</t>
  </si>
  <si>
    <t>Oct 31, 2023</t>
  </si>
  <si>
    <t>Oct 30, 2023</t>
  </si>
  <si>
    <t>Oct 27, 2023</t>
  </si>
  <si>
    <t>Oct 26, 2023</t>
  </si>
  <si>
    <t>Oct 25, 2023</t>
  </si>
  <si>
    <t>Oct 24, 2023</t>
  </si>
  <si>
    <t>Oct 23, 2023</t>
  </si>
  <si>
    <t>Oct 20, 2023</t>
  </si>
  <si>
    <t>Oct 19, 2023</t>
  </si>
  <si>
    <t>Oct 18, 2023</t>
  </si>
  <si>
    <t>Oct 17, 2023</t>
  </si>
  <si>
    <t>Oct 16, 2023</t>
  </si>
  <si>
    <t>Oct 13, 2023</t>
  </si>
  <si>
    <t>Oct 12, 2023</t>
  </si>
  <si>
    <t>Oct 11, 2023</t>
  </si>
  <si>
    <t>Oct 10, 2023</t>
  </si>
  <si>
    <t>Oct 09, 2023</t>
  </si>
  <si>
    <t>Oct 06, 2023</t>
  </si>
  <si>
    <t>Oct 05, 2023</t>
  </si>
  <si>
    <t>Oct 04, 2023</t>
  </si>
  <si>
    <t>Oct 03, 2023</t>
  </si>
  <si>
    <t>Oct 02, 2023</t>
  </si>
  <si>
    <t>Sep 29, 2023</t>
  </si>
  <si>
    <t>Sep 28, 2023</t>
  </si>
  <si>
    <t>Sep 27, 2023</t>
  </si>
  <si>
    <t>Sep 26, 2023</t>
  </si>
  <si>
    <t>Sep 25, 2023</t>
  </si>
  <si>
    <t>Sep 22, 2023</t>
  </si>
  <si>
    <t>Sep 21, 2023</t>
  </si>
  <si>
    <t>Sep 20, 2023</t>
  </si>
  <si>
    <t>Sep 19, 2023</t>
  </si>
  <si>
    <t>Sep 18, 2023</t>
  </si>
  <si>
    <t>Sep 15, 2023</t>
  </si>
  <si>
    <t>Sep 14, 2023</t>
  </si>
  <si>
    <t>Sep 13, 2023</t>
  </si>
  <si>
    <t>Sep 12, 2023</t>
  </si>
  <si>
    <t>Sep 11, 2023</t>
  </si>
  <si>
    <t>Sep 08, 2023</t>
  </si>
  <si>
    <t>Sep 07, 2023</t>
  </si>
  <si>
    <t>Sep 06, 2023</t>
  </si>
  <si>
    <t>Sep 05, 2023</t>
  </si>
  <si>
    <t>Sep 01, 2023</t>
  </si>
  <si>
    <t>Aug 31, 2023</t>
  </si>
  <si>
    <t>Aug 30, 2023</t>
  </si>
  <si>
    <t>Aug 29, 2023</t>
  </si>
  <si>
    <t>Aug 28, 2023</t>
  </si>
  <si>
    <t>Aug 25, 2023</t>
  </si>
  <si>
    <t>Aug 24, 2023</t>
  </si>
  <si>
    <t>Aug 23, 2023</t>
  </si>
  <si>
    <t>Aug 22, 2023</t>
  </si>
  <si>
    <t>Aug 21, 2023</t>
  </si>
  <si>
    <t>Aug 18, 2023</t>
  </si>
  <si>
    <t>Aug 17, 2023</t>
  </si>
  <si>
    <t>Aug 16, 2023</t>
  </si>
  <si>
    <t>Aug 15, 2023</t>
  </si>
  <si>
    <t>Aug 14, 2023</t>
  </si>
  <si>
    <t>Aug 11, 2023</t>
  </si>
  <si>
    <t>Aug 10, 2023</t>
  </si>
  <si>
    <t>Aug 09, 2023</t>
  </si>
  <si>
    <t>Aug 08, 2023</t>
  </si>
  <si>
    <t>Aug 07, 2023</t>
  </si>
  <si>
    <t>Aug 04, 2023</t>
  </si>
  <si>
    <t>Aug 03, 2023</t>
  </si>
  <si>
    <t>Aug 02, 2023</t>
  </si>
  <si>
    <t>Aug 01, 2023</t>
  </si>
  <si>
    <t>Jul 31, 2023</t>
  </si>
  <si>
    <t>Jul 28, 2023</t>
  </si>
  <si>
    <t>Jul 27, 2023</t>
  </si>
  <si>
    <t>Jul 26, 2023</t>
  </si>
  <si>
    <t>Jul 25, 2023</t>
  </si>
  <si>
    <t>Jul 24, 2023</t>
  </si>
  <si>
    <t>Jul 21, 2023</t>
  </si>
  <si>
    <t>Jul 20, 2023</t>
  </si>
  <si>
    <t>Jul 19, 2023</t>
  </si>
  <si>
    <t>Jul 18, 2023</t>
  </si>
  <si>
    <t>Jul 17, 2023</t>
  </si>
  <si>
    <t>Jul 14, 2023</t>
  </si>
  <si>
    <t>Jul 13, 2023</t>
  </si>
  <si>
    <t>Jul 12, 2023</t>
  </si>
  <si>
    <t>Jul 11, 2023</t>
  </si>
  <si>
    <t>Jul 10, 2023</t>
  </si>
  <si>
    <t>Jul 07, 2023</t>
  </si>
  <si>
    <t>Jul 06, 2023</t>
  </si>
  <si>
    <t>Jul 05, 2023</t>
  </si>
  <si>
    <t>Jul 03, 2023</t>
  </si>
  <si>
    <t>Jun 30, 2023</t>
  </si>
  <si>
    <t>Jun 29, 2023</t>
  </si>
  <si>
    <t>Jun 28, 2023</t>
  </si>
  <si>
    <t>Jun 27, 2023</t>
  </si>
  <si>
    <t>Jun 26, 2023</t>
  </si>
  <si>
    <t>Jun 23, 2023</t>
  </si>
  <si>
    <t>Jun 22, 2023</t>
  </si>
  <si>
    <t>Jun 21, 2023</t>
  </si>
  <si>
    <t>Jun 20, 2023</t>
  </si>
  <si>
    <t>Jun 16, 2023</t>
  </si>
  <si>
    <t>Jun 15, 2023</t>
  </si>
  <si>
    <t>Jun 14, 2023</t>
  </si>
  <si>
    <t>Jun 13, 2023</t>
  </si>
  <si>
    <t>Jun 12, 2023</t>
  </si>
  <si>
    <t>Jun 09, 2023</t>
  </si>
  <si>
    <t>Jun 08, 2023</t>
  </si>
  <si>
    <t>Jun 07, 2023</t>
  </si>
  <si>
    <t>Jun 06, 2023</t>
  </si>
  <si>
    <t>Jun 05, 2023</t>
  </si>
  <si>
    <t>Jun 02, 2023</t>
  </si>
  <si>
    <t>Jun 01, 2023</t>
  </si>
  <si>
    <t>May 31, 2023</t>
  </si>
  <si>
    <t>May 30, 2023</t>
  </si>
  <si>
    <t>May 26, 2023</t>
  </si>
  <si>
    <t>May 25, 2023</t>
  </si>
  <si>
    <t>May 24, 2023</t>
  </si>
  <si>
    <t>May 23, 2023</t>
  </si>
  <si>
    <t>May 22, 2023</t>
  </si>
  <si>
    <t>May 19, 2023</t>
  </si>
  <si>
    <t>May 18, 2023</t>
  </si>
  <si>
    <t>May 17, 2023</t>
  </si>
  <si>
    <t>May 16, 2023</t>
  </si>
  <si>
    <t>May 15, 2023</t>
  </si>
  <si>
    <t>May 12, 2023</t>
  </si>
  <si>
    <t>May 11, 2023</t>
  </si>
  <si>
    <t>May 10, 2023</t>
  </si>
  <si>
    <t>May 09, 2023</t>
  </si>
  <si>
    <t>May 08, 2023</t>
  </si>
  <si>
    <t>May 05, 2023</t>
  </si>
  <si>
    <t>May 04, 2023</t>
  </si>
  <si>
    <t>May 03, 2023</t>
  </si>
  <si>
    <t>May 02, 2023</t>
  </si>
  <si>
    <t>May 01, 2023</t>
  </si>
  <si>
    <t>Apr 28, 2023</t>
  </si>
  <si>
    <t>Apr 27, 2023</t>
  </si>
  <si>
    <t>Apr 26, 2023</t>
  </si>
  <si>
    <t>Apr 25, 2023</t>
  </si>
  <si>
    <t>Apr 24, 2023</t>
  </si>
  <si>
    <t>Apr 21, 2023</t>
  </si>
  <si>
    <t>Apr 20, 2023</t>
  </si>
  <si>
    <t>Apr 19, 2023</t>
  </si>
  <si>
    <t>Apr 18, 2023</t>
  </si>
  <si>
    <t>Apr 17, 2023</t>
  </si>
  <si>
    <t>Apr 14, 2023</t>
  </si>
  <si>
    <t>Apr 13, 2023</t>
  </si>
  <si>
    <t>Apr 12, 2023</t>
  </si>
  <si>
    <t>Apr 11, 2023</t>
  </si>
  <si>
    <t>Apr 10, 2023</t>
  </si>
  <si>
    <t>Apr 06, 2023</t>
  </si>
  <si>
    <t>Apr 05, 2023</t>
  </si>
  <si>
    <t>Apr 04, 2023</t>
  </si>
  <si>
    <t>Apr 03, 2023</t>
  </si>
  <si>
    <t>Mar 31, 2023</t>
  </si>
  <si>
    <t>Mar 30,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</si>
  <si>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</si>
  <si>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</si>
  <si>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</si>
  <si>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</si>
  <si>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</si>
  <si>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</si>
  <si>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</si>
  <si>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</si>
  <si>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</si>
  <si>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</si>
  <si>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</si>
  <si>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</si>
  <si>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</si>
  <si>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</si>
  <si>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09, 2023</t>
  </si>
  <si>
    <t>Mar 08, 2023</t>
  </si>
  <si>
    <t>Mar 07, 2023</t>
  </si>
  <si>
    <t>Mar 06, 2023</t>
  </si>
  <si>
    <t>Mar 03, 2023</t>
  </si>
  <si>
    <t>Mar 02, 2023</t>
  </si>
  <si>
    <t>Mar 01, 2023</t>
  </si>
  <si>
    <t>Feb 28, 2023</t>
  </si>
  <si>
    <t>Feb 27, 2023</t>
  </si>
  <si>
    <t>Feb 24, 2023</t>
  </si>
  <si>
    <t>Feb 23, 2023</t>
  </si>
  <si>
    <t>Feb 22, 2023</t>
  </si>
  <si>
    <t>Feb 21, 2023</t>
  </si>
  <si>
    <t>Feb 17, 2023</t>
  </si>
  <si>
    <t>Feb 16, 2023</t>
  </si>
  <si>
    <t>Feb 15, 2023</t>
  </si>
  <si>
    <t>Feb 14, 2023</t>
  </si>
  <si>
    <t>Feb 13, 2023</t>
  </si>
  <si>
    <t>Feb 10, 2023</t>
  </si>
  <si>
    <t>Feb 09, 2023</t>
  </si>
  <si>
    <t>Feb 08, 2023</t>
  </si>
  <si>
    <t>Feb 07, 2023</t>
  </si>
  <si>
    <t>Feb 06, 2023</t>
  </si>
  <si>
    <t>Feb 03, 2023</t>
  </si>
  <si>
    <t>Feb 02, 2023</t>
  </si>
  <si>
    <t>Feb 01, 2023</t>
  </si>
  <si>
    <t>Jan 31, 2023</t>
  </si>
  <si>
    <t>Jan 30, 2023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</si>
  <si>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</si>
  <si>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</si>
  <si>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</si>
  <si>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</si>
  <si>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</si>
  <si>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</si>
  <si>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</si>
  <si>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</si>
  <si>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</si>
  <si>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</si>
  <si>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</si>
  <si>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</si>
  <si>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</si>
  <si>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</si>
  <si>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</si>
  <si>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</si>
  <si>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</si>
  <si>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</si>
  <si>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</si>
  <si>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</si>
  <si>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</si>
  <si>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</si>
  <si>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</si>
  <si>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</si>
  <si>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</si>
  <si>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</si>
  <si>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</si>
  <si>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</si>
  <si>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</si>
  <si>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</si>
  <si>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</si>
  <si>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</si>
  <si>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</si>
  <si>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</si>
  <si>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</si>
  <si>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</si>
  <si>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</si>
  <si>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</si>
  <si>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</si>
  <si>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</si>
  <si>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</si>
  <si>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</si>
  <si>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</si>
  <si>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</si>
  <si>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</si>
  <si>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</si>
  <si>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</si>
  <si>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</si>
  <si>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</si>
  <si>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</si>
  <si>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</si>
  <si>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</si>
  <si>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</si>
  <si>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</si>
  <si>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</si>
  <si>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</si>
  <si>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</si>
  <si>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</si>
  <si>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</si>
  <si>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</si>
  <si>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</si>
  <si>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</si>
  <si>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</si>
  <si>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</si>
  <si>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</si>
  <si>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</si>
  <si>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</si>
  <si>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</si>
  <si>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</si>
  <si>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</si>
  <si>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</si>
  <si>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</si>
  <si>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</si>
  <si>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</si>
  <si>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</si>
  <si>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</si>
  <si>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</si>
  <si>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</si>
  <si>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</si>
  <si>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</si>
  <si>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</si>
  <si>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</si>
  <si>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</si>
  <si>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</si>
  <si>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</si>
  <si>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</si>
  <si>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</si>
  <si>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</si>
  <si>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</si>
  <si>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</si>
  <si>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</si>
  <si>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</si>
  <si>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</si>
  <si>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</si>
  <si>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</si>
  <si>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</si>
  <si>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</si>
  <si>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</si>
  <si>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</si>
  <si>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</si>
  <si>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</si>
  <si>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</si>
  <si>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</si>
  <si>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</si>
  <si>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</si>
  <si>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</si>
  <si>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</si>
  <si>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</si>
  <si>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</si>
  <si>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</si>
  <si>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</si>
  <si>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</si>
  <si>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</si>
  <si>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</si>
  <si>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</si>
  <si>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</si>
  <si>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</si>
  <si>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</si>
  <si>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</si>
  <si>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</si>
  <si>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</si>
  <si>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</si>
  <si>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</si>
  <si>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</si>
  <si>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</si>
  <si>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</si>
  <si>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</si>
  <si>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</si>
  <si>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</si>
  <si>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</si>
  <si>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</si>
  <si>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</si>
  <si>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</si>
  <si>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</si>
  <si>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</si>
  <si>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</si>
  <si>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</si>
  <si>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</si>
  <si>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</si>
  <si>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</si>
  <si>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</si>
  <si>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</si>
  <si>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</si>
  <si>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</si>
  <si>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</si>
  <si>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</si>
  <si>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</si>
  <si>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</si>
  <si>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</si>
  <si>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</si>
  <si>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</si>
  <si>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</si>
  <si>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</si>
  <si>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</si>
  <si>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</si>
  <si>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</si>
  <si>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</si>
  <si>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</si>
  <si>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</si>
  <si>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</si>
  <si>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</si>
  <si>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</si>
  <si>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</si>
  <si>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</si>
  <si>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</si>
  <si>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</si>
  <si>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</si>
  <si>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</si>
  <si>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</si>
  <si>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</si>
  <si>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</si>
  <si>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</si>
  <si>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</si>
  <si>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</si>
  <si>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</si>
  <si>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</si>
  <si>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</si>
  <si>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</si>
  <si>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</si>
  <si>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</si>
  <si>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</si>
  <si>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</si>
  <si>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</si>
  <si>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</si>
  <si>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</si>
  <si>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</si>
  <si>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</si>
  <si>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</si>
  <si>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</si>
  <si>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</si>
  <si>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</si>
  <si>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</si>
  <si>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</si>
  <si>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</si>
  <si>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</si>
  <si>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</si>
  <si>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</si>
  <si>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</si>
  <si>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</si>
  <si>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</si>
  <si>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</si>
  <si>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</si>
  <si>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</si>
  <si>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</si>
  <si>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</si>
  <si>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</si>
  <si>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</si>
  <si>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</si>
  <si>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</si>
  <si>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</si>
  <si>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</si>
  <si>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</si>
  <si>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</si>
  <si>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</si>
  <si>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</si>
  <si>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</si>
  <si>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</si>
  <si>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</si>
  <si>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</si>
  <si>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</si>
  <si>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</si>
  <si>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</si>
  <si>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</si>
  <si>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</si>
  <si>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</si>
  <si>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</si>
  <si>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</si>
  <si>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</si>
  <si>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</si>
  <si>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</si>
  <si>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</si>
  <si>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</si>
  <si>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</si>
  <si>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</si>
  <si>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</si>
  <si>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</si>
  <si>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</si>
  <si>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</si>
  <si>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</si>
  <si>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</si>
  <si>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</si>
  <si>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</si>
  <si>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</si>
  <si>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</si>
  <si>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</si>
  <si>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</si>
  <si>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</si>
  <si>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</si>
  <si>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</si>
  <si>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</si>
  <si>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</si>
  <si>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</si>
  <si>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</si>
  <si>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</si>
  <si>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</si>
  <si>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</si>
  <si>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</si>
  <si>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</si>
  <si>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</si>
  <si>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</si>
  <si>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</si>
  <si>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</si>
  <si>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</si>
  <si>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</si>
  <si>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</si>
  <si>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</si>
  <si>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</si>
  <si>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</si>
  <si>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</si>
  <si>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</si>
  <si>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</si>
  <si>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</si>
  <si>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</si>
  <si>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</si>
  <si>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</si>
  <si>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</si>
  <si>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</si>
  <si>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</si>
  <si>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</si>
  <si>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</si>
  <si>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</si>
  <si>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</si>
  <si>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</si>
  <si>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</si>
  <si>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</si>
  <si>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</si>
  <si>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</si>
  <si>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</si>
  <si>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</si>
  <si>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</si>
  <si>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</si>
  <si>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</si>
  <si>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</si>
  <si>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</si>
  <si>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</si>
  <si>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</si>
  <si>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</si>
  <si>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</si>
  <si>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</si>
  <si>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</si>
  <si>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</si>
  <si>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</si>
  <si>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</si>
  <si>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</si>
  <si>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</si>
  <si>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</si>
  <si>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</si>
  <si>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</si>
  <si>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</si>
  <si>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</si>
  <si>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</si>
  <si>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</si>
  <si>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</si>
  <si>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</si>
  <si>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</si>
  <si>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</si>
  <si>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</si>
  <si>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</si>
  <si>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</si>
  <si>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</si>
  <si>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</si>
  <si>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</si>
  <si>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</si>
  <si>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</si>
  <si>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</si>
  <si>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</si>
  <si>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</si>
  <si>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</si>
  <si>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</si>
  <si>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</si>
  <si>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</si>
  <si>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</si>
  <si>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</si>
  <si>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</si>
  <si>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</si>
  <si>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</si>
  <si>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</si>
  <si>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</si>
  <si>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</si>
  <si>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</si>
  <si>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</si>
  <si>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</si>
  <si>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</si>
  <si>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</si>
  <si>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</si>
  <si>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</si>
  <si>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</si>
  <si>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</si>
  <si>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</si>
  <si>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</si>
  <si>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</si>
  <si>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</si>
  <si>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</si>
  <si>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</si>
  <si>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</si>
  <si>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</si>
  <si>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</si>
  <si>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</si>
  <si>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</si>
  <si>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</si>
  <si>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</si>
  <si>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</si>
  <si>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</si>
  <si>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</si>
  <si>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</si>
  <si>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</si>
  <si>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</si>
  <si>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</si>
  <si>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</si>
  <si>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</si>
  <si>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</si>
  <si>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</si>
  <si>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</si>
  <si>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</si>
  <si>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</si>
  <si>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</si>
  <si>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</si>
  <si>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</si>
  <si>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</si>
  <si>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</si>
  <si>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</si>
  <si>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</si>
  <si>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</si>
  <si>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</si>
  <si>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</si>
  <si>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</si>
  <si>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</si>
  <si>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</si>
  <si>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</si>
  <si>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</si>
  <si>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</si>
  <si>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</si>
  <si>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</si>
  <si>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</si>
  <si>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</si>
  <si>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</si>
  <si>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</si>
  <si>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</si>
  <si>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</si>
  <si>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</si>
  <si>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</si>
  <si>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</si>
  <si>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</si>
  <si>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</si>
  <si>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</si>
  <si>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</si>
  <si>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</si>
  <si>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</si>
  <si>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</si>
  <si>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</si>
  <si>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</si>
  <si>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</si>
  <si>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</si>
  <si>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</si>
  <si>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</si>
  <si>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</si>
  <si>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</si>
  <si>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</si>
  <si>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</si>
  <si>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</si>
  <si>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</si>
  <si>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</si>
  <si>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</si>
  <si>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</si>
  <si>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</si>
  <si>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</si>
  <si>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</si>
  <si>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</si>
  <si>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</si>
  <si>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</si>
  <si>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</si>
  <si>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</si>
  <si>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</si>
  <si>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</si>
  <si>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</si>
  <si>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</si>
  <si>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</si>
  <si>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</si>
  <si>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</si>
  <si>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</si>
  <si>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</si>
  <si>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</si>
  <si>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</si>
  <si>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</si>
  <si>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</si>
  <si>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</si>
  <si>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</si>
  <si>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</si>
  <si>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</si>
  <si>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</si>
  <si>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</si>
  <si>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</si>
  <si>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</si>
  <si>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</si>
  <si>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</si>
  <si>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</si>
  <si>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</si>
  <si>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</si>
  <si>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</si>
  <si>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</si>
  <si>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</si>
  <si>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</si>
  <si>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</si>
  <si>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</si>
  <si>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</si>
  <si>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</si>
  <si>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</si>
  <si>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</si>
  <si>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</si>
  <si>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</si>
  <si>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</si>
  <si>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</si>
  <si>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</si>
  <si>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</si>
  <si>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</si>
  <si>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</si>
  <si>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</si>
  <si>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</si>
  <si>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</si>
  <si>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</si>
  <si>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</si>
  <si>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</si>
  <si>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</si>
  <si>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</si>
  <si>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</si>
  <si>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</si>
  <si>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</si>
  <si>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</si>
  <si>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</si>
  <si>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</si>
  <si>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</si>
  <si>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</si>
  <si>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</si>
  <si>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</si>
  <si>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</si>
  <si>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</si>
  <si>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</si>
  <si>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</si>
  <si>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</si>
  <si>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</si>
  <si>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</si>
  <si>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</si>
  <si>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</si>
  <si>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</si>
  <si>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</si>
  <si>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</si>
  <si>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</si>
  <si>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</si>
  <si>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</si>
  <si>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</si>
  <si>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</si>
  <si>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</si>
  <si>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</si>
  <si>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</si>
  <si>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</si>
  <si>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</si>
  <si>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</si>
  <si>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</si>
  <si>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</si>
  <si>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</si>
  <si>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</si>
  <si>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</si>
  <si>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</si>
  <si>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</si>
  <si>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</si>
  <si>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</si>
  <si>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</si>
  <si>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</si>
  <si>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</si>
  <si>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</si>
  <si>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</si>
  <si>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</si>
  <si>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</si>
  <si>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</si>
  <si>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</si>
  <si>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</si>
  <si>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</si>
  <si>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</si>
  <si>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</si>
  <si>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</si>
  <si>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</si>
  <si>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</si>
  <si>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</si>
  <si>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</si>
  <si>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</si>
  <si>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</si>
  <si>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</si>
  <si>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</si>
  <si>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</si>
  <si>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</si>
  <si>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</si>
  <si>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</si>
  <si>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</si>
  <si>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</si>
  <si>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</si>
  <si>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</si>
  <si>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</si>
  <si>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</si>
  <si>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</si>
  <si>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</si>
  <si>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</si>
  <si>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</si>
  <si>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</si>
  <si>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</si>
  <si>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</si>
  <si>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</si>
  <si>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</si>
  <si>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</si>
  <si>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</si>
  <si>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</si>
  <si>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</si>
  <si>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</si>
  <si>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</si>
  <si>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</si>
  <si>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</si>
  <si>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</si>
  <si>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</si>
  <si>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</si>
  <si>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</si>
  <si>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</si>
  <si>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</si>
  <si>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</si>
  <si>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</si>
  <si>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</si>
  <si>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</si>
  <si>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</si>
  <si>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</si>
  <si>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</si>
  <si>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</si>
  <si>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</si>
  <si>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</si>
  <si>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</si>
  <si>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</si>
  <si>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</si>
  <si>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</si>
  <si>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</si>
  <si>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</si>
  <si>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</si>
  <si>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</si>
  <si>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</si>
  <si>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</si>
  <si>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</si>
  <si>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</si>
  <si>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</si>
  <si>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</si>
  <si>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</si>
  <si>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</si>
  <si>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</si>
  <si>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</si>
  <si>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</si>
  <si>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</si>
  <si>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</si>
  <si>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</si>
  <si>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</si>
  <si>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</si>
  <si>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</si>
  <si>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</si>
  <si>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</si>
  <si>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</si>
  <si>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</si>
  <si>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</si>
  <si>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</si>
  <si>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</si>
  <si>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</si>
  <si>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</si>
  <si>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</si>
  <si>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</si>
  <si>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</si>
  <si>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</si>
  <si>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</si>
  <si>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</si>
  <si>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</si>
  <si>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</si>
  <si>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</si>
  <si>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</si>
  <si>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</si>
  <si>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</si>
  <si>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</si>
  <si>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</si>
  <si>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</si>
  <si>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</si>
  <si>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</si>
  <si>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</si>
  <si>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</si>
  <si>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</si>
  <si>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</si>
  <si>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</si>
  <si>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</si>
  <si>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</si>
  <si>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</si>
  <si>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</si>
  <si>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</si>
  <si>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</si>
  <si>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</si>
  <si>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</si>
  <si>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</si>
  <si>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</si>
  <si>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</si>
  <si>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</si>
  <si>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</si>
  <si>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</si>
  <si>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</si>
  <si>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</si>
  <si>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</si>
  <si>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</si>
  <si>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</si>
  <si>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</si>
  <si>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</si>
  <si>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</si>
  <si>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</si>
  <si>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</si>
  <si>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</si>
  <si>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</si>
  <si>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</si>
  <si>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</si>
  <si>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</si>
  <si>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</si>
  <si>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</si>
  <si>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</si>
  <si>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</si>
  <si>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</si>
  <si>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</si>
  <si>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</si>
  <si>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</si>
  <si>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</si>
  <si>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</si>
  <si>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</si>
  <si>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</si>
  <si>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</si>
  <si>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</si>
  <si>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</si>
  <si>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</si>
  <si>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</si>
  <si>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</si>
  <si>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</si>
  <si>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</si>
  <si>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</si>
  <si>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</si>
  <si>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</si>
  <si>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</si>
  <si>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</si>
  <si>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</si>
  <si>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</si>
  <si>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</si>
  <si>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</si>
  <si>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</si>
  <si>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</si>
  <si>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</si>
  <si>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</si>
  <si>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</si>
  <si>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</si>
  <si>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</si>
  <si>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</si>
  <si>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</si>
  <si>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</si>
  <si>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</si>
  <si>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</si>
  <si>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</si>
  <si>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</si>
  <si>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</si>
  <si>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</si>
  <si>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</si>
  <si>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</si>
  <si>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</si>
  <si>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</si>
  <si>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</si>
  <si>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</si>
  <si>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</si>
  <si>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</si>
  <si>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</si>
  <si>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</si>
  <si>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</si>
  <si>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</si>
  <si>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</si>
  <si>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</si>
  <si>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</si>
  <si>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</si>
  <si>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</si>
  <si>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</si>
  <si>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</si>
  <si>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</si>
  <si>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</si>
  <si>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</si>
  <si>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</si>
  <si>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</si>
  <si>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</si>
  <si>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</si>
  <si>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</si>
  <si>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</si>
  <si>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</si>
  <si>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</si>
  <si>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</si>
  <si>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</si>
  <si>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</si>
  <si>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</si>
  <si>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</si>
  <si>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</si>
  <si>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</si>
  <si>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</si>
  <si>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</si>
  <si>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</si>
  <si>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</si>
  <si>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</si>
  <si>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</si>
  <si>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</si>
  <si>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</si>
  <si>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</si>
  <si>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</si>
  <si>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</si>
  <si>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</si>
  <si>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</si>
  <si>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</si>
  <si>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</si>
  <si>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</si>
  <si>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</si>
  <si>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</si>
  <si>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</si>
  <si>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</si>
  <si>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</si>
  <si>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</si>
  <si>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</si>
  <si>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</si>
  <si>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</si>
  <si>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</si>
  <si>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</si>
  <si>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</si>
  <si>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</si>
  <si>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</si>
  <si>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</si>
  <si>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</si>
  <si>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</si>
  <si>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</si>
  <si>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</si>
  <si>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</si>
  <si>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</si>
  <si>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</si>
  <si>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</si>
  <si>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</si>
  <si>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</si>
  <si>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</si>
  <si>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</si>
  <si>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</si>
  <si>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</si>
  <si>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</si>
  <si>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</si>
  <si>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</si>
  <si>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</si>
  <si>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</si>
  <si>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</si>
  <si>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</si>
  <si>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</si>
  <si>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</si>
  <si>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</si>
  <si>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</si>
  <si>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</si>
  <si>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</si>
  <si>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</si>
  <si>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</si>
  <si>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</si>
  <si>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</si>
  <si>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</si>
  <si>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</si>
  <si>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</si>
  <si>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</si>
  <si>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</si>
  <si>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</si>
  <si>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</si>
  <si>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</si>
  <si>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</si>
  <si>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</si>
  <si>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</si>
  <si>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</si>
  <si>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</si>
  <si>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</si>
  <si>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</si>
  <si>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</si>
  <si>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</si>
  <si>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</si>
  <si>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</si>
  <si>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</si>
  <si>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</si>
  <si>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</si>
  <si>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</si>
  <si>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</si>
  <si>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</si>
  <si>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</si>
  <si>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</si>
  <si>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</si>
  <si>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</si>
  <si>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</si>
  <si>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</si>
  <si>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</si>
  <si>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</si>
  <si>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</si>
  <si>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</si>
  <si>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</si>
  <si>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</si>
  <si>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</si>
  <si>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</si>
  <si>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</si>
  <si>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</si>
  <si>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</si>
  <si>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</si>
  <si>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</si>
  <si>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</si>
  <si>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</si>
  <si>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</si>
  <si>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</si>
  <si>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</si>
  <si>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</si>
  <si>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</si>
  <si>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</si>
  <si>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</si>
  <si>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</si>
  <si>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</si>
  <si>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</si>
  <si>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</si>
  <si>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</si>
  <si>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</si>
  <si>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</si>
  <si>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</si>
  <si>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</si>
  <si>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</si>
  <si>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</si>
  <si>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</si>
  <si>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</si>
  <si>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</si>
  <si>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</si>
  <si>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</si>
  <si>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</si>
  <si>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</si>
  <si>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</si>
  <si>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</si>
  <si>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</si>
  <si>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</si>
  <si>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</si>
  <si>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</si>
  <si>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</si>
  <si>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</si>
  <si>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</si>
  <si>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</si>
  <si>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</si>
  <si>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</si>
  <si>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</si>
  <si>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</si>
  <si>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</si>
  <si>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</si>
  <si>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</si>
  <si>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</si>
  <si>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</si>
  <si>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</si>
  <si>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</si>
  <si>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</si>
  <si>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</si>
  <si>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</si>
  <si>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</si>
  <si>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</si>
  <si>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</si>
  <si>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</si>
  <si>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</si>
  <si>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</si>
  <si>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</si>
  <si>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</si>
  <si>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</si>
  <si>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</si>
  <si>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</si>
  <si>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</si>
  <si>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</si>
  <si>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</si>
  <si>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</si>
  <si>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</si>
  <si>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</si>
  <si>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</si>
  <si>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</si>
  <si>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</si>
  <si>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</si>
  <si>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</si>
  <si>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</si>
  <si>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</si>
  <si>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</si>
  <si>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</si>
  <si>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</si>
  <si>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</si>
  <si>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</si>
  <si>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</si>
  <si>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</si>
  <si>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</si>
  <si>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</si>
  <si>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</si>
  <si>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</si>
  <si>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</si>
  <si>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</si>
  <si>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</si>
  <si>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</si>
  <si>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</si>
  <si>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</si>
  <si>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</si>
  <si>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</si>
  <si>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</si>
  <si>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</si>
  <si>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</si>
  <si>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</si>
  <si>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</si>
  <si>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</si>
  <si>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</si>
  <si>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</si>
  <si>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</si>
  <si>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</si>
  <si>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</si>
  <si>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</si>
  <si>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</si>
  <si>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</si>
  <si>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</si>
  <si>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</si>
  <si>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</si>
  <si>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</si>
  <si>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</si>
  <si>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</si>
  <si>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</si>
  <si>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</si>
  <si>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</si>
  <si>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</si>
  <si>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</si>
  <si>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</si>
  <si>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</si>
  <si>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</si>
  <si>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</si>
  <si>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</si>
  <si>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</si>
  <si>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</si>
  <si>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</si>
  <si>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</si>
  <si>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</si>
  <si>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</si>
  <si>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</si>
  <si>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</si>
  <si>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</si>
  <si>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</si>
  <si>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</si>
  <si>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</si>
  <si>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</si>
  <si>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</si>
  <si>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</si>
  <si>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</si>
  <si>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</si>
  <si>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</si>
  <si>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</si>
  <si>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</si>
  <si>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</si>
  <si>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</si>
  <si>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</si>
  <si>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</si>
  <si>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</si>
  <si>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</si>
  <si>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</si>
  <si>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</si>
  <si>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</si>
  <si>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</si>
  <si>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</si>
  <si>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</si>
  <si>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</si>
  <si>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</si>
  <si>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</si>
  <si>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</si>
  <si>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</si>
  <si>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</si>
  <si>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</si>
  <si>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</si>
  <si>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</si>
  <si>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</si>
  <si>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</si>
  <si>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</si>
  <si>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</si>
  <si>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</si>
  <si>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</si>
  <si>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</si>
  <si>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</si>
  <si>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</si>
  <si>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</si>
  <si>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</si>
  <si>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</si>
  <si>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</si>
  <si>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</si>
  <si>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</si>
  <si>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</si>
  <si>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</si>
  <si>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</si>
  <si>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</si>
  <si>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</si>
  <si>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</si>
  <si>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</si>
  <si>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</si>
  <si>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</si>
  <si>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</si>
  <si>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</si>
  <si>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</si>
  <si>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</si>
  <si>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</si>
  <si>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</si>
  <si>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</si>
  <si>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</si>
  <si>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</si>
  <si>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</si>
  <si>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</si>
  <si>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</si>
  <si>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</si>
  <si>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</si>
  <si>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</si>
  <si>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</si>
  <si>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</si>
  <si>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</si>
  <si>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</si>
  <si>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</si>
  <si>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</si>
  <si>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</si>
  <si>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</si>
  <si>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</si>
  <si>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</si>
  <si>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</si>
  <si>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</si>
  <si>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</si>
  <si>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</si>
  <si>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</si>
  <si>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</si>
  <si>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</si>
  <si>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</si>
  <si>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</si>
  <si>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</si>
  <si>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</si>
  <si>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</si>
  <si>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</si>
  <si>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</si>
  <si>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</si>
  <si>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</si>
  <si>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</si>
  <si>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</si>
  <si>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</si>
  <si>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</si>
  <si>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</si>
  <si>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</si>
  <si>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</si>
  <si>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</si>
  <si>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</si>
  <si>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</si>
  <si>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</si>
  <si>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</si>
  <si>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</si>
  <si>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</si>
  <si>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</si>
  <si>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</si>
  <si>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</si>
  <si>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</si>
  <si>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</si>
  <si>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</si>
  <si>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</si>
  <si>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</si>
  <si>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</si>
  <si>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</si>
  <si>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</si>
  <si>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</si>
  <si>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</si>
  <si>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</si>
  <si>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</si>
  <si>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</si>
  <si>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</si>
  <si>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</si>
  <si>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</si>
  <si>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</si>
  <si>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</si>
  <si>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</si>
  <si>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</si>
  <si>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</si>
  <si>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</si>
  <si>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</si>
  <si>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</si>
  <si>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</si>
  <si>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</si>
  <si>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</si>
  <si>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</si>
  <si>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</si>
  <si>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</si>
  <si>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</si>
  <si>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</si>
  <si>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</si>
  <si>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</si>
  <si>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</si>
  <si>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</si>
  <si>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</si>
  <si>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</si>
  <si>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</si>
  <si>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</si>
  <si>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</si>
  <si>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</si>
  <si>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</si>
  <si>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</si>
  <si>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</si>
  <si>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</si>
  <si>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</si>
  <si>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</si>
  <si>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</si>
  <si>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</si>
  <si>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</si>
  <si>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</si>
  <si>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</si>
  <si>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</si>
  <si>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</si>
  <si>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</si>
  <si>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</si>
  <si>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</si>
  <si>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</si>
  <si>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</si>
  <si>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</si>
  <si>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</si>
  <si>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</si>
  <si>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</si>
  <si>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</si>
  <si>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</si>
  <si>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</si>
  <si>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</si>
  <si>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</si>
  <si>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</si>
  <si>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</si>
  <si>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</si>
  <si>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</si>
  <si>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</si>
  <si>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</si>
  <si>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</si>
  <si>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</si>
  <si>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</si>
  <si>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</si>
  <si>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</si>
  <si>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</si>
  <si>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</si>
  <si>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</si>
  <si>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</si>
  <si>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</si>
  <si>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</si>
  <si>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</si>
  <si>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</si>
  <si>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</si>
  <si>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</si>
  <si>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</si>
  <si>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</si>
  <si>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</si>
  <si>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</si>
  <si>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</si>
  <si>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</si>
  <si>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</si>
  <si>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</si>
  <si>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</si>
  <si>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</si>
  <si>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</si>
  <si>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</si>
  <si>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</si>
  <si>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</si>
  <si>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</si>
  <si>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</si>
  <si>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</si>
  <si>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</si>
  <si>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</si>
  <si>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</si>
  <si>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</si>
  <si>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</si>
  <si>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</si>
  <si>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</si>
  <si>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</si>
  <si>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</si>
  <si>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</si>
  <si>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</si>
  <si>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</si>
  <si>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</si>
  <si>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</si>
  <si>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</si>
  <si>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</si>
  <si>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</si>
  <si>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</si>
  <si>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</si>
  <si>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</si>
  <si>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</si>
  <si>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</si>
  <si>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</si>
  <si>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</si>
  <si>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</si>
  <si>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</si>
  <si>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</si>
  <si>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</si>
  <si>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</si>
  <si>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</si>
  <si>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</si>
  <si>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</si>
  <si>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</si>
  <si>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</si>
  <si>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</si>
  <si>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</si>
  <si>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</si>
  <si>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</si>
  <si>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</si>
  <si>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</si>
  <si>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</si>
  <si>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</si>
  <si>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</si>
  <si>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</si>
  <si>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</si>
  <si>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</si>
  <si>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</si>
  <si>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</si>
  <si>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</si>
  <si>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</si>
  <si>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</si>
  <si>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</si>
  <si>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</si>
  <si>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</si>
  <si>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</si>
  <si>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</si>
  <si>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</si>
  <si>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</si>
  <si>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</si>
  <si>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</si>
  <si>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</si>
  <si>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</si>
  <si>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</si>
  <si>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</si>
  <si>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</si>
  <si>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</si>
  <si>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</si>
  <si>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</si>
  <si>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</si>
  <si>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</si>
  <si>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</si>
  <si>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</si>
  <si>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</si>
  <si>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</si>
  <si>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</si>
  <si>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</si>
  <si>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</si>
  <si>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</si>
  <si>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</si>
  <si>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</si>
  <si>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</si>
  <si>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</si>
  <si>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</si>
  <si>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</si>
  <si>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</si>
  <si>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</si>
  <si>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</si>
  <si>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</si>
  <si>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</si>
  <si>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</si>
  <si>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</si>
  <si>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</si>
  <si>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</si>
  <si>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</si>
  <si>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</si>
  <si>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</si>
  <si>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</si>
  <si>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</si>
  <si>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</si>
  <si>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</si>
  <si>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</si>
  <si>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</si>
  <si>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</si>
  <si>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</si>
  <si>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</si>
  <si>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</si>
  <si>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</si>
  <si>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</si>
  <si>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</si>
  <si>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</si>
  <si>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</si>
  <si>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</si>
  <si>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</si>
  <si>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</si>
  <si>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</si>
  <si>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</si>
  <si>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</si>
  <si>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</si>
  <si>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</si>
  <si>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</si>
  <si>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</si>
  <si>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</si>
  <si>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</si>
  <si>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</si>
  <si>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</si>
  <si>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</si>
  <si>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</si>
  <si>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</si>
  <si>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</si>
  <si>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</si>
  <si>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</si>
  <si>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</si>
  <si>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</si>
  <si>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</si>
  <si>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</si>
  <si>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</si>
  <si>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</si>
  <si>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</si>
  <si>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</si>
  <si>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</si>
  <si>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</si>
  <si>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</si>
  <si>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</si>
  <si>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</si>
  <si>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</si>
  <si>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</si>
  <si>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</si>
  <si>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</si>
  <si>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</si>
  <si>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</si>
  <si>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</si>
  <si>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</si>
  <si>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</si>
  <si>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</si>
  <si>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</si>
  <si>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</si>
  <si>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</si>
  <si>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</si>
  <si>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</si>
  <si>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</si>
  <si>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</si>
  <si>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</si>
  <si>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</si>
  <si>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</si>
  <si>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</si>
  <si>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</si>
  <si>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</si>
  <si>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</si>
  <si>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</si>
  <si>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</si>
  <si>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</si>
  <si>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</si>
  <si>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</si>
  <si>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</si>
  <si>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</si>
  <si>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</si>
  <si>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</si>
  <si>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</si>
  <si>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</si>
  <si>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</si>
  <si>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</si>
  <si>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</si>
  <si>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</si>
  <si>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</si>
  <si>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</si>
  <si>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</si>
  <si>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</si>
  <si>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</si>
  <si>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</si>
  <si>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</si>
  <si>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</si>
  <si>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</si>
  <si>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</si>
  <si>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</si>
  <si>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</si>
  <si>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</si>
  <si>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</si>
  <si>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</si>
  <si>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</si>
  <si>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</si>
  <si>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</si>
  <si>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</si>
  <si>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</si>
  <si>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</si>
  <si>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</si>
  <si>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</si>
  <si>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</si>
  <si>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</si>
  <si>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</si>
  <si>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</si>
  <si>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</si>
  <si>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</si>
  <si>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</si>
  <si>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</si>
  <si>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</si>
  <si>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</si>
  <si>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</si>
  <si>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</si>
  <si>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</si>
  <si>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</si>
  <si>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</si>
  <si>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</si>
  <si>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</si>
  <si>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</si>
  <si>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</si>
  <si>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</si>
  <si>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</si>
  <si>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</si>
  <si>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</si>
  <si>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</si>
  <si>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</si>
  <si>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</si>
  <si>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</si>
  <si>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</si>
  <si>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</si>
  <si>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</si>
  <si>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</si>
  <si>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</si>
  <si>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</si>
  <si>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</si>
  <si>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</si>
  <si>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</si>
  <si>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</si>
  <si>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</si>
  <si>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</si>
  <si>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</si>
  <si>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</si>
  <si>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</si>
  <si>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</si>
  <si>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</si>
  <si>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</si>
  <si>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</si>
  <si>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</si>
  <si>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</si>
  <si>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</si>
  <si>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</si>
  <si>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</si>
  <si>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</si>
  <si>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</si>
  <si>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</si>
  <si>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</si>
  <si>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</si>
  <si>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</si>
  <si>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</si>
  <si>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</si>
  <si>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</si>
  <si>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</si>
  <si>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</si>
  <si>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</si>
  <si>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</si>
  <si>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</si>
  <si>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</si>
  <si>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</si>
  <si>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</si>
  <si>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</si>
  <si>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</si>
  <si>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</si>
  <si>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</si>
  <si>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</si>
  <si>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</si>
  <si>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</si>
  <si>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</si>
  <si>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</si>
  <si>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</si>
  <si>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</si>
  <si>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</si>
  <si>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</si>
  <si>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</si>
  <si>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</si>
  <si>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</si>
  <si>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</si>
  <si>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</si>
  <si>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</si>
  <si>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</si>
  <si>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</si>
  <si>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</si>
  <si>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</si>
  <si>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</si>
  <si>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</si>
  <si>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</si>
  <si>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</si>
  <si>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</si>
  <si>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</si>
  <si>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</si>
  <si>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</si>
  <si>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</si>
  <si>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</si>
  <si>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</si>
  <si>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</si>
  <si>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</si>
  <si>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Dec 30, 2016</t>
  </si>
  <si>
    <t>Dec 29, 2016</t>
  </si>
  <si>
    <t>Dec 28, 2016</t>
  </si>
  <si>
    <t>Dec 27,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</si>
  <si>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</si>
  <si>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</si>
  <si>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</si>
  <si>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</si>
  <si>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</si>
  <si>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</si>
  <si>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</si>
  <si>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</si>
  <si>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</si>
  <si>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</si>
  <si>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</si>
  <si>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</si>
  <si>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</si>
  <si>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</si>
  <si>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</si>
  <si>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</si>
  <si>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</si>
  <si>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</si>
  <si>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</si>
  <si>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</si>
  <si>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</si>
  <si>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</si>
  <si>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</si>
  <si>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</si>
  <si>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</si>
  <si>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</si>
  <si>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</si>
  <si>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</si>
  <si>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</si>
  <si>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</si>
  <si>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</si>
  <si>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</si>
  <si>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</si>
  <si>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</si>
  <si>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</si>
  <si>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</si>
  <si>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</si>
  <si>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</si>
  <si>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</si>
  <si>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</si>
  <si>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</si>
  <si>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</si>
  <si>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</si>
  <si>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</si>
  <si>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</si>
  <si>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</si>
  <si>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</si>
  <si>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</si>
  <si>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</si>
  <si>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</si>
  <si>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</si>
  <si>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</si>
  <si>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</si>
  <si>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</si>
  <si>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</si>
  <si>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</si>
  <si>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</si>
  <si>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</si>
  <si>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</si>
  <si>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</si>
  <si>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</si>
  <si>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</si>
  <si>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</si>
  <si>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</si>
  <si>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</si>
  <si>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</si>
  <si>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</si>
  <si>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</si>
  <si>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</si>
  <si>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</si>
  <si>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</si>
  <si>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</si>
  <si>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</si>
  <si>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</si>
  <si>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</si>
  <si>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</si>
  <si>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</si>
  <si>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</si>
  <si>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</si>
  <si>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</si>
  <si>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</si>
  <si>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</si>
  <si>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</si>
  <si>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</si>
  <si>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</si>
  <si>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</si>
  <si>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</si>
  <si>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</si>
  <si>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</si>
  <si>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</si>
  <si>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</si>
  <si>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</si>
  <si>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</si>
  <si>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</si>
  <si>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</si>
  <si>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</si>
  <si>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</si>
  <si>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</si>
  <si>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</si>
  <si>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</si>
  <si>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</si>
  <si>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</si>
  <si>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</si>
  <si>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</si>
  <si>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</si>
  <si>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</si>
  <si>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</si>
  <si>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</si>
  <si>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</si>
  <si>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</si>
  <si>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</si>
  <si>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</si>
  <si>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</si>
  <si>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</si>
  <si>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</si>
  <si>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</si>
  <si>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</si>
  <si>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</si>
  <si>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</si>
  <si>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</si>
  <si>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</si>
  <si>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</si>
  <si>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</si>
  <si>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</si>
  <si>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</si>
  <si>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</si>
  <si>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</si>
  <si>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</si>
  <si>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</si>
  <si>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</si>
  <si>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</si>
  <si>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</si>
  <si>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</si>
  <si>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</si>
  <si>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</si>
  <si>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</si>
  <si>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</si>
  <si>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</si>
  <si>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</si>
  <si>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</si>
  <si>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</si>
  <si>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</si>
  <si>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</si>
  <si>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</si>
  <si>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</si>
  <si>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</si>
  <si>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</si>
  <si>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</si>
  <si>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</si>
  <si>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</si>
  <si>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</si>
  <si>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</si>
  <si>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</si>
  <si>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</si>
  <si>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</si>
  <si>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</si>
  <si>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</si>
  <si>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</si>
  <si>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</si>
  <si>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</si>
  <si>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</si>
  <si>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</si>
  <si>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</si>
  <si>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</si>
  <si>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</si>
  <si>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</si>
  <si>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</si>
  <si>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</si>
  <si>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</si>
  <si>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</si>
  <si>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</si>
  <si>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</si>
  <si>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</si>
  <si>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</si>
  <si>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</si>
  <si>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</si>
  <si>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</si>
  <si>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</si>
  <si>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</si>
  <si>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</si>
  <si>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</si>
  <si>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</si>
  <si>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</si>
  <si>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</si>
  <si>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</si>
  <si>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</si>
  <si>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</si>
  <si>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</si>
  <si>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</si>
  <si>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</si>
  <si>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</si>
  <si>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</si>
  <si>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</si>
  <si>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</si>
  <si>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</si>
  <si>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</si>
  <si>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</si>
  <si>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</si>
  <si>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</si>
  <si>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</si>
  <si>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</si>
  <si>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</si>
  <si>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</si>
  <si>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</si>
  <si>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</si>
  <si>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</si>
  <si>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</si>
  <si>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</si>
  <si>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</si>
  <si>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</si>
  <si>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</si>
  <si>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</si>
  <si>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</si>
  <si>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</si>
  <si>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</si>
  <si>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</si>
  <si>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</si>
  <si>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</si>
  <si>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</si>
  <si>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</si>
  <si>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</si>
  <si>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</si>
  <si>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</si>
  <si>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</si>
  <si>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</si>
  <si>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</si>
  <si>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</si>
  <si>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</si>
  <si>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</si>
  <si>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</si>
  <si>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</si>
  <si>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</si>
  <si>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</si>
  <si>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</si>
  <si>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</si>
  <si>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</si>
  <si>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</si>
  <si>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</si>
  <si>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</si>
  <si>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</si>
  <si>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</si>
  <si>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</si>
  <si>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</si>
  <si>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</si>
  <si>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</si>
  <si>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</si>
  <si>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</si>
  <si>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</si>
  <si>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</si>
  <si>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</si>
  <si>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</si>
  <si>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</si>
  <si>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</si>
  <si>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</si>
  <si>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</si>
  <si>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</si>
  <si>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</si>
  <si>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</si>
  <si>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</si>
  <si>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</si>
  <si>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</si>
  <si>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</si>
  <si>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</si>
  <si>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</si>
  <si>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</si>
  <si>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</si>
  <si>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</si>
  <si>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</si>
  <si>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</si>
  <si>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</si>
  <si>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</si>
  <si>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</si>
  <si>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</si>
  <si>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</si>
  <si>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</si>
  <si>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</si>
  <si>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</si>
  <si>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</si>
  <si>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</si>
  <si>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</si>
  <si>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</si>
  <si>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</si>
  <si>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</si>
  <si>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</si>
  <si>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</si>
  <si>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</si>
  <si>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</si>
  <si>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</si>
  <si>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</si>
  <si>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</si>
  <si>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</si>
  <si>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</si>
  <si>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</si>
  <si>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</si>
  <si>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</si>
  <si>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</si>
  <si>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</si>
  <si>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</si>
  <si>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</si>
  <si>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</si>
  <si>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</si>
  <si>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</si>
  <si>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</si>
  <si>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</si>
  <si>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</si>
  <si>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</si>
  <si>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</si>
  <si>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</si>
  <si>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</si>
  <si>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</si>
  <si>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</si>
  <si>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</si>
  <si>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</si>
  <si>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</si>
  <si>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</si>
  <si>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</si>
  <si>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</si>
  <si>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</si>
  <si>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</si>
  <si>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</si>
  <si>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</si>
  <si>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</si>
  <si>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</si>
  <si>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</si>
  <si>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</si>
  <si>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</si>
  <si>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</si>
  <si>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</si>
  <si>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</si>
  <si>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</si>
  <si>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</si>
  <si>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</si>
  <si>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</si>
  <si>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</si>
  <si>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</si>
  <si>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</si>
  <si>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</si>
  <si>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</si>
  <si>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</si>
  <si>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</si>
  <si>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</si>
  <si>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</si>
  <si>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</si>
  <si>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</si>
  <si>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</si>
  <si>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</si>
  <si>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</si>
  <si>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</si>
  <si>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</si>
  <si>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</si>
  <si>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</si>
  <si>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</si>
  <si>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</si>
  <si>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</si>
  <si>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</si>
  <si>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</si>
  <si>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</si>
  <si>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</si>
  <si>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</si>
  <si>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</si>
  <si>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</si>
  <si>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</si>
  <si>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</si>
  <si>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</si>
  <si>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</si>
  <si>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</si>
  <si>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</si>
  <si>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</si>
  <si>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</si>
  <si>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</si>
  <si>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</si>
  <si>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</si>
  <si>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</si>
  <si>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</si>
  <si>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</si>
  <si>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</si>
  <si>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</si>
  <si>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</si>
  <si>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</si>
  <si>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</si>
  <si>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</si>
  <si>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</si>
  <si>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</si>
  <si>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</si>
  <si>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</si>
  <si>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</si>
  <si>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</si>
  <si>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</si>
  <si>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</si>
  <si>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</si>
  <si>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</si>
  <si>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</si>
  <si>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</si>
  <si>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</si>
  <si>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</si>
  <si>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</si>
  <si>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</si>
  <si>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</si>
  <si>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</si>
  <si>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</si>
  <si>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</si>
  <si>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</si>
  <si>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</si>
  <si>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</si>
  <si>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</si>
  <si>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</si>
  <si>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</si>
  <si>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</si>
  <si>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</si>
  <si>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</si>
  <si>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</si>
  <si>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</si>
  <si>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</si>
  <si>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</si>
  <si>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</si>
  <si>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</si>
  <si>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</si>
  <si>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</si>
  <si>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</si>
  <si>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</si>
  <si>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</si>
  <si>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</si>
  <si>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</si>
  <si>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</si>
  <si>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</si>
  <si>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</si>
  <si>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</si>
  <si>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</si>
  <si>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</si>
  <si>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</si>
  <si>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</si>
  <si>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</si>
  <si>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</si>
  <si>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</si>
  <si>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</si>
  <si>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</si>
  <si>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</si>
  <si>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</si>
  <si>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</si>
  <si>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</si>
  <si>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</si>
  <si>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</si>
  <si>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</si>
  <si>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</si>
  <si>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</si>
  <si>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</si>
  <si>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</si>
  <si>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</si>
  <si>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</si>
  <si>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</si>
  <si>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</si>
  <si>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</si>
  <si>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</si>
  <si>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</si>
  <si>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</si>
  <si>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</si>
  <si>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</si>
  <si>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</si>
  <si>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</si>
  <si>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</si>
  <si>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</si>
  <si>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</si>
  <si>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</si>
  <si>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</si>
  <si>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</si>
  <si>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</si>
  <si>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</si>
  <si>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</si>
  <si>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</si>
  <si>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</si>
  <si>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</si>
  <si>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</si>
  <si>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</si>
  <si>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</si>
  <si>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</si>
  <si>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</si>
  <si>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</si>
  <si>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</si>
  <si>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</si>
  <si>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</si>
  <si>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</si>
  <si>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</si>
  <si>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</si>
  <si>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</si>
  <si>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</si>
  <si>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</si>
  <si>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</si>
  <si>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</si>
  <si>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</si>
  <si>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</si>
  <si>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</si>
  <si>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</si>
  <si>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</si>
  <si>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</si>
  <si>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</si>
  <si>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</si>
  <si>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</si>
  <si>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</si>
  <si>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</si>
  <si>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</si>
  <si>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Dec 31, 2014</t>
  </si>
  <si>
    <t>Dec 30, 2014</t>
  </si>
  <si>
    <t>Dec 29,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</si>
  <si>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</si>
  <si>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</si>
  <si>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</si>
  <si>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</si>
  <si>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</si>
  <si>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</si>
  <si>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</si>
  <si>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</si>
  <si>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</si>
  <si>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</si>
  <si>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</si>
  <si>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</si>
  <si>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</si>
  <si>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</si>
  <si>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</si>
  <si>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</si>
  <si>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</si>
  <si>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</si>
  <si>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</si>
  <si>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</si>
  <si>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</si>
  <si>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</si>
  <si>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</si>
  <si>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</si>
  <si>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</si>
  <si>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</si>
  <si>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</si>
  <si>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</si>
  <si>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</si>
  <si>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</si>
  <si>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</si>
  <si>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</si>
  <si>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</si>
  <si>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</si>
  <si>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</si>
  <si>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</si>
  <si>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</si>
  <si>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</si>
  <si>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</si>
  <si>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</si>
  <si>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</si>
  <si>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(PROJ.)</t>
  </si>
  <si>
    <t>R&amp;D / Revenue</t>
  </si>
  <si>
    <t>Maturity Rate</t>
  </si>
  <si>
    <t>Discount Rate</t>
  </si>
  <si>
    <t>NPV</t>
  </si>
  <si>
    <t>Total Value</t>
  </si>
  <si>
    <t>Per Share</t>
  </si>
  <si>
    <t>Upside</t>
  </si>
  <si>
    <t>Family DAP</t>
  </si>
  <si>
    <t>(B)</t>
  </si>
  <si>
    <t>Advertising</t>
  </si>
  <si>
    <t>Other</t>
  </si>
  <si>
    <t>Family of Apps</t>
  </si>
  <si>
    <t>Reality Labs</t>
  </si>
  <si>
    <t>Family DAP Y/Y</t>
  </si>
  <si>
    <t>Family DAP Q/Q</t>
  </si>
  <si>
    <t>Average Price per Ad</t>
  </si>
  <si>
    <t>Ad Rev Q/Q</t>
  </si>
  <si>
    <t>Reality Labs Q/Q</t>
  </si>
  <si>
    <t>Ad Rev Y/Y</t>
  </si>
  <si>
    <t>Reality Labs Y/Y</t>
  </si>
  <si>
    <t>Headcount Y/Y</t>
  </si>
  <si>
    <t>Beginning in the fourth quarter of 2021, we report our financial results based on two reportable segments:</t>
  </si>
  <si>
    <t>Family of Apps (FoA), which includes Facebook, Instagram, Messenger, WhatsApp and other services.</t>
  </si>
  <si>
    <t>Reality Labs (RL), which includes augmented and virtual reality related consumer hardware, software and content.</t>
  </si>
  <si>
    <t>Accrued Expenses &amp; OCL</t>
  </si>
  <si>
    <t>P/FCF</t>
  </si>
  <si>
    <t>FCF TTM</t>
  </si>
  <si>
    <t>FCF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</si>
</sst>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\x"/>
    <numFmt numFmtId="165" formatCode="#,##0_ ;[Red]\-#,##0\ "/>
    <numFmt numFmtId="172" formatCode="0\x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232A31"/>
      <name val="Arial"/>
      <family val="2"/>
    </font>
    <font>
      <b/>
      <sz val="10"/>
      <color rgb="FF232A3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i/>
      <sz val="10"/>
      <color theme="4"/>
      <name val="Arial"/>
      <family val="2"/>
    </font>
    <font>
      <i/>
      <sz val="10"/>
      <color theme="4"/>
      <name val="Arial"/>
      <family val="2"/>
    </font>
    <font>
      <i/>
      <sz val="10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4" fillId="0" borderId="0" xfId="1" applyFont="1" applyAlignment="1">
      <alignment horizontal="right"/>
    </xf>
    <xf numFmtId="0" fontId="5" fillId="0" borderId="0" xfId="0" applyFont="1"/>
    <xf numFmtId="0" fontId="1" fillId="4" borderId="7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4" fillId="4" borderId="0" xfId="1" applyFont="1" applyFill="1" applyBorder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6" fontId="7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7" fontId="7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10" fillId="5" borderId="9" xfId="0" applyFont="1" applyFill="1" applyBorder="1" applyAlignment="1">
      <alignment horizontal="left" vertical="center" indent="1"/>
    </xf>
    <xf numFmtId="0" fontId="10" fillId="5" borderId="9" xfId="0" applyFont="1" applyFill="1" applyBorder="1" applyAlignment="1">
      <alignment horizontal="right" vertical="center" indent="1"/>
    </xf>
    <xf numFmtId="3" fontId="10" fillId="5" borderId="9" xfId="0" applyNumberFormat="1" applyFont="1" applyFill="1" applyBorder="1" applyAlignment="1">
      <alignment horizontal="right" vertical="center" indent="1"/>
    </xf>
    <xf numFmtId="0" fontId="10" fillId="5" borderId="9" xfId="0" applyFont="1" applyFill="1" applyBorder="1" applyAlignment="1">
      <alignment horizontal="left" vertical="center"/>
    </xf>
    <xf numFmtId="3" fontId="12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/>
    <xf numFmtId="0" fontId="12" fillId="0" borderId="0" xfId="0" applyFont="1"/>
    <xf numFmtId="4" fontId="12" fillId="0" borderId="0" xfId="0" applyNumberFormat="1" applyFont="1"/>
    <xf numFmtId="9" fontId="12" fillId="0" borderId="0" xfId="0" applyNumberFormat="1" applyFont="1"/>
    <xf numFmtId="9" fontId="13" fillId="0" borderId="0" xfId="0" applyNumberFormat="1" applyFont="1"/>
    <xf numFmtId="3" fontId="13" fillId="0" borderId="0" xfId="0" applyNumberFormat="1" applyFont="1"/>
    <xf numFmtId="164" fontId="12" fillId="0" borderId="0" xfId="0" applyNumberFormat="1" applyFont="1"/>
    <xf numFmtId="0" fontId="13" fillId="6" borderId="0" xfId="0" applyFont="1" applyFill="1" applyAlignment="1">
      <alignment horizontal="right"/>
    </xf>
    <xf numFmtId="0" fontId="14" fillId="6" borderId="0" xfId="0" applyFont="1" applyFill="1" applyAlignment="1">
      <alignment horizontal="right"/>
    </xf>
    <xf numFmtId="0" fontId="14" fillId="6" borderId="0" xfId="0" applyFont="1" applyFill="1"/>
    <xf numFmtId="3" fontId="13" fillId="6" borderId="0" xfId="0" applyNumberFormat="1" applyFont="1" applyFill="1"/>
    <xf numFmtId="3" fontId="12" fillId="6" borderId="0" xfId="0" applyNumberFormat="1" applyFont="1" applyFill="1"/>
    <xf numFmtId="4" fontId="12" fillId="6" borderId="0" xfId="0" applyNumberFormat="1" applyFont="1" applyFill="1"/>
    <xf numFmtId="9" fontId="12" fillId="6" borderId="0" xfId="0" applyNumberFormat="1" applyFont="1" applyFill="1"/>
    <xf numFmtId="9" fontId="13" fillId="6" borderId="0" xfId="0" applyNumberFormat="1" applyFont="1" applyFill="1"/>
    <xf numFmtId="0" fontId="12" fillId="6" borderId="0" xfId="0" applyFont="1" applyFill="1" applyAlignment="1">
      <alignment horizontal="right"/>
    </xf>
    <xf numFmtId="0" fontId="12" fillId="6" borderId="0" xfId="0" applyFont="1" applyFill="1"/>
    <xf numFmtId="164" fontId="12" fillId="6" borderId="0" xfId="0" applyNumberFormat="1" applyFont="1" applyFill="1"/>
    <xf numFmtId="0" fontId="13" fillId="6" borderId="0" xfId="0" applyFont="1" applyFill="1"/>
    <xf numFmtId="9" fontId="1" fillId="0" borderId="3" xfId="0" applyNumberFormat="1" applyFont="1" applyBorder="1"/>
    <xf numFmtId="9" fontId="1" fillId="0" borderId="5" xfId="0" applyNumberFormat="1" applyFont="1" applyBorder="1"/>
    <xf numFmtId="165" fontId="1" fillId="0" borderId="5" xfId="0" applyNumberFormat="1" applyFont="1" applyBorder="1"/>
    <xf numFmtId="3" fontId="1" fillId="0" borderId="5" xfId="0" applyNumberFormat="1" applyFont="1" applyBorder="1"/>
    <xf numFmtId="165" fontId="2" fillId="0" borderId="5" xfId="0" applyNumberFormat="1" applyFont="1" applyBorder="1"/>
    <xf numFmtId="4" fontId="2" fillId="0" borderId="5" xfId="0" applyNumberFormat="1" applyFont="1" applyBorder="1"/>
    <xf numFmtId="9" fontId="1" fillId="0" borderId="8" xfId="0" applyNumberFormat="1" applyFont="1" applyBorder="1"/>
    <xf numFmtId="9" fontId="1" fillId="3" borderId="1" xfId="0" applyNumberFormat="1" applyFont="1" applyFill="1" applyBorder="1"/>
    <xf numFmtId="9" fontId="1" fillId="3" borderId="4" xfId="0" applyNumberFormat="1" applyFont="1" applyFill="1" applyBorder="1"/>
    <xf numFmtId="0" fontId="1" fillId="3" borderId="4" xfId="0" applyFont="1" applyFill="1" applyBorder="1"/>
    <xf numFmtId="0" fontId="2" fillId="3" borderId="4" xfId="0" applyFont="1" applyFill="1" applyBorder="1"/>
    <xf numFmtId="0" fontId="1" fillId="3" borderId="6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4" fillId="4" borderId="0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vertical="center" wrapText="1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4" fontId="16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9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3" fontId="16" fillId="0" borderId="0" xfId="0" applyNumberFormat="1" applyFont="1"/>
    <xf numFmtId="3" fontId="16" fillId="6" borderId="0" xfId="0" applyNumberFormat="1" applyFont="1" applyFill="1"/>
    <xf numFmtId="0" fontId="16" fillId="0" borderId="0" xfId="0" applyFont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8" fillId="6" borderId="0" xfId="0" applyFont="1" applyFill="1"/>
    <xf numFmtId="9" fontId="18" fillId="0" borderId="0" xfId="0" applyNumberFormat="1" applyFont="1"/>
    <xf numFmtId="9" fontId="19" fillId="0" borderId="0" xfId="0" applyNumberFormat="1" applyFont="1" applyAlignment="1">
      <alignment horizontal="left" indent="1"/>
    </xf>
    <xf numFmtId="9" fontId="19" fillId="0" borderId="0" xfId="0" applyNumberFormat="1" applyFont="1"/>
    <xf numFmtId="9" fontId="19" fillId="6" borderId="0" xfId="0" applyNumberFormat="1" applyFont="1" applyFill="1"/>
    <xf numFmtId="9" fontId="19" fillId="3" borderId="4" xfId="0" applyNumberFormat="1" applyFont="1" applyFill="1" applyBorder="1"/>
    <xf numFmtId="9" fontId="19" fillId="0" borderId="5" xfId="0" applyNumberFormat="1" applyFont="1" applyBorder="1"/>
    <xf numFmtId="9" fontId="17" fillId="0" borderId="0" xfId="0" applyNumberFormat="1" applyFont="1" applyAlignment="1">
      <alignment horizontal="right"/>
    </xf>
    <xf numFmtId="9" fontId="18" fillId="0" borderId="0" xfId="0" applyNumberFormat="1" applyFont="1" applyAlignment="1">
      <alignment horizontal="left" indent="1"/>
    </xf>
    <xf numFmtId="9" fontId="18" fillId="6" borderId="0" xfId="0" applyNumberFormat="1" applyFont="1" applyFill="1"/>
    <xf numFmtId="0" fontId="18" fillId="0" borderId="0" xfId="0" applyFont="1" applyAlignment="1">
      <alignment horizontal="right"/>
    </xf>
    <xf numFmtId="172" fontId="16" fillId="0" borderId="0" xfId="0" applyNumberFormat="1" applyFont="1" applyAlignment="1">
      <alignment horizontal="right"/>
    </xf>
    <xf numFmtId="172" fontId="1" fillId="0" borderId="0" xfId="0" applyNumberFormat="1" applyFont="1"/>
    <xf numFmtId="172" fontId="12" fillId="6" borderId="0" xfId="0" applyNumberFormat="1" applyFont="1" applyFill="1"/>
    <xf numFmtId="172" fontId="1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0</xdr:row>
      <xdr:rowOff>28575</xdr:rowOff>
    </xdr:from>
    <xdr:to>
      <xdr:col>4</xdr:col>
      <xdr:colOff>190500</xdr:colOff>
      <xdr:row>3</xdr:row>
      <xdr:rowOff>28575</xdr:rowOff>
    </xdr:to>
    <xdr:pic>
      <xdr:nvPicPr>
        <xdr:cNvPr id="2" name="Picture 1" descr="https://logo.clearbit.com/meta.com">
          <a:extLst>
            <a:ext uri="{FF2B5EF4-FFF2-40B4-BE49-F238E27FC236}">
              <a16:creationId xmlns:a16="http://schemas.microsoft.com/office/drawing/2014/main" id="{D3472FB1-3296-43C9-BC43-76FBC158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28575"/>
          <a:ext cx="6477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0</xdr:row>
      <xdr:rowOff>19050</xdr:rowOff>
    </xdr:from>
    <xdr:to>
      <xdr:col>25</xdr:col>
      <xdr:colOff>19050</xdr:colOff>
      <xdr:row>107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81FF690-5C68-48FF-ACC2-67A1266E9F43}"/>
            </a:ext>
          </a:extLst>
        </xdr:cNvPr>
        <xdr:cNvCxnSpPr/>
      </xdr:nvCxnSpPr>
      <xdr:spPr>
        <a:xfrm>
          <a:off x="15878175" y="19050"/>
          <a:ext cx="0" cy="154305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0</xdr:row>
      <xdr:rowOff>0</xdr:rowOff>
    </xdr:from>
    <xdr:to>
      <xdr:col>34</xdr:col>
      <xdr:colOff>19050</xdr:colOff>
      <xdr:row>107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DBF5912-5B00-4CA8-A060-62A7794C3F5B}"/>
            </a:ext>
          </a:extLst>
        </xdr:cNvPr>
        <xdr:cNvCxnSpPr/>
      </xdr:nvCxnSpPr>
      <xdr:spPr>
        <a:xfrm>
          <a:off x="12830175" y="0"/>
          <a:ext cx="0" cy="14620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bout.fb.com/news/2024/09/introducing-orion-our-first-true-augmented-reality-glasses/" TargetMode="External"/><Relationship Id="rId1" Type="http://schemas.openxmlformats.org/officeDocument/2006/relationships/hyperlink" Target="https://investor.fb.com/home/default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.fb.com/investor-news/press-release-details/2022/Meta-Reports-Third-Quarter-2022-Results/default.aspx" TargetMode="External"/><Relationship Id="rId13" Type="http://schemas.openxmlformats.org/officeDocument/2006/relationships/hyperlink" Target="https://investor.fb.com/investor-news/press-release-details/2023/Meta-Reports-Second-Quarter-2023-Results/default.aspx" TargetMode="External"/><Relationship Id="rId3" Type="http://schemas.openxmlformats.org/officeDocument/2006/relationships/hyperlink" Target="https://www.sec.gov/Archives/edgar/data/1326801/000132680124000012/meta-20231231.htm" TargetMode="External"/><Relationship Id="rId7" Type="http://schemas.openxmlformats.org/officeDocument/2006/relationships/hyperlink" Target="https://investor.fb.com/investor-news/press-release-details/2022/Meta-Reports-First-Quarter-2022-Results/default.aspx" TargetMode="External"/><Relationship Id="rId12" Type="http://schemas.openxmlformats.org/officeDocument/2006/relationships/hyperlink" Target="https://investor.fb.com/investor-news/press-release-details/2023/Meta-Reports-Fourth-Quarter-and-Full-Year-2022-Results/default.aspx" TargetMode="External"/><Relationship Id="rId2" Type="http://schemas.openxmlformats.org/officeDocument/2006/relationships/hyperlink" Target="https://www.sec.gov/Archives/edgar/data/1326801/000132680124000049/meta-20240331.htm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s://www.sec.gov/Archives/edgar/data/1326801/000132680124000069/meta-20240630.htm" TargetMode="External"/><Relationship Id="rId6" Type="http://schemas.openxmlformats.org/officeDocument/2006/relationships/hyperlink" Target="https://investor.fb.com/investor-news/press-release-details/2022/Meta-Reports-Second-Quarter-2022-Results/default.aspx" TargetMode="External"/><Relationship Id="rId11" Type="http://schemas.openxmlformats.org/officeDocument/2006/relationships/hyperlink" Target="https://www.sec.gov/Archives/edgar/data/1326801/000132680122000018/fb-20211231.htm" TargetMode="External"/><Relationship Id="rId5" Type="http://schemas.openxmlformats.org/officeDocument/2006/relationships/hyperlink" Target="https://www.sec.gov/Archives/edgar/data/1326801/000132680123000103/meta-20230930.ht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investor.fb.com/investor-news/press-release-details/2024/Meta-Reports-Third-Quarter-2024-Results/default.aspx" TargetMode="External"/><Relationship Id="rId4" Type="http://schemas.openxmlformats.org/officeDocument/2006/relationships/hyperlink" Target="https://www.sec.gov/Archives/edgar/data/1326801/000132680124000012/meta-20231231.htm" TargetMode="External"/><Relationship Id="rId9" Type="http://schemas.openxmlformats.org/officeDocument/2006/relationships/hyperlink" Target="https://s21.q4cdn.com/399680738/files/doc_financials/2020/ar/2020-Annual-Report.pdf" TargetMode="External"/><Relationship Id="rId14" Type="http://schemas.openxmlformats.org/officeDocument/2006/relationships/hyperlink" Target="https://investor.fb.com/investor-news/press-release-details/2023/Meta-Reports-First-Quarter-2023-Result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4399-F1ED-44FB-96F3-BE2465786A06}">
  <dimension ref="A2:V40"/>
  <sheetViews>
    <sheetView workbookViewId="0">
      <selection activeCell="A23" sqref="A23"/>
    </sheetView>
  </sheetViews>
  <sheetFormatPr defaultRowHeight="12.75" x14ac:dyDescent="0.2"/>
  <cols>
    <col min="1" max="16384" width="9.140625" style="1"/>
  </cols>
  <sheetData>
    <row r="2" spans="1:22" x14ac:dyDescent="0.2">
      <c r="B2" s="2" t="s">
        <v>0</v>
      </c>
    </row>
    <row r="3" spans="1:22" x14ac:dyDescent="0.2">
      <c r="B3" s="2" t="s">
        <v>1</v>
      </c>
    </row>
    <row r="5" spans="1:22" x14ac:dyDescent="0.2">
      <c r="B5" s="87" t="s">
        <v>2</v>
      </c>
      <c r="C5" s="88"/>
      <c r="D5" s="89"/>
      <c r="G5" s="87" t="s">
        <v>24</v>
      </c>
      <c r="H5" s="88"/>
      <c r="I5" s="88"/>
      <c r="J5" s="88"/>
      <c r="K5" s="88"/>
      <c r="L5" s="88"/>
      <c r="M5" s="88"/>
      <c r="N5" s="88"/>
      <c r="O5" s="88"/>
      <c r="P5" s="89"/>
      <c r="S5" s="90" t="s">
        <v>25</v>
      </c>
      <c r="T5" s="90"/>
      <c r="U5" s="90"/>
      <c r="V5" s="90"/>
    </row>
    <row r="6" spans="1:22" x14ac:dyDescent="0.2">
      <c r="B6" s="3" t="s">
        <v>3</v>
      </c>
      <c r="C6" s="4">
        <v>575.27</v>
      </c>
      <c r="D6" s="16"/>
      <c r="G6" s="8"/>
      <c r="H6" s="10"/>
      <c r="I6" s="10"/>
      <c r="J6" s="10"/>
      <c r="K6" s="10"/>
      <c r="L6" s="10"/>
      <c r="M6" s="10"/>
      <c r="N6" s="10"/>
      <c r="O6" s="10"/>
      <c r="P6" s="11"/>
      <c r="S6" s="1" t="s">
        <v>26</v>
      </c>
    </row>
    <row r="7" spans="1:22" x14ac:dyDescent="0.2">
      <c r="B7" s="3" t="s">
        <v>4</v>
      </c>
      <c r="C7" s="14">
        <f>+'Financial Model'!Y20</f>
        <v>2529</v>
      </c>
      <c r="D7" s="16" t="str">
        <f>+$C$31</f>
        <v>Q324</v>
      </c>
      <c r="G7" s="8"/>
      <c r="H7" s="10"/>
      <c r="I7" s="10"/>
      <c r="J7" s="10"/>
      <c r="K7" s="10"/>
      <c r="L7" s="10"/>
      <c r="M7" s="10"/>
      <c r="N7" s="10"/>
      <c r="O7" s="10"/>
      <c r="P7" s="11"/>
      <c r="S7" s="1" t="s">
        <v>27</v>
      </c>
      <c r="V7" s="1">
        <v>2012</v>
      </c>
    </row>
    <row r="8" spans="1:22" x14ac:dyDescent="0.2">
      <c r="B8" s="3" t="s">
        <v>5</v>
      </c>
      <c r="C8" s="14">
        <f>C6*C7</f>
        <v>1454857.8299999998</v>
      </c>
      <c r="D8" s="16"/>
      <c r="G8" s="8"/>
      <c r="H8" s="10"/>
      <c r="I8" s="10"/>
      <c r="J8" s="10"/>
      <c r="K8" s="10"/>
      <c r="L8" s="10"/>
      <c r="M8" s="10"/>
      <c r="N8" s="10"/>
      <c r="O8" s="10"/>
      <c r="P8" s="11"/>
      <c r="S8" s="1" t="s">
        <v>28</v>
      </c>
      <c r="V8" s="1">
        <v>2014</v>
      </c>
    </row>
    <row r="9" spans="1:22" x14ac:dyDescent="0.2">
      <c r="B9" s="3" t="s">
        <v>6</v>
      </c>
      <c r="C9" s="14">
        <f>+'Financial Model'!Y75</f>
        <v>70900</v>
      </c>
      <c r="D9" s="16" t="str">
        <f t="shared" ref="D9:D11" si="0">+$C$31</f>
        <v>Q324</v>
      </c>
      <c r="G9" s="18">
        <v>45536</v>
      </c>
      <c r="H9" s="31" t="s">
        <v>111</v>
      </c>
      <c r="I9" s="10"/>
      <c r="J9" s="10"/>
      <c r="K9" s="10"/>
      <c r="L9" s="10"/>
      <c r="M9" s="10"/>
      <c r="N9" s="10"/>
      <c r="O9" s="10"/>
      <c r="P9" s="11"/>
    </row>
    <row r="10" spans="1:22" x14ac:dyDescent="0.2">
      <c r="B10" s="3" t="s">
        <v>7</v>
      </c>
      <c r="C10" s="14">
        <f>+'Financial Model'!Y76</f>
        <v>28823</v>
      </c>
      <c r="D10" s="16" t="str">
        <f t="shared" si="0"/>
        <v>Q324</v>
      </c>
      <c r="G10" s="8"/>
      <c r="H10" s="10"/>
      <c r="I10" s="10"/>
      <c r="J10" s="10"/>
      <c r="K10" s="10"/>
      <c r="L10" s="10"/>
      <c r="M10" s="10"/>
      <c r="N10" s="10"/>
      <c r="O10" s="10"/>
      <c r="P10" s="11"/>
      <c r="S10" s="1" t="s">
        <v>129</v>
      </c>
      <c r="V10" s="1">
        <v>2014</v>
      </c>
    </row>
    <row r="11" spans="1:22" x14ac:dyDescent="0.2">
      <c r="B11" s="3" t="s">
        <v>8</v>
      </c>
      <c r="C11" s="14">
        <f>C9-C10</f>
        <v>42077</v>
      </c>
      <c r="D11" s="16" t="str">
        <f t="shared" si="0"/>
        <v>Q324</v>
      </c>
      <c r="G11" s="8"/>
      <c r="H11" s="10"/>
      <c r="I11" s="10"/>
      <c r="J11" s="10"/>
      <c r="K11" s="10"/>
      <c r="L11" s="10"/>
      <c r="M11" s="10"/>
      <c r="N11" s="10"/>
      <c r="O11" s="10"/>
      <c r="P11" s="11"/>
      <c r="S11" s="1" t="s">
        <v>35</v>
      </c>
    </row>
    <row r="12" spans="1:22" x14ac:dyDescent="0.2">
      <c r="B12" s="5" t="s">
        <v>9</v>
      </c>
      <c r="C12" s="15">
        <f>C8-C11</f>
        <v>1412780.8299999998</v>
      </c>
      <c r="D12" s="17"/>
      <c r="G12" s="8"/>
      <c r="H12" s="10"/>
      <c r="I12" s="10"/>
      <c r="J12" s="10"/>
      <c r="K12" s="10"/>
      <c r="L12" s="10"/>
      <c r="M12" s="10"/>
      <c r="N12" s="10"/>
      <c r="O12" s="10"/>
      <c r="P12" s="11"/>
      <c r="S12" s="1" t="s">
        <v>110</v>
      </c>
      <c r="V12" s="1">
        <v>2024</v>
      </c>
    </row>
    <row r="13" spans="1:22" x14ac:dyDescent="0.2">
      <c r="G13" s="8"/>
      <c r="H13" s="10"/>
      <c r="I13" s="10"/>
      <c r="J13" s="10"/>
      <c r="K13" s="10"/>
      <c r="L13" s="10"/>
      <c r="M13" s="10"/>
      <c r="N13" s="10"/>
      <c r="O13" s="10"/>
      <c r="P13" s="11"/>
    </row>
    <row r="14" spans="1:22" x14ac:dyDescent="0.2">
      <c r="G14" s="8"/>
      <c r="H14" s="10"/>
      <c r="I14" s="10"/>
      <c r="J14" s="10"/>
      <c r="K14" s="10"/>
      <c r="L14" s="10"/>
      <c r="M14" s="10"/>
      <c r="N14" s="10"/>
      <c r="O14" s="10"/>
      <c r="P14" s="11"/>
      <c r="S14" s="1" t="s">
        <v>29</v>
      </c>
    </row>
    <row r="15" spans="1:22" x14ac:dyDescent="0.2">
      <c r="B15" s="87" t="s">
        <v>11</v>
      </c>
      <c r="C15" s="88"/>
      <c r="D15" s="89"/>
      <c r="G15" s="8"/>
      <c r="H15" s="10"/>
      <c r="I15" s="10"/>
      <c r="J15" s="10"/>
      <c r="K15" s="10"/>
      <c r="L15" s="10"/>
      <c r="M15" s="10"/>
      <c r="N15" s="10"/>
      <c r="O15" s="10"/>
      <c r="P15" s="11"/>
    </row>
    <row r="16" spans="1:22" x14ac:dyDescent="0.2">
      <c r="A16" s="37" t="s">
        <v>125</v>
      </c>
      <c r="B16" s="6" t="s">
        <v>12</v>
      </c>
      <c r="C16" s="81" t="s">
        <v>13</v>
      </c>
      <c r="D16" s="82"/>
      <c r="G16" s="18">
        <v>44593</v>
      </c>
      <c r="H16" s="10" t="s">
        <v>124</v>
      </c>
      <c r="I16" s="10"/>
      <c r="J16" s="10"/>
      <c r="K16" s="10"/>
      <c r="L16" s="10"/>
      <c r="M16" s="10"/>
      <c r="N16" s="10"/>
      <c r="O16" s="10"/>
      <c r="P16" s="11"/>
    </row>
    <row r="17" spans="1:19" x14ac:dyDescent="0.2">
      <c r="A17" s="1">
        <v>2022</v>
      </c>
      <c r="B17" s="6" t="s">
        <v>14</v>
      </c>
      <c r="C17" s="81" t="s">
        <v>32</v>
      </c>
      <c r="D17" s="82"/>
      <c r="G17" s="8"/>
      <c r="H17" s="10"/>
      <c r="I17" s="10"/>
      <c r="J17" s="10"/>
      <c r="K17" s="10"/>
      <c r="L17" s="10"/>
      <c r="M17" s="10"/>
      <c r="N17" s="10"/>
      <c r="O17" s="10"/>
      <c r="P17" s="11"/>
    </row>
    <row r="18" spans="1:19" x14ac:dyDescent="0.2">
      <c r="A18" s="1">
        <v>2022</v>
      </c>
      <c r="B18" s="6" t="s">
        <v>15</v>
      </c>
      <c r="C18" s="81" t="s">
        <v>34</v>
      </c>
      <c r="D18" s="82"/>
      <c r="G18" s="8"/>
      <c r="H18" s="10"/>
      <c r="I18" s="10"/>
      <c r="J18" s="10"/>
      <c r="K18" s="10"/>
      <c r="L18" s="10"/>
      <c r="M18" s="10"/>
      <c r="N18" s="10"/>
      <c r="O18" s="10"/>
      <c r="P18" s="11"/>
    </row>
    <row r="19" spans="1:19" x14ac:dyDescent="0.2">
      <c r="A19" s="1">
        <v>2022</v>
      </c>
      <c r="B19" s="7" t="s">
        <v>16</v>
      </c>
      <c r="C19" s="91" t="s">
        <v>33</v>
      </c>
      <c r="D19" s="92"/>
      <c r="G19" s="18">
        <v>44470</v>
      </c>
      <c r="H19" s="10" t="s">
        <v>31</v>
      </c>
      <c r="I19" s="10"/>
      <c r="J19" s="10"/>
      <c r="K19" s="10"/>
      <c r="L19" s="10"/>
      <c r="M19" s="10"/>
      <c r="N19" s="10"/>
      <c r="O19" s="10"/>
      <c r="P19" s="11"/>
    </row>
    <row r="20" spans="1:19" x14ac:dyDescent="0.2">
      <c r="G20" s="8"/>
      <c r="H20" s="10"/>
      <c r="I20" s="10"/>
      <c r="J20" s="10"/>
      <c r="K20" s="10"/>
      <c r="L20" s="10"/>
      <c r="M20" s="10"/>
      <c r="N20" s="10"/>
      <c r="O20" s="10"/>
      <c r="P20" s="11"/>
      <c r="S20" s="1" t="s">
        <v>2684</v>
      </c>
    </row>
    <row r="21" spans="1:19" x14ac:dyDescent="0.2">
      <c r="G21" s="8"/>
      <c r="H21" s="10"/>
      <c r="I21" s="10"/>
      <c r="J21" s="10"/>
      <c r="K21" s="10"/>
      <c r="L21" s="10"/>
      <c r="M21" s="10"/>
      <c r="N21" s="10"/>
      <c r="O21" s="10"/>
      <c r="P21" s="11"/>
      <c r="S21" s="101" t="s">
        <v>2685</v>
      </c>
    </row>
    <row r="22" spans="1:19" x14ac:dyDescent="0.2">
      <c r="B22" s="87" t="s">
        <v>10</v>
      </c>
      <c r="C22" s="88"/>
      <c r="D22" s="89"/>
      <c r="G22" s="8"/>
      <c r="H22" s="10"/>
      <c r="I22" s="10"/>
      <c r="J22" s="10"/>
      <c r="K22" s="10"/>
      <c r="L22" s="10"/>
      <c r="M22" s="10"/>
      <c r="N22" s="10"/>
      <c r="O22" s="10"/>
      <c r="P22" s="11"/>
      <c r="S22" s="101" t="s">
        <v>2686</v>
      </c>
    </row>
    <row r="23" spans="1:19" x14ac:dyDescent="0.2">
      <c r="B23" s="8" t="s">
        <v>17</v>
      </c>
      <c r="C23" s="81" t="s">
        <v>30</v>
      </c>
      <c r="D23" s="82"/>
      <c r="G23" s="18">
        <v>41699</v>
      </c>
      <c r="H23" s="10" t="s">
        <v>121</v>
      </c>
      <c r="I23" s="10"/>
      <c r="J23" s="10"/>
      <c r="K23" s="10"/>
      <c r="L23" s="10"/>
      <c r="M23" s="10"/>
      <c r="N23" s="10"/>
      <c r="O23" s="10"/>
      <c r="P23" s="11"/>
    </row>
    <row r="24" spans="1:19" x14ac:dyDescent="0.2">
      <c r="B24" s="8" t="s">
        <v>18</v>
      </c>
      <c r="C24" s="81">
        <v>2004</v>
      </c>
      <c r="D24" s="82"/>
      <c r="G24" s="8"/>
      <c r="H24" s="10"/>
      <c r="I24" s="10"/>
      <c r="J24" s="10"/>
      <c r="K24" s="10"/>
      <c r="L24" s="10"/>
      <c r="M24" s="10"/>
      <c r="N24" s="10"/>
      <c r="O24" s="10"/>
      <c r="P24" s="11"/>
    </row>
    <row r="25" spans="1:19" x14ac:dyDescent="0.2">
      <c r="B25" s="8" t="s">
        <v>19</v>
      </c>
      <c r="C25" s="81">
        <v>2012</v>
      </c>
      <c r="D25" s="82"/>
      <c r="G25" s="18">
        <v>41671</v>
      </c>
      <c r="H25" s="10" t="s">
        <v>123</v>
      </c>
      <c r="I25" s="10"/>
      <c r="J25" s="10"/>
      <c r="K25" s="10"/>
      <c r="L25" s="10"/>
      <c r="M25" s="10"/>
      <c r="N25" s="10"/>
      <c r="O25" s="10"/>
      <c r="P25" s="11"/>
    </row>
    <row r="26" spans="1:19" x14ac:dyDescent="0.2">
      <c r="B26" s="8"/>
      <c r="C26" s="81"/>
      <c r="D26" s="82"/>
      <c r="G26" s="8"/>
      <c r="H26" s="10"/>
      <c r="I26" s="10"/>
      <c r="J26" s="10"/>
      <c r="K26" s="10"/>
      <c r="L26" s="10"/>
      <c r="M26" s="10"/>
      <c r="N26" s="10"/>
      <c r="O26" s="10"/>
      <c r="P26" s="11"/>
    </row>
    <row r="27" spans="1:19" x14ac:dyDescent="0.2">
      <c r="B27" s="8" t="s">
        <v>20</v>
      </c>
      <c r="C27" s="81"/>
      <c r="D27" s="82"/>
      <c r="G27" s="8"/>
      <c r="H27" s="10"/>
      <c r="I27" s="10"/>
      <c r="J27" s="10"/>
      <c r="K27" s="10"/>
      <c r="L27" s="10"/>
      <c r="M27" s="10"/>
      <c r="N27" s="10"/>
      <c r="O27" s="10"/>
      <c r="P27" s="11"/>
    </row>
    <row r="28" spans="1:19" x14ac:dyDescent="0.2">
      <c r="B28" s="8"/>
      <c r="C28" s="81"/>
      <c r="D28" s="82"/>
      <c r="G28" s="18">
        <v>41000</v>
      </c>
      <c r="H28" s="10" t="s">
        <v>122</v>
      </c>
      <c r="I28" s="10"/>
      <c r="J28" s="10"/>
      <c r="K28" s="10"/>
      <c r="L28" s="10"/>
      <c r="M28" s="10"/>
      <c r="N28" s="10"/>
      <c r="O28" s="10"/>
      <c r="P28" s="11"/>
    </row>
    <row r="29" spans="1:19" x14ac:dyDescent="0.2">
      <c r="B29" s="8"/>
      <c r="C29" s="81"/>
      <c r="D29" s="82"/>
      <c r="G29" s="8"/>
      <c r="H29" s="10"/>
      <c r="I29" s="10"/>
      <c r="J29" s="10"/>
      <c r="K29" s="10"/>
      <c r="L29" s="10"/>
      <c r="M29" s="10"/>
      <c r="N29" s="10"/>
      <c r="O29" s="10"/>
      <c r="P29" s="11"/>
    </row>
    <row r="30" spans="1:19" x14ac:dyDescent="0.2">
      <c r="B30" s="8" t="s">
        <v>22</v>
      </c>
      <c r="C30" s="85" t="s">
        <v>36</v>
      </c>
      <c r="D30" s="86"/>
      <c r="G30" s="8"/>
      <c r="H30" s="10"/>
      <c r="I30" s="10"/>
      <c r="J30" s="10"/>
      <c r="K30" s="10"/>
      <c r="L30" s="10"/>
      <c r="M30" s="10"/>
      <c r="N30" s="10"/>
      <c r="O30" s="10"/>
      <c r="P30" s="11"/>
    </row>
    <row r="31" spans="1:19" x14ac:dyDescent="0.2">
      <c r="B31" s="9" t="s">
        <v>21</v>
      </c>
      <c r="C31" s="27" t="s">
        <v>39</v>
      </c>
      <c r="D31" s="28">
        <v>45595</v>
      </c>
      <c r="G31" s="9"/>
      <c r="H31" s="12"/>
      <c r="I31" s="12"/>
      <c r="J31" s="12"/>
      <c r="K31" s="12"/>
      <c r="L31" s="12"/>
      <c r="M31" s="12"/>
      <c r="N31" s="12"/>
      <c r="O31" s="12"/>
      <c r="P31" s="13"/>
    </row>
    <row r="34" spans="2:4" x14ac:dyDescent="0.2">
      <c r="B34" s="87" t="s">
        <v>23</v>
      </c>
      <c r="C34" s="88"/>
      <c r="D34" s="89"/>
    </row>
    <row r="35" spans="2:4" x14ac:dyDescent="0.2">
      <c r="B35" s="8" t="s">
        <v>87</v>
      </c>
      <c r="C35" s="83">
        <f>+C6/'Financial Model'!Y73</f>
        <v>8.8425616760571089</v>
      </c>
      <c r="D35" s="84"/>
    </row>
    <row r="36" spans="2:4" x14ac:dyDescent="0.2">
      <c r="B36" s="8" t="s">
        <v>86</v>
      </c>
      <c r="C36" s="83">
        <f>+C8/SUM('Financial Model'!V8:Y8)</f>
        <v>9.3124609062453985</v>
      </c>
      <c r="D36" s="84"/>
    </row>
    <row r="37" spans="2:4" x14ac:dyDescent="0.2">
      <c r="B37" s="8" t="s">
        <v>108</v>
      </c>
      <c r="C37" s="29"/>
      <c r="D37" s="30"/>
    </row>
    <row r="38" spans="2:4" x14ac:dyDescent="0.2">
      <c r="B38" s="8" t="s">
        <v>88</v>
      </c>
      <c r="C38" s="83">
        <f>C6/SUM('Financial Model'!V19:Y19)</f>
        <v>26.360609283332796</v>
      </c>
      <c r="D38" s="84"/>
    </row>
    <row r="39" spans="2:4" x14ac:dyDescent="0.2">
      <c r="B39" s="8" t="s">
        <v>109</v>
      </c>
      <c r="C39" s="29"/>
      <c r="D39" s="30"/>
    </row>
    <row r="40" spans="2:4" x14ac:dyDescent="0.2">
      <c r="B40" s="8"/>
      <c r="C40" s="29"/>
      <c r="D40" s="30"/>
    </row>
  </sheetData>
  <mergeCells count="21">
    <mergeCell ref="G5:P5"/>
    <mergeCell ref="S5:V5"/>
    <mergeCell ref="C36:D36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9:D19"/>
    <mergeCell ref="C18:D18"/>
    <mergeCell ref="C38:D38"/>
    <mergeCell ref="C28:D28"/>
    <mergeCell ref="C29:D29"/>
    <mergeCell ref="C30:D30"/>
    <mergeCell ref="B34:D34"/>
    <mergeCell ref="C35:D35"/>
  </mergeCells>
  <hyperlinks>
    <hyperlink ref="C30:D30" r:id="rId1" display="Link" xr:uid="{E34671E5-015B-4F6E-A89E-58DC4BD2B98C}"/>
    <hyperlink ref="H9" r:id="rId2" xr:uid="{3AF6016B-DBB8-464D-9971-BEEC5A0FFFB2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4973-B92E-4576-933D-70DBEDDEA012}">
  <dimension ref="A1:CK95"/>
  <sheetViews>
    <sheetView tabSelected="1"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AC23" sqref="AC23"/>
    </sheetView>
  </sheetViews>
  <sheetFormatPr defaultRowHeight="12.75" x14ac:dyDescent="0.2"/>
  <cols>
    <col min="1" max="1" width="4.28515625" style="96" customWidth="1"/>
    <col min="2" max="2" width="23.28515625" style="1" bestFit="1" customWidth="1"/>
    <col min="3" max="25" width="9.140625" style="1"/>
    <col min="26" max="26" width="9.140625" style="66"/>
    <col min="27" max="34" width="9.140625" style="1"/>
    <col min="35" max="35" width="9.140625" style="66"/>
    <col min="36" max="43" width="9.140625" style="51"/>
    <col min="44" max="45" width="9.140625" style="1"/>
    <col min="46" max="46" width="12.7109375" style="1" bestFit="1" customWidth="1"/>
    <col min="47" max="47" width="9.7109375" style="1" customWidth="1"/>
    <col min="48" max="16384" width="9.140625" style="1"/>
  </cols>
  <sheetData>
    <row r="1" spans="1:43" s="19" customFormat="1" x14ac:dyDescent="0.2">
      <c r="A1" s="96"/>
      <c r="C1" s="19" t="s">
        <v>137</v>
      </c>
      <c r="D1" s="19" t="s">
        <v>136</v>
      </c>
      <c r="E1" s="19" t="s">
        <v>135</v>
      </c>
      <c r="F1" s="19" t="s">
        <v>134</v>
      </c>
      <c r="G1" s="19" t="s">
        <v>133</v>
      </c>
      <c r="H1" s="19" t="s">
        <v>132</v>
      </c>
      <c r="I1" s="19" t="s">
        <v>131</v>
      </c>
      <c r="J1" s="19" t="s">
        <v>130</v>
      </c>
      <c r="K1" s="19" t="s">
        <v>120</v>
      </c>
      <c r="L1" s="19" t="s">
        <v>119</v>
      </c>
      <c r="M1" s="19" t="s">
        <v>118</v>
      </c>
      <c r="N1" s="19" t="s">
        <v>117</v>
      </c>
      <c r="O1" s="25" t="s">
        <v>116</v>
      </c>
      <c r="P1" s="25" t="s">
        <v>115</v>
      </c>
      <c r="Q1" s="25" t="s">
        <v>114</v>
      </c>
      <c r="R1" s="19" t="s">
        <v>112</v>
      </c>
      <c r="S1" s="25" t="s">
        <v>41</v>
      </c>
      <c r="T1" s="25" t="s">
        <v>42</v>
      </c>
      <c r="U1" s="25" t="s">
        <v>43</v>
      </c>
      <c r="V1" s="25" t="s">
        <v>44</v>
      </c>
      <c r="W1" s="25" t="s">
        <v>38</v>
      </c>
      <c r="X1" s="25" t="s">
        <v>37</v>
      </c>
      <c r="Y1" s="25" t="s">
        <v>39</v>
      </c>
      <c r="Z1" s="57" t="s">
        <v>40</v>
      </c>
      <c r="AC1" s="19" t="s">
        <v>93</v>
      </c>
      <c r="AD1" s="19" t="s">
        <v>94</v>
      </c>
      <c r="AE1" s="25" t="s">
        <v>95</v>
      </c>
      <c r="AF1" s="25" t="s">
        <v>96</v>
      </c>
      <c r="AG1" s="25" t="s">
        <v>97</v>
      </c>
      <c r="AH1" s="25" t="s">
        <v>98</v>
      </c>
      <c r="AI1" s="57" t="s">
        <v>99</v>
      </c>
      <c r="AJ1" s="49" t="s">
        <v>100</v>
      </c>
      <c r="AK1" s="49" t="s">
        <v>101</v>
      </c>
      <c r="AL1" s="49" t="s">
        <v>102</v>
      </c>
      <c r="AM1" s="49" t="s">
        <v>103</v>
      </c>
      <c r="AN1" s="49" t="s">
        <v>104</v>
      </c>
      <c r="AO1" s="49" t="s">
        <v>105</v>
      </c>
      <c r="AP1" s="49" t="s">
        <v>106</v>
      </c>
      <c r="AQ1" s="49" t="s">
        <v>107</v>
      </c>
    </row>
    <row r="2" spans="1:43" s="33" customFormat="1" x14ac:dyDescent="0.2">
      <c r="A2" s="95"/>
      <c r="B2" s="32"/>
      <c r="C2" s="34"/>
      <c r="D2" s="34"/>
      <c r="E2" s="34"/>
      <c r="F2" s="34"/>
      <c r="G2" s="34"/>
      <c r="H2" s="34"/>
      <c r="I2" s="34"/>
      <c r="J2" s="34"/>
      <c r="K2" s="34">
        <v>44286</v>
      </c>
      <c r="L2" s="34">
        <v>44377</v>
      </c>
      <c r="M2" s="34">
        <v>44469</v>
      </c>
      <c r="N2" s="34">
        <f>+AF2</f>
        <v>44561</v>
      </c>
      <c r="O2" s="34">
        <v>44651</v>
      </c>
      <c r="P2" s="34">
        <v>44742</v>
      </c>
      <c r="Q2" s="34">
        <v>44834</v>
      </c>
      <c r="R2" s="34">
        <f>+AG2</f>
        <v>44926</v>
      </c>
      <c r="S2" s="34">
        <v>45016</v>
      </c>
      <c r="T2" s="34">
        <v>45107</v>
      </c>
      <c r="U2" s="34">
        <v>45199</v>
      </c>
      <c r="V2" s="34">
        <v>45291</v>
      </c>
      <c r="W2" s="34">
        <v>45382</v>
      </c>
      <c r="X2" s="34">
        <v>45473</v>
      </c>
      <c r="Y2" s="34">
        <v>45565</v>
      </c>
      <c r="Z2" s="59"/>
      <c r="AC2" s="34">
        <v>43465</v>
      </c>
      <c r="AD2" s="34">
        <v>43830</v>
      </c>
      <c r="AE2" s="34">
        <v>44196</v>
      </c>
      <c r="AF2" s="34">
        <v>44561</v>
      </c>
      <c r="AG2" s="34">
        <v>44926</v>
      </c>
      <c r="AH2" s="34">
        <v>45291</v>
      </c>
      <c r="AI2" s="58" t="s">
        <v>2662</v>
      </c>
      <c r="AJ2" s="50"/>
      <c r="AK2" s="50"/>
      <c r="AL2" s="50"/>
      <c r="AM2" s="50"/>
      <c r="AN2" s="50"/>
      <c r="AO2" s="50"/>
      <c r="AP2" s="50"/>
      <c r="AQ2" s="50"/>
    </row>
    <row r="3" spans="1:43" s="33" customFormat="1" x14ac:dyDescent="0.2">
      <c r="A3" s="95"/>
      <c r="B3" s="32"/>
      <c r="O3" s="38">
        <v>46478</v>
      </c>
      <c r="P3" s="38">
        <v>46569</v>
      </c>
      <c r="Q3" s="35">
        <v>45591</v>
      </c>
      <c r="S3" s="38">
        <v>46113</v>
      </c>
      <c r="T3" s="35">
        <v>45499</v>
      </c>
      <c r="U3" s="35">
        <v>45591</v>
      </c>
      <c r="V3" s="35">
        <v>45324</v>
      </c>
      <c r="W3" s="35">
        <v>45407</v>
      </c>
      <c r="X3" s="35">
        <v>45505</v>
      </c>
      <c r="Y3" s="35">
        <v>45595</v>
      </c>
      <c r="Z3" s="59"/>
      <c r="AE3" s="35">
        <v>45321</v>
      </c>
      <c r="AF3" s="38">
        <v>37288</v>
      </c>
      <c r="AG3" s="38">
        <v>36923</v>
      </c>
      <c r="AH3" s="35">
        <f>+V3</f>
        <v>45324</v>
      </c>
      <c r="AI3" s="59"/>
      <c r="AJ3" s="50"/>
      <c r="AK3" s="50"/>
      <c r="AL3" s="50"/>
      <c r="AM3" s="50"/>
      <c r="AN3" s="50"/>
      <c r="AO3" s="50"/>
      <c r="AP3" s="50"/>
      <c r="AQ3" s="50"/>
    </row>
    <row r="4" spans="1:43" s="51" customFormat="1" x14ac:dyDescent="0.2">
      <c r="A4" s="96"/>
      <c r="B4" s="102" t="s">
        <v>2672</v>
      </c>
      <c r="C4" s="48"/>
      <c r="D4" s="48"/>
      <c r="E4" s="48"/>
      <c r="F4" s="48"/>
      <c r="G4" s="48"/>
      <c r="H4" s="48"/>
      <c r="I4" s="48"/>
      <c r="J4" s="48"/>
      <c r="K4" s="48">
        <v>25439</v>
      </c>
      <c r="L4" s="48">
        <v>28580</v>
      </c>
      <c r="M4" s="48">
        <v>28276</v>
      </c>
      <c r="N4" s="48">
        <f>+AF4-SUM(K4:M4)</f>
        <v>32639</v>
      </c>
      <c r="O4" s="48">
        <v>26998</v>
      </c>
      <c r="P4" s="48">
        <v>28152</v>
      </c>
      <c r="Q4" s="48">
        <v>27237</v>
      </c>
      <c r="R4" s="48">
        <f>+AG4-SUM(O4:Q4)</f>
        <v>31255</v>
      </c>
      <c r="S4" s="48">
        <v>28101</v>
      </c>
      <c r="T4" s="48">
        <v>31498</v>
      </c>
      <c r="U4" s="48">
        <v>33643</v>
      </c>
      <c r="V4" s="48">
        <f>AH4-SUM(S4:U4)</f>
        <v>38706</v>
      </c>
      <c r="W4" s="48">
        <v>35635</v>
      </c>
      <c r="X4" s="48">
        <v>38329</v>
      </c>
      <c r="Y4" s="48">
        <v>39885</v>
      </c>
      <c r="Z4" s="61"/>
      <c r="AC4" s="48"/>
      <c r="AD4" s="48">
        <v>69655</v>
      </c>
      <c r="AE4" s="48">
        <v>84169</v>
      </c>
      <c r="AF4" s="48">
        <v>114934</v>
      </c>
      <c r="AG4" s="48">
        <v>113642</v>
      </c>
      <c r="AH4" s="48">
        <v>131948</v>
      </c>
      <c r="AI4" s="61"/>
      <c r="AJ4" s="48"/>
      <c r="AK4" s="48"/>
      <c r="AL4" s="48"/>
      <c r="AM4" s="48"/>
      <c r="AN4" s="48"/>
      <c r="AO4" s="48"/>
      <c r="AP4" s="48"/>
      <c r="AQ4" s="48"/>
    </row>
    <row r="5" spans="1:43" s="51" customFormat="1" x14ac:dyDescent="0.2">
      <c r="A5" s="96"/>
      <c r="B5" s="102" t="s">
        <v>2673</v>
      </c>
      <c r="C5" s="48"/>
      <c r="D5" s="48"/>
      <c r="E5" s="48"/>
      <c r="F5" s="48"/>
      <c r="G5" s="48"/>
      <c r="H5" s="48"/>
      <c r="I5" s="48"/>
      <c r="J5" s="48"/>
      <c r="K5" s="48">
        <v>198</v>
      </c>
      <c r="L5" s="48">
        <v>192</v>
      </c>
      <c r="M5" s="48">
        <v>176</v>
      </c>
      <c r="N5" s="48">
        <f>+AF5-SUM(K5:M5)</f>
        <v>155</v>
      </c>
      <c r="O5" s="48">
        <v>215</v>
      </c>
      <c r="P5" s="48">
        <v>218</v>
      </c>
      <c r="Q5" s="48">
        <v>192</v>
      </c>
      <c r="R5" s="48">
        <f>+AG5-SUM(O5:Q5)</f>
        <v>183</v>
      </c>
      <c r="S5" s="48">
        <v>205</v>
      </c>
      <c r="T5" s="48">
        <v>225</v>
      </c>
      <c r="U5" s="48">
        <v>293</v>
      </c>
      <c r="V5" s="48">
        <f>AH5-SUM(S5:U5)</f>
        <v>335</v>
      </c>
      <c r="W5" s="48">
        <v>380</v>
      </c>
      <c r="X5" s="48">
        <v>389</v>
      </c>
      <c r="Y5" s="48">
        <v>434</v>
      </c>
      <c r="Z5" s="61"/>
      <c r="AC5" s="48"/>
      <c r="AD5" s="48">
        <v>541</v>
      </c>
      <c r="AE5" s="48">
        <v>657</v>
      </c>
      <c r="AF5" s="48">
        <v>721</v>
      </c>
      <c r="AG5" s="48">
        <v>808</v>
      </c>
      <c r="AH5" s="48">
        <v>1058</v>
      </c>
      <c r="AI5" s="61"/>
      <c r="AJ5" s="48"/>
      <c r="AK5" s="48"/>
      <c r="AL5" s="48"/>
      <c r="AM5" s="48"/>
      <c r="AN5" s="48"/>
      <c r="AO5" s="48"/>
      <c r="AP5" s="48"/>
      <c r="AQ5" s="48"/>
    </row>
    <row r="6" spans="1:43" s="106" customFormat="1" x14ac:dyDescent="0.2">
      <c r="A6" s="96"/>
      <c r="B6" s="103" t="s">
        <v>2674</v>
      </c>
      <c r="C6" s="104"/>
      <c r="D6" s="104"/>
      <c r="E6" s="104"/>
      <c r="F6" s="104"/>
      <c r="G6" s="104"/>
      <c r="H6" s="104"/>
      <c r="I6" s="104"/>
      <c r="J6" s="104"/>
      <c r="K6" s="104">
        <f t="shared" ref="K6:X6" si="0">K4+K5</f>
        <v>25637</v>
      </c>
      <c r="L6" s="104">
        <f t="shared" si="0"/>
        <v>28772</v>
      </c>
      <c r="M6" s="104">
        <f t="shared" si="0"/>
        <v>28452</v>
      </c>
      <c r="N6" s="104">
        <f t="shared" si="0"/>
        <v>32794</v>
      </c>
      <c r="O6" s="104">
        <f t="shared" si="0"/>
        <v>27213</v>
      </c>
      <c r="P6" s="104">
        <f t="shared" si="0"/>
        <v>28370</v>
      </c>
      <c r="Q6" s="104">
        <f t="shared" si="0"/>
        <v>27429</v>
      </c>
      <c r="R6" s="104">
        <f t="shared" si="0"/>
        <v>31438</v>
      </c>
      <c r="S6" s="104">
        <f t="shared" si="0"/>
        <v>28306</v>
      </c>
      <c r="T6" s="104">
        <f t="shared" si="0"/>
        <v>31723</v>
      </c>
      <c r="U6" s="104">
        <f t="shared" si="0"/>
        <v>33936</v>
      </c>
      <c r="V6" s="104">
        <f t="shared" si="0"/>
        <v>39041</v>
      </c>
      <c r="W6" s="104">
        <f t="shared" si="0"/>
        <v>36015</v>
      </c>
      <c r="X6" s="104">
        <f t="shared" si="0"/>
        <v>38718</v>
      </c>
      <c r="Y6" s="104">
        <f>Y4+Y5</f>
        <v>40319</v>
      </c>
      <c r="Z6" s="105"/>
      <c r="AC6" s="104"/>
      <c r="AD6" s="104">
        <f t="shared" ref="AD6:AF6" si="1">+AD4+AD5</f>
        <v>70196</v>
      </c>
      <c r="AE6" s="104">
        <f t="shared" si="1"/>
        <v>84826</v>
      </c>
      <c r="AF6" s="104">
        <f t="shared" si="1"/>
        <v>115655</v>
      </c>
      <c r="AG6" s="104">
        <f>+AG4+AG5</f>
        <v>114450</v>
      </c>
      <c r="AH6" s="104">
        <f>+AH4+AH5</f>
        <v>133006</v>
      </c>
      <c r="AI6" s="105"/>
      <c r="AJ6" s="104"/>
      <c r="AK6" s="104"/>
      <c r="AL6" s="104"/>
      <c r="AM6" s="104"/>
      <c r="AN6" s="104"/>
      <c r="AO6" s="104"/>
      <c r="AP6" s="104"/>
      <c r="AQ6" s="104"/>
    </row>
    <row r="7" spans="1:43" s="51" customFormat="1" x14ac:dyDescent="0.2">
      <c r="A7" s="96"/>
      <c r="B7" s="102" t="s">
        <v>2675</v>
      </c>
      <c r="C7" s="48"/>
      <c r="D7" s="48"/>
      <c r="E7" s="48"/>
      <c r="F7" s="48"/>
      <c r="G7" s="48"/>
      <c r="H7" s="48"/>
      <c r="I7" s="48"/>
      <c r="J7" s="48"/>
      <c r="K7" s="48">
        <v>534</v>
      </c>
      <c r="L7" s="48">
        <v>305</v>
      </c>
      <c r="M7" s="48">
        <v>558</v>
      </c>
      <c r="N7" s="48">
        <f>+AF7-SUM(K7:M7)</f>
        <v>877</v>
      </c>
      <c r="O7" s="48">
        <v>695</v>
      </c>
      <c r="P7" s="48">
        <v>452</v>
      </c>
      <c r="Q7" s="48">
        <v>285</v>
      </c>
      <c r="R7" s="48">
        <f>+AG7-SUM(O7:Q7)</f>
        <v>727</v>
      </c>
      <c r="S7" s="48">
        <v>339</v>
      </c>
      <c r="T7" s="48">
        <v>276</v>
      </c>
      <c r="U7" s="48">
        <v>210</v>
      </c>
      <c r="V7" s="48">
        <f>AH7-SUM(S7:U7)</f>
        <v>1071</v>
      </c>
      <c r="W7" s="48">
        <v>440</v>
      </c>
      <c r="X7" s="48">
        <v>353</v>
      </c>
      <c r="Y7" s="48">
        <v>270</v>
      </c>
      <c r="Z7" s="61"/>
      <c r="AC7" s="48"/>
      <c r="AD7" s="48">
        <v>501</v>
      </c>
      <c r="AE7" s="48">
        <v>1139</v>
      </c>
      <c r="AF7" s="48">
        <v>2274</v>
      </c>
      <c r="AG7" s="48">
        <v>2159</v>
      </c>
      <c r="AH7" s="48">
        <v>1896</v>
      </c>
      <c r="AI7" s="61"/>
      <c r="AJ7" s="48"/>
      <c r="AK7" s="48"/>
      <c r="AL7" s="48"/>
      <c r="AM7" s="48"/>
      <c r="AN7" s="48"/>
      <c r="AO7" s="48"/>
      <c r="AP7" s="48"/>
      <c r="AQ7" s="48"/>
    </row>
    <row r="8" spans="1:43" s="2" customFormat="1" x14ac:dyDescent="0.2">
      <c r="A8" s="96"/>
      <c r="B8" s="2" t="s">
        <v>45</v>
      </c>
      <c r="C8" s="22"/>
      <c r="D8" s="22"/>
      <c r="E8" s="22"/>
      <c r="F8" s="22"/>
      <c r="G8" s="22"/>
      <c r="H8" s="22"/>
      <c r="I8" s="22"/>
      <c r="J8" s="22"/>
      <c r="K8" s="22">
        <v>26171</v>
      </c>
      <c r="L8" s="22">
        <v>29077</v>
      </c>
      <c r="M8" s="22">
        <v>29010</v>
      </c>
      <c r="N8" s="22">
        <f>+AF8-SUM(K8:M8)</f>
        <v>33671</v>
      </c>
      <c r="O8" s="22">
        <v>27908</v>
      </c>
      <c r="P8" s="22">
        <v>28822</v>
      </c>
      <c r="Q8" s="22">
        <v>27714</v>
      </c>
      <c r="R8" s="22">
        <f>+AG8-SUM(O8:Q8)</f>
        <v>32165</v>
      </c>
      <c r="S8" s="22">
        <v>28645</v>
      </c>
      <c r="T8" s="22">
        <v>31999</v>
      </c>
      <c r="U8" s="22">
        <v>34146</v>
      </c>
      <c r="V8" s="22">
        <f>+AH8-SUM(S8:U8)</f>
        <v>40112</v>
      </c>
      <c r="W8" s="22">
        <v>36455</v>
      </c>
      <c r="X8" s="22">
        <v>39071</v>
      </c>
      <c r="Y8" s="22">
        <v>40589</v>
      </c>
      <c r="Z8" s="60">
        <f>+Y8*(1+Z27)</f>
        <v>44647.9</v>
      </c>
      <c r="AC8" s="22">
        <v>55838</v>
      </c>
      <c r="AD8" s="22">
        <v>70697</v>
      </c>
      <c r="AE8" s="22">
        <v>85965</v>
      </c>
      <c r="AF8" s="22">
        <v>117929</v>
      </c>
      <c r="AG8" s="22">
        <v>116609</v>
      </c>
      <c r="AH8" s="22">
        <v>134902</v>
      </c>
      <c r="AI8" s="60">
        <f>+SUM(W8:Z8)</f>
        <v>160762.9</v>
      </c>
      <c r="AJ8" s="48">
        <f>+AI8*(1+AJ27)</f>
        <v>192915.47999999998</v>
      </c>
      <c r="AK8" s="48">
        <f>+AJ8*(1+AK27)</f>
        <v>227640.26639999996</v>
      </c>
      <c r="AL8" s="48">
        <f>+AK8*(1+AL27)</f>
        <v>261786.30635999993</v>
      </c>
      <c r="AM8" s="48">
        <f>+AL8*(1+AM27)</f>
        <v>301054.25231399992</v>
      </c>
      <c r="AN8" s="48">
        <f>+AM8*(1+AN27)</f>
        <v>346212.3901610999</v>
      </c>
      <c r="AO8" s="48">
        <f>+AN8*(1+AO27)</f>
        <v>398144.24868526484</v>
      </c>
      <c r="AP8" s="48">
        <f>+AO8*(1+AP27)</f>
        <v>457865.88598805451</v>
      </c>
      <c r="AQ8" s="48">
        <f>+AP8*(1+AQ27)</f>
        <v>526545.76888626267</v>
      </c>
    </row>
    <row r="9" spans="1:43" x14ac:dyDescent="0.2">
      <c r="B9" s="1" t="s">
        <v>46</v>
      </c>
      <c r="C9" s="20"/>
      <c r="D9" s="20"/>
      <c r="E9" s="20"/>
      <c r="F9" s="20"/>
      <c r="G9" s="20"/>
      <c r="H9" s="20"/>
      <c r="I9" s="20"/>
      <c r="J9" s="20"/>
      <c r="K9" s="20">
        <v>5131</v>
      </c>
      <c r="L9" s="20">
        <v>5399</v>
      </c>
      <c r="M9" s="20">
        <v>5771</v>
      </c>
      <c r="N9" s="20">
        <f>+AF9-SUM(K9:M9)</f>
        <v>6348</v>
      </c>
      <c r="O9" s="20">
        <v>6005</v>
      </c>
      <c r="P9" s="20">
        <v>5192</v>
      </c>
      <c r="Q9" s="20">
        <v>5716</v>
      </c>
      <c r="R9" s="20">
        <f>+AG9-SUM(O9:Q9)</f>
        <v>8336</v>
      </c>
      <c r="S9" s="20">
        <v>6108</v>
      </c>
      <c r="T9" s="20">
        <v>5945</v>
      </c>
      <c r="U9" s="20">
        <v>6210</v>
      </c>
      <c r="V9" s="20">
        <f>+AH9-SUM(S9:U9)</f>
        <v>7696</v>
      </c>
      <c r="W9" s="20">
        <v>6640</v>
      </c>
      <c r="X9" s="20">
        <v>7308</v>
      </c>
      <c r="Y9" s="20">
        <v>7375</v>
      </c>
      <c r="Z9" s="61">
        <f>Z8-Z10</f>
        <v>8483.1009999999951</v>
      </c>
      <c r="AC9" s="20">
        <v>9355</v>
      </c>
      <c r="AD9" s="20">
        <v>12770</v>
      </c>
      <c r="AE9" s="20">
        <v>16692</v>
      </c>
      <c r="AF9" s="20">
        <v>22649</v>
      </c>
      <c r="AG9" s="20">
        <v>25249</v>
      </c>
      <c r="AH9" s="20">
        <v>25959</v>
      </c>
      <c r="AI9" s="61">
        <f>+SUM(W9:Z9)</f>
        <v>29806.100999999995</v>
      </c>
      <c r="AJ9" s="48">
        <f>+AJ8-AJ10</f>
        <v>38583.09599999999</v>
      </c>
      <c r="AK9" s="48">
        <f>+AK8-AK10</f>
        <v>45528.053279999993</v>
      </c>
      <c r="AL9" s="48">
        <f>+AL8-AL10</f>
        <v>52357.261271999974</v>
      </c>
      <c r="AM9" s="48">
        <f>+AM8-AM10</f>
        <v>60210.850462799979</v>
      </c>
      <c r="AN9" s="48">
        <f>+AN8-AN10</f>
        <v>69242.47803221998</v>
      </c>
      <c r="AO9" s="48">
        <f>+AO8-AO10</f>
        <v>79628.849737052922</v>
      </c>
      <c r="AP9" s="48">
        <f>+AP8-AP10</f>
        <v>91573.177197610901</v>
      </c>
      <c r="AQ9" s="48">
        <f>+AQ8-AQ10</f>
        <v>105309.15377725253</v>
      </c>
    </row>
    <row r="10" spans="1:43" s="2" customFormat="1" x14ac:dyDescent="0.2">
      <c r="A10" s="96"/>
      <c r="B10" s="2" t="s">
        <v>47</v>
      </c>
      <c r="C10" s="22"/>
      <c r="D10" s="22"/>
      <c r="E10" s="22"/>
      <c r="F10" s="22"/>
      <c r="G10" s="22"/>
      <c r="H10" s="22"/>
      <c r="I10" s="22"/>
      <c r="J10" s="22"/>
      <c r="K10" s="22">
        <f>+K8-K9</f>
        <v>21040</v>
      </c>
      <c r="L10" s="22">
        <f>+L8-L9</f>
        <v>23678</v>
      </c>
      <c r="M10" s="22">
        <f>+M8-M9</f>
        <v>23239</v>
      </c>
      <c r="N10" s="22">
        <f>+N8-N9</f>
        <v>27323</v>
      </c>
      <c r="O10" s="22">
        <f>+O8-O9</f>
        <v>21903</v>
      </c>
      <c r="P10" s="22">
        <f>+P8-P9</f>
        <v>23630</v>
      </c>
      <c r="Q10" s="22">
        <f>+Q8-Q9</f>
        <v>21998</v>
      </c>
      <c r="R10" s="22">
        <f>+R8-R9</f>
        <v>23829</v>
      </c>
      <c r="S10" s="22">
        <f>+S8-S9</f>
        <v>22537</v>
      </c>
      <c r="T10" s="22">
        <f>+T8-T9</f>
        <v>26054</v>
      </c>
      <c r="U10" s="22">
        <f>+U8-U9</f>
        <v>27936</v>
      </c>
      <c r="V10" s="22">
        <f>+V8-V9</f>
        <v>32416</v>
      </c>
      <c r="W10" s="22">
        <f>+W8-W9</f>
        <v>29815</v>
      </c>
      <c r="X10" s="22">
        <f>+X8-X9</f>
        <v>31763</v>
      </c>
      <c r="Y10" s="22">
        <f>+Y8-Y9</f>
        <v>33214</v>
      </c>
      <c r="Z10" s="60">
        <f>+Z8*Z22</f>
        <v>36164.799000000006</v>
      </c>
      <c r="AC10" s="22">
        <f>+AC8-AC9</f>
        <v>46483</v>
      </c>
      <c r="AD10" s="22">
        <f>+AD8-AD9</f>
        <v>57927</v>
      </c>
      <c r="AE10" s="22">
        <f>+AE8-AE9</f>
        <v>69273</v>
      </c>
      <c r="AF10" s="22">
        <f>+AF8-AF9</f>
        <v>95280</v>
      </c>
      <c r="AG10" s="22">
        <f>+AG8-AG9</f>
        <v>91360</v>
      </c>
      <c r="AH10" s="22">
        <f>+AH8-AH9</f>
        <v>108943</v>
      </c>
      <c r="AI10" s="60">
        <f>AI8-AI9</f>
        <v>130956.799</v>
      </c>
      <c r="AJ10" s="55">
        <f>+AJ8*AJ22</f>
        <v>154332.38399999999</v>
      </c>
      <c r="AK10" s="55">
        <f>+AK8*AK22</f>
        <v>182112.21311999997</v>
      </c>
      <c r="AL10" s="55">
        <f>+AL8*AL22</f>
        <v>209429.04508799996</v>
      </c>
      <c r="AM10" s="55">
        <f>+AM8*AM22</f>
        <v>240843.40185119995</v>
      </c>
      <c r="AN10" s="55">
        <f>+AN8*AN22</f>
        <v>276969.91212887992</v>
      </c>
      <c r="AO10" s="55">
        <f>+AO8*AO22</f>
        <v>318515.39894821192</v>
      </c>
      <c r="AP10" s="55">
        <f>+AP8*AP22</f>
        <v>366292.7087904436</v>
      </c>
      <c r="AQ10" s="55">
        <f>+AQ8*AQ22</f>
        <v>421236.61510901013</v>
      </c>
    </row>
    <row r="11" spans="1:43" x14ac:dyDescent="0.2">
      <c r="B11" s="1" t="s">
        <v>48</v>
      </c>
      <c r="C11" s="20"/>
      <c r="D11" s="20"/>
      <c r="E11" s="20"/>
      <c r="F11" s="20"/>
      <c r="G11" s="20"/>
      <c r="H11" s="20"/>
      <c r="I11" s="20"/>
      <c r="J11" s="20"/>
      <c r="K11" s="20">
        <v>5197</v>
      </c>
      <c r="L11" s="20">
        <v>6096</v>
      </c>
      <c r="M11" s="20">
        <v>6316</v>
      </c>
      <c r="N11" s="20">
        <f t="shared" ref="N11:N17" si="2">+AF11-SUM(K11:M11)</f>
        <v>7046</v>
      </c>
      <c r="O11" s="20">
        <v>7707</v>
      </c>
      <c r="P11" s="20">
        <v>8690</v>
      </c>
      <c r="Q11" s="20">
        <v>9170</v>
      </c>
      <c r="R11" s="20">
        <f t="shared" ref="R11:R13" si="3">+AG11-SUM(O11:Q11)</f>
        <v>9771</v>
      </c>
      <c r="S11" s="20">
        <v>9381</v>
      </c>
      <c r="T11" s="20">
        <v>9344</v>
      </c>
      <c r="U11" s="20">
        <v>9241</v>
      </c>
      <c r="V11" s="20">
        <f>+AH11-SUM(S11:U11)</f>
        <v>10517</v>
      </c>
      <c r="W11" s="20">
        <v>9978</v>
      </c>
      <c r="X11" s="20">
        <v>10537</v>
      </c>
      <c r="Y11" s="20">
        <v>11177</v>
      </c>
      <c r="Z11" s="68"/>
      <c r="AA11" s="2"/>
      <c r="AC11" s="20">
        <v>10273</v>
      </c>
      <c r="AD11" s="20">
        <v>13600</v>
      </c>
      <c r="AE11" s="20">
        <v>18447</v>
      </c>
      <c r="AF11" s="20">
        <v>24655</v>
      </c>
      <c r="AG11" s="20">
        <v>35338</v>
      </c>
      <c r="AH11" s="20">
        <v>38483</v>
      </c>
      <c r="AI11" s="61">
        <f>+AI8*0.27</f>
        <v>43405.983</v>
      </c>
      <c r="AJ11" s="48">
        <f>+AJ8*AJ44</f>
        <v>52087.179599999996</v>
      </c>
      <c r="AK11" s="48">
        <f>+AK8*AK44</f>
        <v>61462.871927999993</v>
      </c>
      <c r="AL11" s="48">
        <f>+AL8*AL44</f>
        <v>65446.576589999982</v>
      </c>
      <c r="AM11" s="48">
        <f>+AM8*AM44</f>
        <v>75263.563078499981</v>
      </c>
      <c r="AN11" s="48">
        <f>+AN8*AN44</f>
        <v>86553.097540274975</v>
      </c>
      <c r="AO11" s="48">
        <f>+AO8*AO44</f>
        <v>99536.062171316211</v>
      </c>
      <c r="AP11" s="48">
        <f>+AP8*AP44</f>
        <v>114466.47149701363</v>
      </c>
      <c r="AQ11" s="48">
        <f>+AQ8*AQ44</f>
        <v>131636.44222156567</v>
      </c>
    </row>
    <row r="12" spans="1:43" x14ac:dyDescent="0.2">
      <c r="B12" s="1" t="s">
        <v>49</v>
      </c>
      <c r="C12" s="20"/>
      <c r="D12" s="20"/>
      <c r="E12" s="20"/>
      <c r="F12" s="20"/>
      <c r="G12" s="20"/>
      <c r="H12" s="20"/>
      <c r="I12" s="20"/>
      <c r="J12" s="20"/>
      <c r="K12" s="20">
        <v>2843</v>
      </c>
      <c r="L12" s="20">
        <v>3259</v>
      </c>
      <c r="M12" s="20">
        <v>3554</v>
      </c>
      <c r="N12" s="20">
        <f t="shared" si="2"/>
        <v>4387</v>
      </c>
      <c r="O12" s="20">
        <v>3312</v>
      </c>
      <c r="P12" s="20">
        <v>3595</v>
      </c>
      <c r="Q12" s="20">
        <v>3780</v>
      </c>
      <c r="R12" s="20">
        <f t="shared" si="3"/>
        <v>4575</v>
      </c>
      <c r="S12" s="20">
        <v>3044</v>
      </c>
      <c r="T12" s="20">
        <v>3154</v>
      </c>
      <c r="U12" s="20">
        <v>2877</v>
      </c>
      <c r="V12" s="20">
        <f>+AH12-SUM(S12:U12)</f>
        <v>3226</v>
      </c>
      <c r="W12" s="20">
        <v>2564</v>
      </c>
      <c r="X12" s="20">
        <v>2721</v>
      </c>
      <c r="Y12" s="20">
        <v>2822</v>
      </c>
      <c r="Z12" s="68"/>
      <c r="AA12" s="2"/>
      <c r="AC12" s="20">
        <v>7846</v>
      </c>
      <c r="AD12" s="20">
        <v>9876</v>
      </c>
      <c r="AE12" s="20">
        <v>11591</v>
      </c>
      <c r="AF12" s="20">
        <v>14043</v>
      </c>
      <c r="AG12" s="20">
        <v>15262</v>
      </c>
      <c r="AH12" s="20">
        <v>12301</v>
      </c>
      <c r="AI12" s="61">
        <f>+AI8*0.07</f>
        <v>11253.403</v>
      </c>
      <c r="AJ12" s="48">
        <f>+AJ8*0.12</f>
        <v>23149.857599999996</v>
      </c>
      <c r="AK12" s="48">
        <f>+AK8*0.12</f>
        <v>27316.831967999995</v>
      </c>
      <c r="AL12" s="48">
        <f>+AL8*0.12</f>
        <v>31414.35676319999</v>
      </c>
      <c r="AM12" s="48">
        <f>+AM8*0.12</f>
        <v>36126.51027767999</v>
      </c>
      <c r="AN12" s="48">
        <f>+AN8*0.12</f>
        <v>41545.486819331985</v>
      </c>
      <c r="AO12" s="48">
        <f>+AO8*0.12</f>
        <v>47777.309842231778</v>
      </c>
      <c r="AP12" s="48">
        <f>+AP8*0.12</f>
        <v>54943.906318566536</v>
      </c>
      <c r="AQ12" s="48">
        <f>+AQ8*0.12</f>
        <v>63185.492266351517</v>
      </c>
    </row>
    <row r="13" spans="1:43" x14ac:dyDescent="0.2">
      <c r="B13" s="1" t="s">
        <v>50</v>
      </c>
      <c r="C13" s="20"/>
      <c r="D13" s="20"/>
      <c r="E13" s="20"/>
      <c r="F13" s="20"/>
      <c r="G13" s="20"/>
      <c r="H13" s="20"/>
      <c r="I13" s="20"/>
      <c r="J13" s="20"/>
      <c r="K13" s="20">
        <v>1622</v>
      </c>
      <c r="L13" s="20">
        <v>1956</v>
      </c>
      <c r="M13" s="20">
        <v>2946</v>
      </c>
      <c r="N13" s="20">
        <f t="shared" si="2"/>
        <v>3305</v>
      </c>
      <c r="O13" s="20">
        <v>2360</v>
      </c>
      <c r="P13" s="20">
        <v>2987</v>
      </c>
      <c r="Q13" s="20">
        <v>3384</v>
      </c>
      <c r="R13" s="20">
        <f t="shared" si="3"/>
        <v>3085</v>
      </c>
      <c r="S13" s="20">
        <v>2885</v>
      </c>
      <c r="T13" s="20">
        <v>4164</v>
      </c>
      <c r="U13" s="20">
        <v>2070</v>
      </c>
      <c r="V13" s="20">
        <f>+AH13-SUM(S13:U13)</f>
        <v>2289</v>
      </c>
      <c r="W13" s="20">
        <v>3455</v>
      </c>
      <c r="X13" s="20">
        <v>3658</v>
      </c>
      <c r="Y13" s="20">
        <v>1865</v>
      </c>
      <c r="Z13" s="68"/>
      <c r="AA13" s="2"/>
      <c r="AC13" s="20">
        <v>3451</v>
      </c>
      <c r="AD13" s="20">
        <v>10465</v>
      </c>
      <c r="AE13" s="20">
        <v>6564</v>
      </c>
      <c r="AF13" s="20">
        <v>9829</v>
      </c>
      <c r="AG13" s="20">
        <v>11816</v>
      </c>
      <c r="AH13" s="20">
        <v>11408</v>
      </c>
      <c r="AI13" s="61">
        <f>+AI8*0.09</f>
        <v>14468.660999999998</v>
      </c>
      <c r="AJ13" s="48">
        <f t="shared" ref="AJ13:AQ13" si="4">+AI13*1.05</f>
        <v>15192.09405</v>
      </c>
      <c r="AK13" s="48">
        <f t="shared" si="4"/>
        <v>15951.6987525</v>
      </c>
      <c r="AL13" s="48">
        <f t="shared" si="4"/>
        <v>16749.283690125001</v>
      </c>
      <c r="AM13" s="48">
        <f t="shared" si="4"/>
        <v>17586.747874631252</v>
      </c>
      <c r="AN13" s="48">
        <f t="shared" si="4"/>
        <v>18466.085268362815</v>
      </c>
      <c r="AO13" s="48">
        <f t="shared" si="4"/>
        <v>19389.389531780955</v>
      </c>
      <c r="AP13" s="48">
        <f t="shared" si="4"/>
        <v>20358.859008370004</v>
      </c>
      <c r="AQ13" s="48">
        <f t="shared" si="4"/>
        <v>21376.801958788506</v>
      </c>
    </row>
    <row r="14" spans="1:43" s="2" customFormat="1" x14ac:dyDescent="0.2">
      <c r="A14" s="96"/>
      <c r="B14" s="2" t="s">
        <v>51</v>
      </c>
      <c r="C14" s="22"/>
      <c r="D14" s="22"/>
      <c r="E14" s="22"/>
      <c r="F14" s="22"/>
      <c r="G14" s="22"/>
      <c r="H14" s="22"/>
      <c r="I14" s="22"/>
      <c r="J14" s="22"/>
      <c r="K14" s="22">
        <f t="shared" ref="K14:Y14" si="5">+K10-K11-K12-K13</f>
        <v>11378</v>
      </c>
      <c r="L14" s="22">
        <f t="shared" si="5"/>
        <v>12367</v>
      </c>
      <c r="M14" s="22">
        <f t="shared" si="5"/>
        <v>10423</v>
      </c>
      <c r="N14" s="22">
        <f t="shared" si="5"/>
        <v>12585</v>
      </c>
      <c r="O14" s="22">
        <f t="shared" si="5"/>
        <v>8524</v>
      </c>
      <c r="P14" s="22">
        <f t="shared" si="5"/>
        <v>8358</v>
      </c>
      <c r="Q14" s="22">
        <f t="shared" si="5"/>
        <v>5664</v>
      </c>
      <c r="R14" s="22">
        <f t="shared" si="5"/>
        <v>6398</v>
      </c>
      <c r="S14" s="22">
        <f t="shared" si="5"/>
        <v>7227</v>
      </c>
      <c r="T14" s="22">
        <f t="shared" si="5"/>
        <v>9392</v>
      </c>
      <c r="U14" s="22">
        <f t="shared" si="5"/>
        <v>13748</v>
      </c>
      <c r="V14" s="22">
        <f t="shared" si="5"/>
        <v>16384</v>
      </c>
      <c r="W14" s="22">
        <f t="shared" si="5"/>
        <v>13818</v>
      </c>
      <c r="X14" s="22">
        <f t="shared" si="5"/>
        <v>14847</v>
      </c>
      <c r="Y14" s="22">
        <f t="shared" si="5"/>
        <v>17350</v>
      </c>
      <c r="Z14" s="68"/>
      <c r="AC14" s="22">
        <f t="shared" ref="AC14:AI14" si="6">+AC10-AC11-AC12-AC13</f>
        <v>24913</v>
      </c>
      <c r="AD14" s="22">
        <f t="shared" si="6"/>
        <v>23986</v>
      </c>
      <c r="AE14" s="22">
        <f t="shared" si="6"/>
        <v>32671</v>
      </c>
      <c r="AF14" s="22">
        <f t="shared" si="6"/>
        <v>46753</v>
      </c>
      <c r="AG14" s="22">
        <f t="shared" si="6"/>
        <v>28944</v>
      </c>
      <c r="AH14" s="22">
        <f t="shared" si="6"/>
        <v>46751</v>
      </c>
      <c r="AI14" s="60">
        <f t="shared" si="6"/>
        <v>61828.751999999986</v>
      </c>
      <c r="AJ14" s="22">
        <f t="shared" ref="AJ14:AQ14" si="7">+AJ10-AJ11-AJ12-AJ13</f>
        <v>63903.25275</v>
      </c>
      <c r="AK14" s="22">
        <f t="shared" si="7"/>
        <v>77380.810471499979</v>
      </c>
      <c r="AL14" s="22">
        <f t="shared" si="7"/>
        <v>95818.828044674985</v>
      </c>
      <c r="AM14" s="22">
        <f t="shared" si="7"/>
        <v>111866.58062038872</v>
      </c>
      <c r="AN14" s="22">
        <f t="shared" si="7"/>
        <v>130405.24250091014</v>
      </c>
      <c r="AO14" s="22">
        <f t="shared" si="7"/>
        <v>151812.63740288297</v>
      </c>
      <c r="AP14" s="22">
        <f t="shared" si="7"/>
        <v>176523.47196649344</v>
      </c>
      <c r="AQ14" s="22">
        <f t="shared" si="7"/>
        <v>205037.87866230446</v>
      </c>
    </row>
    <row r="15" spans="1:43" x14ac:dyDescent="0.2">
      <c r="B15" s="1" t="s">
        <v>52</v>
      </c>
      <c r="C15" s="20"/>
      <c r="D15" s="20"/>
      <c r="E15" s="20"/>
      <c r="F15" s="20"/>
      <c r="G15" s="20"/>
      <c r="H15" s="20"/>
      <c r="I15" s="20"/>
      <c r="J15" s="20"/>
      <c r="K15" s="20">
        <v>125</v>
      </c>
      <c r="L15" s="20">
        <v>146</v>
      </c>
      <c r="M15" s="20">
        <v>142</v>
      </c>
      <c r="N15" s="20">
        <f t="shared" si="2"/>
        <v>118</v>
      </c>
      <c r="O15" s="20">
        <v>384</v>
      </c>
      <c r="P15" s="20">
        <v>-172</v>
      </c>
      <c r="Q15" s="20">
        <v>-88</v>
      </c>
      <c r="R15" s="20">
        <f>+AG15-SUM(O15:Q15)</f>
        <v>-249</v>
      </c>
      <c r="S15" s="20">
        <v>80</v>
      </c>
      <c r="T15" s="20">
        <v>-99</v>
      </c>
      <c r="U15" s="20">
        <v>272</v>
      </c>
      <c r="V15" s="20">
        <f>+AH15-SUM(S15:U15)</f>
        <v>424</v>
      </c>
      <c r="W15" s="20">
        <v>365</v>
      </c>
      <c r="X15" s="20">
        <v>259</v>
      </c>
      <c r="Y15" s="20">
        <v>472</v>
      </c>
      <c r="AC15" s="20">
        <v>448</v>
      </c>
      <c r="AD15" s="20">
        <v>826</v>
      </c>
      <c r="AE15" s="20">
        <v>509</v>
      </c>
      <c r="AF15" s="20">
        <v>531</v>
      </c>
      <c r="AG15" s="20">
        <v>-125</v>
      </c>
      <c r="AH15" s="20">
        <v>677</v>
      </c>
      <c r="AI15" s="61">
        <f>+AVERAGE(U15:X15)*4</f>
        <v>1320</v>
      </c>
      <c r="AJ15" s="48">
        <f t="shared" ref="AJ15:AQ15" si="8">AVERAGE(AC15:AI15)</f>
        <v>598</v>
      </c>
      <c r="AK15" s="48">
        <f t="shared" si="8"/>
        <v>619.42857142857144</v>
      </c>
      <c r="AL15" s="48">
        <f t="shared" si="8"/>
        <v>589.91836734693879</v>
      </c>
      <c r="AM15" s="48">
        <f t="shared" si="8"/>
        <v>601.47813411078721</v>
      </c>
      <c r="AN15" s="48">
        <f t="shared" si="8"/>
        <v>611.54643898375684</v>
      </c>
      <c r="AO15" s="48">
        <f t="shared" si="8"/>
        <v>716.7673588385793</v>
      </c>
      <c r="AP15" s="48">
        <f t="shared" si="8"/>
        <v>722.44841010123343</v>
      </c>
      <c r="AQ15" s="48">
        <f t="shared" si="8"/>
        <v>637.0838972585525</v>
      </c>
    </row>
    <row r="16" spans="1:43" x14ac:dyDescent="0.2">
      <c r="B16" s="1" t="s">
        <v>53</v>
      </c>
      <c r="C16" s="20"/>
      <c r="D16" s="20"/>
      <c r="E16" s="20"/>
      <c r="F16" s="20"/>
      <c r="G16" s="20"/>
      <c r="H16" s="20"/>
      <c r="I16" s="20"/>
      <c r="J16" s="20"/>
      <c r="K16" s="20">
        <f t="shared" ref="K16:Y16" si="9">+K14+K15</f>
        <v>11503</v>
      </c>
      <c r="L16" s="20">
        <f t="shared" si="9"/>
        <v>12513</v>
      </c>
      <c r="M16" s="20">
        <f t="shared" si="9"/>
        <v>10565</v>
      </c>
      <c r="N16" s="20">
        <f t="shared" si="9"/>
        <v>12703</v>
      </c>
      <c r="O16" s="20">
        <f t="shared" si="9"/>
        <v>8908</v>
      </c>
      <c r="P16" s="20">
        <f t="shared" si="9"/>
        <v>8186</v>
      </c>
      <c r="Q16" s="20">
        <f t="shared" si="9"/>
        <v>5576</v>
      </c>
      <c r="R16" s="20">
        <f t="shared" si="9"/>
        <v>6149</v>
      </c>
      <c r="S16" s="20">
        <f t="shared" si="9"/>
        <v>7307</v>
      </c>
      <c r="T16" s="20">
        <f t="shared" si="9"/>
        <v>9293</v>
      </c>
      <c r="U16" s="20">
        <f t="shared" si="9"/>
        <v>14020</v>
      </c>
      <c r="V16" s="20">
        <f t="shared" si="9"/>
        <v>16808</v>
      </c>
      <c r="W16" s="20">
        <f t="shared" si="9"/>
        <v>14183</v>
      </c>
      <c r="X16" s="20">
        <f t="shared" si="9"/>
        <v>15106</v>
      </c>
      <c r="Y16" s="20">
        <f t="shared" si="9"/>
        <v>17822</v>
      </c>
      <c r="AC16" s="20">
        <f t="shared" ref="AC16:AQ16" si="10">+AC14+AC15</f>
        <v>25361</v>
      </c>
      <c r="AD16" s="20">
        <f t="shared" si="10"/>
        <v>24812</v>
      </c>
      <c r="AE16" s="20">
        <f t="shared" si="10"/>
        <v>33180</v>
      </c>
      <c r="AF16" s="20">
        <f t="shared" si="10"/>
        <v>47284</v>
      </c>
      <c r="AG16" s="20">
        <f t="shared" si="10"/>
        <v>28819</v>
      </c>
      <c r="AH16" s="20">
        <f t="shared" si="10"/>
        <v>47428</v>
      </c>
      <c r="AI16" s="61">
        <f t="shared" si="10"/>
        <v>63148.751999999986</v>
      </c>
      <c r="AJ16" s="20">
        <f t="shared" si="10"/>
        <v>64501.25275</v>
      </c>
      <c r="AK16" s="20">
        <f t="shared" si="10"/>
        <v>78000.239042928544</v>
      </c>
      <c r="AL16" s="20">
        <f t="shared" si="10"/>
        <v>96408.746412021923</v>
      </c>
      <c r="AM16" s="20">
        <f t="shared" si="10"/>
        <v>112468.05875449951</v>
      </c>
      <c r="AN16" s="20">
        <f t="shared" si="10"/>
        <v>131016.7889398939</v>
      </c>
      <c r="AO16" s="20">
        <f t="shared" si="10"/>
        <v>152529.40476172155</v>
      </c>
      <c r="AP16" s="20">
        <f t="shared" si="10"/>
        <v>177245.92037659467</v>
      </c>
      <c r="AQ16" s="20">
        <f t="shared" si="10"/>
        <v>205674.96255956302</v>
      </c>
    </row>
    <row r="17" spans="1:89" x14ac:dyDescent="0.2">
      <c r="B17" s="1" t="s">
        <v>54</v>
      </c>
      <c r="C17" s="20"/>
      <c r="D17" s="20"/>
      <c r="E17" s="20"/>
      <c r="F17" s="20"/>
      <c r="G17" s="20"/>
      <c r="H17" s="20"/>
      <c r="I17" s="20"/>
      <c r="J17" s="20"/>
      <c r="K17" s="20">
        <v>2006</v>
      </c>
      <c r="L17" s="20">
        <v>2119</v>
      </c>
      <c r="M17" s="20">
        <v>1371</v>
      </c>
      <c r="N17" s="20">
        <f t="shared" si="2"/>
        <v>2418</v>
      </c>
      <c r="O17" s="20">
        <v>1443</v>
      </c>
      <c r="P17" s="20">
        <v>1499</v>
      </c>
      <c r="Q17" s="20">
        <v>1181</v>
      </c>
      <c r="R17" s="20">
        <f>+AG17-SUM(O17:Q17)</f>
        <v>1496</v>
      </c>
      <c r="S17" s="20">
        <v>1598</v>
      </c>
      <c r="T17" s="20">
        <v>1505</v>
      </c>
      <c r="U17" s="20">
        <v>2437</v>
      </c>
      <c r="V17" s="20">
        <f>+AH17-SUM(S17:U17)</f>
        <v>2790</v>
      </c>
      <c r="W17" s="20">
        <v>1814</v>
      </c>
      <c r="X17" s="20">
        <v>1641</v>
      </c>
      <c r="Y17" s="20">
        <v>2134</v>
      </c>
      <c r="AC17" s="20">
        <v>3249</v>
      </c>
      <c r="AD17" s="20">
        <v>6327</v>
      </c>
      <c r="AE17" s="20">
        <v>4034</v>
      </c>
      <c r="AF17" s="20">
        <v>7914</v>
      </c>
      <c r="AG17" s="20">
        <v>5619</v>
      </c>
      <c r="AH17" s="20">
        <v>8330</v>
      </c>
      <c r="AI17" s="61">
        <f>+AI16*0.2</f>
        <v>12629.750399999997</v>
      </c>
      <c r="AJ17" s="48">
        <f>AJ16*AJ27</f>
        <v>12900.250550000001</v>
      </c>
      <c r="AK17" s="48">
        <f t="shared" ref="AK17:AQ17" si="11">AK16*AK27</f>
        <v>14040.043027727137</v>
      </c>
      <c r="AL17" s="48">
        <f t="shared" si="11"/>
        <v>14461.311961803289</v>
      </c>
      <c r="AM17" s="48">
        <f t="shared" si="11"/>
        <v>16870.208813174926</v>
      </c>
      <c r="AN17" s="48">
        <f t="shared" si="11"/>
        <v>19652.518340984083</v>
      </c>
      <c r="AO17" s="48">
        <f t="shared" si="11"/>
        <v>22879.410714258232</v>
      </c>
      <c r="AP17" s="48">
        <f t="shared" si="11"/>
        <v>26586.888056489199</v>
      </c>
      <c r="AQ17" s="48">
        <f t="shared" si="11"/>
        <v>30851.244383934452</v>
      </c>
    </row>
    <row r="18" spans="1:89" s="2" customFormat="1" x14ac:dyDescent="0.2">
      <c r="A18" s="96"/>
      <c r="B18" s="2" t="s">
        <v>55</v>
      </c>
      <c r="C18" s="22"/>
      <c r="D18" s="22"/>
      <c r="E18" s="22"/>
      <c r="F18" s="22"/>
      <c r="G18" s="22"/>
      <c r="H18" s="22"/>
      <c r="I18" s="22"/>
      <c r="J18" s="22"/>
      <c r="K18" s="22">
        <f t="shared" ref="K18:Y18" si="12">+K16-K17</f>
        <v>9497</v>
      </c>
      <c r="L18" s="22">
        <f t="shared" si="12"/>
        <v>10394</v>
      </c>
      <c r="M18" s="22">
        <f t="shared" si="12"/>
        <v>9194</v>
      </c>
      <c r="N18" s="22">
        <f t="shared" si="12"/>
        <v>10285</v>
      </c>
      <c r="O18" s="22">
        <f t="shared" si="12"/>
        <v>7465</v>
      </c>
      <c r="P18" s="22">
        <f t="shared" si="12"/>
        <v>6687</v>
      </c>
      <c r="Q18" s="22">
        <f t="shared" si="12"/>
        <v>4395</v>
      </c>
      <c r="R18" s="22">
        <f t="shared" si="12"/>
        <v>4653</v>
      </c>
      <c r="S18" s="22">
        <f t="shared" si="12"/>
        <v>5709</v>
      </c>
      <c r="T18" s="22">
        <f t="shared" si="12"/>
        <v>7788</v>
      </c>
      <c r="U18" s="22">
        <f t="shared" si="12"/>
        <v>11583</v>
      </c>
      <c r="V18" s="22">
        <f t="shared" si="12"/>
        <v>14018</v>
      </c>
      <c r="W18" s="22">
        <f t="shared" si="12"/>
        <v>12369</v>
      </c>
      <c r="X18" s="22">
        <f t="shared" si="12"/>
        <v>13465</v>
      </c>
      <c r="Y18" s="22">
        <f t="shared" si="12"/>
        <v>15688</v>
      </c>
      <c r="Z18" s="68"/>
      <c r="AC18" s="22">
        <f t="shared" ref="AC18:AI18" si="13">+AC16-AC17</f>
        <v>22112</v>
      </c>
      <c r="AD18" s="22">
        <f t="shared" si="13"/>
        <v>18485</v>
      </c>
      <c r="AE18" s="22">
        <f t="shared" si="13"/>
        <v>29146</v>
      </c>
      <c r="AF18" s="22">
        <f t="shared" si="13"/>
        <v>39370</v>
      </c>
      <c r="AG18" s="22">
        <f t="shared" si="13"/>
        <v>23200</v>
      </c>
      <c r="AH18" s="22">
        <f t="shared" si="13"/>
        <v>39098</v>
      </c>
      <c r="AI18" s="60">
        <f t="shared" si="13"/>
        <v>50519.001599999989</v>
      </c>
      <c r="AJ18" s="22">
        <f t="shared" ref="AJ18:AQ18" si="14">+AJ16-AJ17</f>
        <v>51601.002200000003</v>
      </c>
      <c r="AK18" s="22">
        <f t="shared" si="14"/>
        <v>63960.196015201407</v>
      </c>
      <c r="AL18" s="22">
        <f t="shared" si="14"/>
        <v>81947.434450218629</v>
      </c>
      <c r="AM18" s="22">
        <f t="shared" si="14"/>
        <v>95597.849941324588</v>
      </c>
      <c r="AN18" s="22">
        <f t="shared" si="14"/>
        <v>111364.27059890982</v>
      </c>
      <c r="AO18" s="22">
        <f t="shared" si="14"/>
        <v>129649.99404746332</v>
      </c>
      <c r="AP18" s="22">
        <f t="shared" si="14"/>
        <v>150659.03232010547</v>
      </c>
      <c r="AQ18" s="22">
        <f t="shared" si="14"/>
        <v>174823.71817562857</v>
      </c>
      <c r="AR18" s="22">
        <f>+AQ18*(1+$AU$23)</f>
        <v>171327.24381211601</v>
      </c>
      <c r="AS18" s="22">
        <f t="shared" ref="AS18:CK18" si="15">+AR18*(1+$AU$23)</f>
        <v>167900.69893587369</v>
      </c>
      <c r="AT18" s="22">
        <f t="shared" si="15"/>
        <v>164542.68495715622</v>
      </c>
      <c r="AU18" s="22">
        <f t="shared" si="15"/>
        <v>161251.83125801309</v>
      </c>
      <c r="AV18" s="22">
        <f t="shared" si="15"/>
        <v>158026.79463285283</v>
      </c>
      <c r="AW18" s="22">
        <f t="shared" si="15"/>
        <v>154866.25874019577</v>
      </c>
      <c r="AX18" s="22">
        <f t="shared" si="15"/>
        <v>151768.93356539187</v>
      </c>
      <c r="AY18" s="22">
        <f t="shared" si="15"/>
        <v>148733.55489408402</v>
      </c>
      <c r="AZ18" s="22">
        <f t="shared" si="15"/>
        <v>145758.88379620234</v>
      </c>
      <c r="BA18" s="22">
        <f t="shared" si="15"/>
        <v>142843.70612027828</v>
      </c>
      <c r="BB18" s="22">
        <f t="shared" si="15"/>
        <v>139986.83199787271</v>
      </c>
      <c r="BC18" s="22">
        <f t="shared" si="15"/>
        <v>137187.09535791524</v>
      </c>
      <c r="BD18" s="22">
        <f t="shared" si="15"/>
        <v>134443.35345075693</v>
      </c>
      <c r="BE18" s="22">
        <f t="shared" si="15"/>
        <v>131754.48638174179</v>
      </c>
      <c r="BF18" s="22">
        <f t="shared" si="15"/>
        <v>129119.39665410695</v>
      </c>
      <c r="BG18" s="22">
        <f t="shared" si="15"/>
        <v>126537.00872102482</v>
      </c>
      <c r="BH18" s="22">
        <f t="shared" si="15"/>
        <v>124006.26854660432</v>
      </c>
      <c r="BI18" s="22">
        <f t="shared" si="15"/>
        <v>121526.14317567223</v>
      </c>
      <c r="BJ18" s="22">
        <f t="shared" si="15"/>
        <v>119095.62031215879</v>
      </c>
      <c r="BK18" s="22">
        <f t="shared" si="15"/>
        <v>116713.70790591561</v>
      </c>
      <c r="BL18" s="22">
        <f t="shared" si="15"/>
        <v>114379.4337477973</v>
      </c>
      <c r="BM18" s="22">
        <f t="shared" si="15"/>
        <v>112091.84507284136</v>
      </c>
      <c r="BN18" s="22">
        <f t="shared" si="15"/>
        <v>109850.00817138453</v>
      </c>
      <c r="BO18" s="22">
        <f t="shared" si="15"/>
        <v>107653.00800795683</v>
      </c>
      <c r="BP18" s="22">
        <f t="shared" si="15"/>
        <v>105499.9478477977</v>
      </c>
      <c r="BQ18" s="22">
        <f t="shared" si="15"/>
        <v>103389.94889084174</v>
      </c>
      <c r="BR18" s="22">
        <f t="shared" si="15"/>
        <v>101322.1499130249</v>
      </c>
      <c r="BS18" s="22">
        <f t="shared" si="15"/>
        <v>99295.706914764392</v>
      </c>
      <c r="BT18" s="22">
        <f t="shared" si="15"/>
        <v>97309.792776469098</v>
      </c>
      <c r="BU18" s="22">
        <f t="shared" si="15"/>
        <v>95363.596920939715</v>
      </c>
      <c r="BV18" s="22">
        <f t="shared" si="15"/>
        <v>93456.32498252092</v>
      </c>
      <c r="BW18" s="22">
        <f t="shared" si="15"/>
        <v>91587.198482870503</v>
      </c>
      <c r="BX18" s="22">
        <f t="shared" si="15"/>
        <v>89755.454513213088</v>
      </c>
      <c r="BY18" s="22">
        <f t="shared" si="15"/>
        <v>87960.345422948827</v>
      </c>
      <c r="BZ18" s="22">
        <f t="shared" si="15"/>
        <v>86201.138514489852</v>
      </c>
      <c r="CA18" s="22">
        <f t="shared" si="15"/>
        <v>84477.115744200055</v>
      </c>
      <c r="CB18" s="22">
        <f t="shared" si="15"/>
        <v>82787.573429316049</v>
      </c>
      <c r="CC18" s="22">
        <f t="shared" si="15"/>
        <v>81131.821960729721</v>
      </c>
      <c r="CD18" s="22">
        <f t="shared" si="15"/>
        <v>79509.18552151513</v>
      </c>
      <c r="CE18" s="22">
        <f t="shared" si="15"/>
        <v>77919.001811084832</v>
      </c>
      <c r="CF18" s="22">
        <f t="shared" si="15"/>
        <v>76360.621774863132</v>
      </c>
      <c r="CG18" s="22">
        <f t="shared" si="15"/>
        <v>74833.40933936587</v>
      </c>
      <c r="CH18" s="22">
        <f t="shared" si="15"/>
        <v>73336.741152578557</v>
      </c>
      <c r="CI18" s="22">
        <f t="shared" si="15"/>
        <v>71870.006329526979</v>
      </c>
      <c r="CJ18" s="22">
        <f t="shared" si="15"/>
        <v>70432.60620293644</v>
      </c>
      <c r="CK18" s="22">
        <f t="shared" si="15"/>
        <v>69023.954078877709</v>
      </c>
    </row>
    <row r="19" spans="1:89" s="21" customFormat="1" x14ac:dyDescent="0.2">
      <c r="A19" s="97"/>
      <c r="B19" s="21" t="s">
        <v>56</v>
      </c>
      <c r="K19" s="21">
        <f t="shared" ref="K19:Y19" si="16">+K18/K20</f>
        <v>3.335792061819459</v>
      </c>
      <c r="L19" s="21">
        <f t="shared" si="16"/>
        <v>3.667607621736062</v>
      </c>
      <c r="M19" s="21">
        <f t="shared" si="16"/>
        <v>3.2672352523098791</v>
      </c>
      <c r="N19" s="21">
        <f t="shared" si="16"/>
        <v>3.6536412078152751</v>
      </c>
      <c r="O19" s="21">
        <f t="shared" si="16"/>
        <v>2.7394495412844035</v>
      </c>
      <c r="P19" s="21">
        <f t="shared" si="16"/>
        <v>2.4730029585798818</v>
      </c>
      <c r="Q19" s="21">
        <f t="shared" si="16"/>
        <v>1.638702460850112</v>
      </c>
      <c r="R19" s="21">
        <f t="shared" si="16"/>
        <v>1.731671008559732</v>
      </c>
      <c r="S19" s="21">
        <f t="shared" si="16"/>
        <v>2.206803247004252</v>
      </c>
      <c r="T19" s="21">
        <f t="shared" si="16"/>
        <v>3.0327102803738319</v>
      </c>
      <c r="U19" s="21">
        <f t="shared" si="16"/>
        <v>4.4965062111801242</v>
      </c>
      <c r="V19" s="21">
        <f t="shared" si="16"/>
        <v>5.4459984459984456</v>
      </c>
      <c r="W19" s="21">
        <f t="shared" si="16"/>
        <v>4.8601178781925345</v>
      </c>
      <c r="X19" s="21">
        <f t="shared" si="16"/>
        <v>5.3137332280978686</v>
      </c>
      <c r="Y19" s="21">
        <f t="shared" si="16"/>
        <v>6.2032423882957692</v>
      </c>
      <c r="Z19" s="62"/>
      <c r="AC19" s="21">
        <f t="shared" ref="AC19:AI19" si="17">+AC18/AC20</f>
        <v>7.6512110726643598</v>
      </c>
      <c r="AD19" s="21">
        <f t="shared" si="17"/>
        <v>6.47687456201822</v>
      </c>
      <c r="AE19" s="21">
        <f t="shared" si="17"/>
        <v>10.223079621185549</v>
      </c>
      <c r="AF19" s="21">
        <f t="shared" si="17"/>
        <v>13.985790408525755</v>
      </c>
      <c r="AG19" s="21">
        <f t="shared" si="17"/>
        <v>8.6341644957201336</v>
      </c>
      <c r="AH19" s="21">
        <f t="shared" si="17"/>
        <v>15.189588189588189</v>
      </c>
      <c r="AI19" s="62">
        <f t="shared" si="17"/>
        <v>19.936464719810573</v>
      </c>
      <c r="AJ19" s="52">
        <f>AJ18/AJ20</f>
        <v>20.363457853196529</v>
      </c>
      <c r="AK19" s="52">
        <f t="shared" ref="AK19:AQ19" si="18">AK18/AK20</f>
        <v>25.240803478769301</v>
      </c>
      <c r="AL19" s="52">
        <f t="shared" si="18"/>
        <v>32.33916118793158</v>
      </c>
      <c r="AM19" s="52">
        <f t="shared" si="18"/>
        <v>37.726065485921303</v>
      </c>
      <c r="AN19" s="52">
        <f t="shared" si="18"/>
        <v>43.948015232403243</v>
      </c>
      <c r="AO19" s="52">
        <f t="shared" si="18"/>
        <v>51.164164975320965</v>
      </c>
      <c r="AP19" s="52">
        <f t="shared" si="18"/>
        <v>59.45502459356964</v>
      </c>
      <c r="AQ19" s="52">
        <f t="shared" si="18"/>
        <v>68.991206856996286</v>
      </c>
    </row>
    <row r="20" spans="1:89" s="20" customFormat="1" x14ac:dyDescent="0.2">
      <c r="A20" s="98"/>
      <c r="B20" s="20" t="s">
        <v>4</v>
      </c>
      <c r="K20" s="20">
        <v>2847</v>
      </c>
      <c r="L20" s="20">
        <v>2834</v>
      </c>
      <c r="M20" s="20">
        <v>2814</v>
      </c>
      <c r="N20" s="20">
        <f>+AF20</f>
        <v>2815</v>
      </c>
      <c r="O20" s="20">
        <v>2725</v>
      </c>
      <c r="P20" s="20">
        <v>2704</v>
      </c>
      <c r="Q20" s="20">
        <v>2682</v>
      </c>
      <c r="R20" s="20">
        <f>+AG20</f>
        <v>2687</v>
      </c>
      <c r="S20" s="20">
        <v>2587</v>
      </c>
      <c r="T20" s="20">
        <v>2568</v>
      </c>
      <c r="U20" s="20">
        <v>2576</v>
      </c>
      <c r="V20" s="20">
        <f>+AH20</f>
        <v>2574</v>
      </c>
      <c r="W20" s="20">
        <v>2545</v>
      </c>
      <c r="X20" s="20">
        <v>2534</v>
      </c>
      <c r="Y20" s="20">
        <v>2529</v>
      </c>
      <c r="Z20" s="61"/>
      <c r="AC20" s="20">
        <v>2890</v>
      </c>
      <c r="AD20" s="20">
        <v>2854</v>
      </c>
      <c r="AE20" s="20">
        <v>2851</v>
      </c>
      <c r="AF20" s="20">
        <v>2815</v>
      </c>
      <c r="AG20" s="20">
        <v>2687</v>
      </c>
      <c r="AH20" s="20">
        <v>2574</v>
      </c>
      <c r="AI20" s="61">
        <f>+X20</f>
        <v>2534</v>
      </c>
      <c r="AJ20" s="48">
        <f t="shared" ref="AJ20:AQ20" si="19">+AI20</f>
        <v>2534</v>
      </c>
      <c r="AK20" s="48">
        <f t="shared" si="19"/>
        <v>2534</v>
      </c>
      <c r="AL20" s="48">
        <f t="shared" si="19"/>
        <v>2534</v>
      </c>
      <c r="AM20" s="48">
        <f t="shared" si="19"/>
        <v>2534</v>
      </c>
      <c r="AN20" s="48">
        <f t="shared" si="19"/>
        <v>2534</v>
      </c>
      <c r="AO20" s="48">
        <f t="shared" si="19"/>
        <v>2534</v>
      </c>
      <c r="AP20" s="48">
        <f t="shared" si="19"/>
        <v>2534</v>
      </c>
      <c r="AQ20" s="48">
        <f t="shared" si="19"/>
        <v>2534</v>
      </c>
    </row>
    <row r="22" spans="1:89" s="23" customFormat="1" x14ac:dyDescent="0.2">
      <c r="A22" s="99"/>
      <c r="B22" s="23" t="s">
        <v>57</v>
      </c>
      <c r="K22" s="23">
        <f>K10/K8</f>
        <v>0.80394329601467274</v>
      </c>
      <c r="L22" s="23">
        <f>L10/L8</f>
        <v>0.81432059703545756</v>
      </c>
      <c r="M22" s="23">
        <f>M10/M8</f>
        <v>0.80106859703550504</v>
      </c>
      <c r="N22" s="23">
        <f>N10/N8</f>
        <v>0.81146981081642955</v>
      </c>
      <c r="O22" s="23">
        <f>O10/O8</f>
        <v>0.78482872294682526</v>
      </c>
      <c r="P22" s="23">
        <f>P10/P8</f>
        <v>0.81985982929706469</v>
      </c>
      <c r="Q22" s="23">
        <f>Q10/Q8</f>
        <v>0.79375045103557773</v>
      </c>
      <c r="R22" s="23">
        <f>R10/R8</f>
        <v>0.74083631276231932</v>
      </c>
      <c r="S22" s="23">
        <f>S10/S8</f>
        <v>0.7867690696456624</v>
      </c>
      <c r="T22" s="23">
        <f>T10/T8</f>
        <v>0.81421294415450485</v>
      </c>
      <c r="U22" s="23">
        <f>U10/U8</f>
        <v>0.81813389562467054</v>
      </c>
      <c r="V22" s="23">
        <f>V10/V8</f>
        <v>0.8081372157957718</v>
      </c>
      <c r="W22" s="23">
        <f>W10/W8</f>
        <v>0.81785763269784661</v>
      </c>
      <c r="X22" s="23">
        <f>X10/X8</f>
        <v>0.81295590079598679</v>
      </c>
      <c r="Y22" s="23">
        <f>Y10/Y8</f>
        <v>0.81830052477272164</v>
      </c>
      <c r="Z22" s="63">
        <v>0.81</v>
      </c>
      <c r="AC22" s="23">
        <f>AC10/AC8</f>
        <v>0.8324617643898421</v>
      </c>
      <c r="AD22" s="23">
        <f>AD10/AD8</f>
        <v>0.81936998741106415</v>
      </c>
      <c r="AE22" s="23">
        <f>AE10/AE8</f>
        <v>0.80582795323678236</v>
      </c>
      <c r="AF22" s="23">
        <f>AF10/AF8</f>
        <v>0.80794376277251567</v>
      </c>
      <c r="AG22" s="23">
        <f>AG10/AG8</f>
        <v>0.78347297378418479</v>
      </c>
      <c r="AH22" s="23">
        <f>AH10/AH8</f>
        <v>0.8075714222176098</v>
      </c>
      <c r="AI22" s="63">
        <f>AI10/AI8</f>
        <v>0.81459589868060356</v>
      </c>
      <c r="AJ22" s="53">
        <v>0.8</v>
      </c>
      <c r="AK22" s="53">
        <v>0.8</v>
      </c>
      <c r="AL22" s="53">
        <v>0.8</v>
      </c>
      <c r="AM22" s="53">
        <v>0.8</v>
      </c>
      <c r="AN22" s="53">
        <v>0.8</v>
      </c>
      <c r="AO22" s="53">
        <v>0.8</v>
      </c>
      <c r="AP22" s="53">
        <v>0.8</v>
      </c>
      <c r="AQ22" s="53">
        <v>0.8</v>
      </c>
    </row>
    <row r="23" spans="1:89" s="23" customFormat="1" x14ac:dyDescent="0.2">
      <c r="A23" s="99"/>
      <c r="B23" s="23" t="s">
        <v>58</v>
      </c>
      <c r="K23" s="23">
        <f>K14/K8</f>
        <v>0.43475602766420846</v>
      </c>
      <c r="L23" s="23">
        <f>L14/L8</f>
        <v>0.42531898063761736</v>
      </c>
      <c r="M23" s="23">
        <f>M14/M8</f>
        <v>0.35928990003447087</v>
      </c>
      <c r="N23" s="23">
        <f>N14/N8</f>
        <v>0.37376377297971547</v>
      </c>
      <c r="O23" s="23">
        <f>O14/O8</f>
        <v>0.30543213415508097</v>
      </c>
      <c r="P23" s="23">
        <f>P14/P8</f>
        <v>0.28998681562695161</v>
      </c>
      <c r="Q23" s="23">
        <f>Q14/Q8</f>
        <v>0.20437324096124701</v>
      </c>
      <c r="R23" s="23">
        <f>R14/R8</f>
        <v>0.19891186071817193</v>
      </c>
      <c r="S23" s="23">
        <f>S14/S8</f>
        <v>0.25229533950078548</v>
      </c>
      <c r="T23" s="23">
        <f>T14/T8</f>
        <v>0.29350917216163003</v>
      </c>
      <c r="U23" s="23">
        <f>U14/U8</f>
        <v>0.40262402624026239</v>
      </c>
      <c r="V23" s="23">
        <f>V14/V8</f>
        <v>0.40845632229756679</v>
      </c>
      <c r="W23" s="23">
        <f>W14/W8</f>
        <v>0.37904265532848719</v>
      </c>
      <c r="X23" s="23">
        <f>X14/X8</f>
        <v>0.38000051188861306</v>
      </c>
      <c r="Y23" s="23">
        <f>Y14/Y8</f>
        <v>0.4274557146024785</v>
      </c>
      <c r="Z23" s="63"/>
      <c r="AC23" s="23">
        <f>AC14/AC8</f>
        <v>0.44616569361366809</v>
      </c>
      <c r="AD23" s="23">
        <f>AD14/AD8</f>
        <v>0.33927889443682191</v>
      </c>
      <c r="AE23" s="23">
        <f>AE14/AE8</f>
        <v>0.3800500203571221</v>
      </c>
      <c r="AF23" s="23">
        <f>AF14/AF8</f>
        <v>0.39645040660058173</v>
      </c>
      <c r="AG23" s="23">
        <f>AG14/AG8</f>
        <v>0.24821411726367604</v>
      </c>
      <c r="AH23" s="23">
        <f>AH14/AH8</f>
        <v>0.34655527716416362</v>
      </c>
      <c r="AI23" s="63">
        <f>AI14/AI8</f>
        <v>0.38459589868060345</v>
      </c>
      <c r="AJ23" s="53">
        <f>AJ14/AJ8</f>
        <v>0.33125000000000004</v>
      </c>
      <c r="AK23" s="53">
        <f>AK14/AK8</f>
        <v>0.33992584745762711</v>
      </c>
      <c r="AL23" s="53">
        <f>AL14/AL8</f>
        <v>0.36601925202652913</v>
      </c>
      <c r="AM23" s="53">
        <f>AM14/AM8</f>
        <v>0.37158279532857003</v>
      </c>
      <c r="AN23" s="53">
        <f>AN14/AN8</f>
        <v>0.37666255225652046</v>
      </c>
      <c r="AO23" s="53">
        <f>AO14/AO8</f>
        <v>0.38130059119073617</v>
      </c>
      <c r="AP23" s="53">
        <f>AP14/AP8</f>
        <v>0.38553532239154165</v>
      </c>
      <c r="AQ23" s="53">
        <f>AQ14/AQ8</f>
        <v>0.389401816096625</v>
      </c>
      <c r="AT23" s="76" t="s">
        <v>2664</v>
      </c>
      <c r="AU23" s="69">
        <v>-0.02</v>
      </c>
    </row>
    <row r="24" spans="1:89" s="23" customFormat="1" x14ac:dyDescent="0.2">
      <c r="A24" s="99"/>
      <c r="B24" s="23" t="s">
        <v>59</v>
      </c>
      <c r="K24" s="23">
        <f>K18/K8</f>
        <v>0.36288257995491191</v>
      </c>
      <c r="L24" s="23">
        <f>L18/L8</f>
        <v>0.35746466279189737</v>
      </c>
      <c r="M24" s="23">
        <f>M18/M8</f>
        <v>0.31692519820751464</v>
      </c>
      <c r="N24" s="23">
        <f>N18/N8</f>
        <v>0.30545573342045085</v>
      </c>
      <c r="O24" s="23">
        <f>O18/O8</f>
        <v>0.26748602551239786</v>
      </c>
      <c r="P24" s="23">
        <f>P18/P8</f>
        <v>0.23201026993269031</v>
      </c>
      <c r="Q24" s="23">
        <f>Q18/Q8</f>
        <v>0.15858410911452694</v>
      </c>
      <c r="R24" s="23">
        <f>R18/R8</f>
        <v>0.1446603450956008</v>
      </c>
      <c r="S24" s="23">
        <f>S18/S8</f>
        <v>0.19930179787048349</v>
      </c>
      <c r="T24" s="23">
        <f>T18/T8</f>
        <v>0.24338260570642833</v>
      </c>
      <c r="U24" s="23">
        <f>U18/U8</f>
        <v>0.33921982076963625</v>
      </c>
      <c r="V24" s="23">
        <f>V18/V8</f>
        <v>0.34947147985640209</v>
      </c>
      <c r="W24" s="23">
        <f>W18/W8</f>
        <v>0.33929502125908656</v>
      </c>
      <c r="X24" s="23">
        <f>X18/X8</f>
        <v>0.34462900872770086</v>
      </c>
      <c r="Y24" s="23">
        <f>Y18/Y8</f>
        <v>0.38650865998176848</v>
      </c>
      <c r="Z24" s="63"/>
      <c r="AC24" s="23">
        <f>AC18/AC8</f>
        <v>0.39600272216053584</v>
      </c>
      <c r="AD24" s="23">
        <f>AD18/AD8</f>
        <v>0.26146795479298979</v>
      </c>
      <c r="AE24" s="23">
        <f>AE18/AE8</f>
        <v>0.3390449601582039</v>
      </c>
      <c r="AF24" s="23">
        <f>AF18/AF8</f>
        <v>0.33384494059985248</v>
      </c>
      <c r="AG24" s="23">
        <f>AG18/AG8</f>
        <v>0.19895548371051977</v>
      </c>
      <c r="AH24" s="23">
        <f>AH18/AH8</f>
        <v>0.28982520644616094</v>
      </c>
      <c r="AI24" s="63">
        <f>AI18/AI8</f>
        <v>0.3142453986585213</v>
      </c>
      <c r="AJ24" s="53">
        <f>AJ18/AJ8</f>
        <v>0.26747984246779993</v>
      </c>
      <c r="AK24" s="53">
        <f>AK18/AK8</f>
        <v>0.28097048482105191</v>
      </c>
      <c r="AL24" s="53">
        <f>AL18/AL8</f>
        <v>0.31303178378447039</v>
      </c>
      <c r="AM24" s="53">
        <f>AM18/AM8</f>
        <v>0.31754359623399681</v>
      </c>
      <c r="AN24" s="53">
        <f>AN18/AN8</f>
        <v>0.32166460174082645</v>
      </c>
      <c r="AO24" s="53">
        <f>AO18/AO8</f>
        <v>0.32563573246527627</v>
      </c>
      <c r="AP24" s="53">
        <f>AP18/AP8</f>
        <v>0.32904620529871947</v>
      </c>
      <c r="AQ24" s="53">
        <f>AQ18/AQ8</f>
        <v>0.33201998478766931</v>
      </c>
      <c r="AT24" s="77" t="s">
        <v>2665</v>
      </c>
      <c r="AU24" s="70">
        <v>7.0000000000000007E-2</v>
      </c>
    </row>
    <row r="25" spans="1:89" s="23" customFormat="1" x14ac:dyDescent="0.2">
      <c r="A25" s="99"/>
      <c r="B25" s="23" t="s">
        <v>60</v>
      </c>
      <c r="K25" s="23">
        <f t="shared" ref="K25:X25" si="20">K17/K16</f>
        <v>0.17438928975049986</v>
      </c>
      <c r="L25" s="23">
        <f t="shared" si="20"/>
        <v>0.16934388236234316</v>
      </c>
      <c r="M25" s="23">
        <f t="shared" si="20"/>
        <v>0.12976810222432561</v>
      </c>
      <c r="N25" s="23">
        <f t="shared" si="20"/>
        <v>0.19034873651893253</v>
      </c>
      <c r="O25" s="23">
        <f t="shared" si="20"/>
        <v>0.1619892231701841</v>
      </c>
      <c r="P25" s="23">
        <f t="shared" si="20"/>
        <v>0.18311751771316884</v>
      </c>
      <c r="Q25" s="23">
        <f t="shared" si="20"/>
        <v>0.21180057388809181</v>
      </c>
      <c r="R25" s="23">
        <f t="shared" si="20"/>
        <v>0.24329159212880144</v>
      </c>
      <c r="S25" s="23">
        <f t="shared" si="20"/>
        <v>0.21869440262761736</v>
      </c>
      <c r="T25" s="23">
        <f t="shared" si="20"/>
        <v>0.16194985472936618</v>
      </c>
      <c r="U25" s="23">
        <f t="shared" si="20"/>
        <v>0.1738231098430813</v>
      </c>
      <c r="V25" s="23">
        <f t="shared" si="20"/>
        <v>0.16599238457877202</v>
      </c>
      <c r="W25" s="23">
        <f t="shared" si="20"/>
        <v>0.12789959811041388</v>
      </c>
      <c r="X25" s="23">
        <f t="shared" si="20"/>
        <v>0.10863233152389778</v>
      </c>
      <c r="Y25" s="23">
        <f t="shared" ref="Y25" si="21">Y17/Y16</f>
        <v>0.11973964762652901</v>
      </c>
      <c r="Z25" s="63"/>
      <c r="AC25" s="23">
        <f t="shared" ref="AC25:AI25" si="22">AC17/AC16</f>
        <v>0.12811009029612397</v>
      </c>
      <c r="AD25" s="23">
        <f t="shared" si="22"/>
        <v>0.25499758181525067</v>
      </c>
      <c r="AE25" s="23">
        <f t="shared" si="22"/>
        <v>0.12157926461723931</v>
      </c>
      <c r="AF25" s="23">
        <f t="shared" si="22"/>
        <v>0.16737162676592504</v>
      </c>
      <c r="AG25" s="23">
        <f t="shared" si="22"/>
        <v>0.19497553697213643</v>
      </c>
      <c r="AH25" s="23">
        <f t="shared" si="22"/>
        <v>0.17563464620055663</v>
      </c>
      <c r="AI25" s="63">
        <f t="shared" si="22"/>
        <v>0.2</v>
      </c>
      <c r="AJ25" s="53">
        <v>0.2</v>
      </c>
      <c r="AK25" s="53">
        <v>0.2</v>
      </c>
      <c r="AL25" s="53">
        <v>0.2</v>
      </c>
      <c r="AM25" s="53">
        <v>0.2</v>
      </c>
      <c r="AN25" s="53">
        <v>0.2</v>
      </c>
      <c r="AO25" s="53">
        <v>0.2</v>
      </c>
      <c r="AP25" s="53">
        <v>0.2</v>
      </c>
      <c r="AQ25" s="53">
        <v>0.2</v>
      </c>
      <c r="AT25" s="77" t="s">
        <v>2666</v>
      </c>
      <c r="AU25" s="71">
        <f>NPV(AU24,AI18:CK18)</f>
        <v>1630155.9000944388</v>
      </c>
    </row>
    <row r="26" spans="1:89" x14ac:dyDescent="0.2">
      <c r="AT26" s="78" t="s">
        <v>8</v>
      </c>
      <c r="AU26" s="72">
        <f>+Main!C11</f>
        <v>42077</v>
      </c>
    </row>
    <row r="27" spans="1:89" s="2" customFormat="1" x14ac:dyDescent="0.2">
      <c r="A27" s="96"/>
      <c r="B27" s="2" t="s">
        <v>61</v>
      </c>
      <c r="O27" s="24">
        <f>O8/K8-1</f>
        <v>6.6371174200450911E-2</v>
      </c>
      <c r="P27" s="24">
        <f>P8/L8-1</f>
        <v>-8.7698180692643568E-3</v>
      </c>
      <c r="Q27" s="24">
        <f>Q8/M8-1</f>
        <v>-4.4674250258531556E-2</v>
      </c>
      <c r="R27" s="24">
        <f>R8/N8-1</f>
        <v>-4.4726916337501144E-2</v>
      </c>
      <c r="S27" s="24">
        <f>S8/O8-1</f>
        <v>2.6408198366060009E-2</v>
      </c>
      <c r="T27" s="24">
        <f>T8/P8-1</f>
        <v>0.11022829782804799</v>
      </c>
      <c r="U27" s="24">
        <f>U8/Q8-1</f>
        <v>0.23208486685429741</v>
      </c>
      <c r="V27" s="24">
        <f>V8/R8-1</f>
        <v>0.24706979636250592</v>
      </c>
      <c r="W27" s="24">
        <f>W8/S8-1</f>
        <v>0.27264793157619138</v>
      </c>
      <c r="X27" s="24">
        <f>X8/T8-1</f>
        <v>0.2210069064658271</v>
      </c>
      <c r="Y27" s="24">
        <f>Y8/U8-1</f>
        <v>0.18868974404029748</v>
      </c>
      <c r="Z27" s="64">
        <v>0.1</v>
      </c>
      <c r="AD27" s="24">
        <f>AD8/AC8-1</f>
        <v>0.26610910132884413</v>
      </c>
      <c r="AE27" s="24">
        <f>AE8/AD8-1</f>
        <v>0.21596390228722573</v>
      </c>
      <c r="AF27" s="24">
        <f>AF8/AE8-1</f>
        <v>0.37182574303495608</v>
      </c>
      <c r="AG27" s="24">
        <f>AG8/AF8-1</f>
        <v>-1.1193175554782941E-2</v>
      </c>
      <c r="AH27" s="24">
        <f>AH8/AG8-1</f>
        <v>0.15687468377226454</v>
      </c>
      <c r="AI27" s="64">
        <f>AI8/AH8-1</f>
        <v>0.19170138322634211</v>
      </c>
      <c r="AJ27" s="54">
        <v>0.2</v>
      </c>
      <c r="AK27" s="54">
        <v>0.18</v>
      </c>
      <c r="AL27" s="54">
        <v>0.15</v>
      </c>
      <c r="AM27" s="54">
        <v>0.15</v>
      </c>
      <c r="AN27" s="54">
        <v>0.15</v>
      </c>
      <c r="AO27" s="54">
        <v>0.15</v>
      </c>
      <c r="AP27" s="54">
        <v>0.15</v>
      </c>
      <c r="AQ27" s="54">
        <v>0.15</v>
      </c>
      <c r="AT27" s="78" t="s">
        <v>2667</v>
      </c>
      <c r="AU27" s="73">
        <f>AU25-AU26</f>
        <v>1588078.9000944388</v>
      </c>
    </row>
    <row r="28" spans="1:89" s="113" customFormat="1" x14ac:dyDescent="0.2">
      <c r="B28" s="112" t="s">
        <v>2681</v>
      </c>
      <c r="S28" s="113">
        <f t="shared" ref="S28:V28" si="23">S4/O4-1</f>
        <v>4.0854878139121364E-2</v>
      </c>
      <c r="T28" s="113">
        <f t="shared" si="23"/>
        <v>0.11885478829212848</v>
      </c>
      <c r="U28" s="113">
        <f t="shared" si="23"/>
        <v>0.23519477181774784</v>
      </c>
      <c r="V28" s="113">
        <f t="shared" si="23"/>
        <v>0.23839385698288273</v>
      </c>
      <c r="W28" s="113">
        <f>W4/S4-1</f>
        <v>0.26810433792391719</v>
      </c>
      <c r="X28" s="113">
        <f>X4/T4-1</f>
        <v>0.21687091243888501</v>
      </c>
      <c r="Y28" s="113">
        <f>Y4/U4-1</f>
        <v>0.18553636714918409</v>
      </c>
      <c r="Z28" s="66"/>
      <c r="AE28" s="113">
        <f>+AE4/AD4-1</f>
        <v>0.20836982269758098</v>
      </c>
      <c r="AF28" s="113">
        <f>+AF4/AE4-1</f>
        <v>0.36551461939669005</v>
      </c>
      <c r="AG28" s="113">
        <f>+AG4/AF4-1</f>
        <v>-1.124123409957023E-2</v>
      </c>
      <c r="AH28" s="113">
        <f>+AH4/AG4-1</f>
        <v>0.16108481019341436</v>
      </c>
      <c r="AI28" s="66"/>
      <c r="AT28" s="79" t="s">
        <v>2668</v>
      </c>
      <c r="AU28" s="74">
        <f>+AU27/Main!C7</f>
        <v>627.94737053951712</v>
      </c>
    </row>
    <row r="29" spans="1:89" s="113" customFormat="1" x14ac:dyDescent="0.2">
      <c r="B29" s="112" t="s">
        <v>2682</v>
      </c>
      <c r="S29" s="113">
        <f t="shared" ref="S29:V29" si="24">S7/O7-1</f>
        <v>-0.51223021582733819</v>
      </c>
      <c r="T29" s="113">
        <f t="shared" si="24"/>
        <v>-0.38938053097345138</v>
      </c>
      <c r="U29" s="113">
        <f t="shared" si="24"/>
        <v>-0.26315789473684215</v>
      </c>
      <c r="V29" s="113">
        <f t="shared" si="24"/>
        <v>0.47317744154057761</v>
      </c>
      <c r="W29" s="113">
        <f>W7/S7-1</f>
        <v>0.29793510324483785</v>
      </c>
      <c r="X29" s="113">
        <f>X7/T7-1</f>
        <v>0.27898550724637672</v>
      </c>
      <c r="Y29" s="113">
        <f>Y7/U7-1</f>
        <v>0.28571428571428581</v>
      </c>
      <c r="Z29" s="66"/>
      <c r="AE29" s="113">
        <f>+AE7/AD7-1</f>
        <v>1.2734530938123751</v>
      </c>
      <c r="AF29" s="113">
        <f>+AF7/AE7-1</f>
        <v>0.99648814749780512</v>
      </c>
      <c r="AG29" s="113">
        <f>+AG7/AF7-1</f>
        <v>-5.0571679859278795E-2</v>
      </c>
      <c r="AH29" s="113">
        <f>+AH7/AG7-1</f>
        <v>-0.12181565539601669</v>
      </c>
      <c r="AI29" s="66"/>
      <c r="AT29" s="115" t="s">
        <v>3</v>
      </c>
      <c r="AU29" s="116">
        <f>Main!C6</f>
        <v>575.27</v>
      </c>
    </row>
    <row r="30" spans="1:89" x14ac:dyDescent="0.2">
      <c r="B30" s="1" t="s">
        <v>62</v>
      </c>
      <c r="L30" s="23">
        <f>L8/K8-1</f>
        <v>0.11103893622712158</v>
      </c>
      <c r="M30" s="23">
        <f>M8/L8-1</f>
        <v>-2.3042267083949186E-3</v>
      </c>
      <c r="N30" s="23">
        <f>N8/M8-1</f>
        <v>0.16066873491899347</v>
      </c>
      <c r="O30" s="23">
        <f>O8/N8-1</f>
        <v>-0.1711561878174096</v>
      </c>
      <c r="P30" s="23">
        <f>P8/O8-1</f>
        <v>3.2750465816253405E-2</v>
      </c>
      <c r="Q30" s="23">
        <f>Q8/P8-1</f>
        <v>-3.8442856151550853E-2</v>
      </c>
      <c r="R30" s="23">
        <f>R8/Q8-1</f>
        <v>0.1606047485025619</v>
      </c>
      <c r="S30" s="23">
        <f>S8/R8-1</f>
        <v>-0.10943572205813767</v>
      </c>
      <c r="T30" s="23">
        <f>T8/S8-1</f>
        <v>0.1170884971199162</v>
      </c>
      <c r="U30" s="23">
        <f>U8/T8-1</f>
        <v>6.7095846745210741E-2</v>
      </c>
      <c r="V30" s="23">
        <f>V8/U8-1</f>
        <v>0.17472031863175785</v>
      </c>
      <c r="W30" s="23">
        <f>W8/V8-1</f>
        <v>-9.1169724770642224E-2</v>
      </c>
      <c r="X30" s="23">
        <f>X8/W8-1</f>
        <v>7.1759703744342263E-2</v>
      </c>
      <c r="Y30" s="23">
        <f>Y8/X8-1</f>
        <v>3.8852345729569304E-2</v>
      </c>
      <c r="AC30" s="37" t="s">
        <v>113</v>
      </c>
      <c r="AD30" s="37" t="s">
        <v>113</v>
      </c>
      <c r="AE30" s="37" t="s">
        <v>113</v>
      </c>
      <c r="AF30" s="37" t="s">
        <v>113</v>
      </c>
      <c r="AG30" s="37" t="s">
        <v>113</v>
      </c>
      <c r="AH30" s="37" t="s">
        <v>113</v>
      </c>
      <c r="AI30" s="65" t="s">
        <v>113</v>
      </c>
      <c r="AT30" s="115"/>
      <c r="AU30" s="116"/>
    </row>
    <row r="31" spans="1:89" s="113" customFormat="1" x14ac:dyDescent="0.2">
      <c r="A31" s="99"/>
      <c r="B31" s="112" t="s">
        <v>2679</v>
      </c>
      <c r="L31" s="113">
        <f t="shared" ref="L31:T31" si="25">+L4/K4-1</f>
        <v>0.1234718345846928</v>
      </c>
      <c r="M31" s="113">
        <f t="shared" si="25"/>
        <v>-1.0636808957312782E-2</v>
      </c>
      <c r="N31" s="113">
        <f t="shared" si="25"/>
        <v>0.15430046682699117</v>
      </c>
      <c r="O31" s="113">
        <f t="shared" si="25"/>
        <v>-0.17283004994025553</v>
      </c>
      <c r="P31" s="113">
        <f t="shared" si="25"/>
        <v>4.2743906956070887E-2</v>
      </c>
      <c r="Q31" s="113">
        <f t="shared" si="25"/>
        <v>-3.2502131287297509E-2</v>
      </c>
      <c r="R31" s="113">
        <f t="shared" si="25"/>
        <v>0.14751991775893081</v>
      </c>
      <c r="S31" s="113">
        <f t="shared" si="25"/>
        <v>-0.10091185410334347</v>
      </c>
      <c r="T31" s="113">
        <f>+T4/S4-1</f>
        <v>0.1208853777445642</v>
      </c>
      <c r="U31" s="113">
        <f>+U4/T4-1</f>
        <v>6.8099561876944659E-2</v>
      </c>
      <c r="V31" s="113">
        <f>+V4/U4-1</f>
        <v>0.15049192997057337</v>
      </c>
      <c r="W31" s="113">
        <f>+W4/V4-1</f>
        <v>-7.9341704128558899E-2</v>
      </c>
      <c r="X31" s="113">
        <f>+X4/W4-1</f>
        <v>7.559983162621009E-2</v>
      </c>
      <c r="Y31" s="113">
        <f>+Y4/X4-1</f>
        <v>4.0595893448824638E-2</v>
      </c>
      <c r="Z31" s="114"/>
      <c r="AC31" s="37" t="s">
        <v>113</v>
      </c>
      <c r="AD31" s="37" t="s">
        <v>113</v>
      </c>
      <c r="AE31" s="37" t="s">
        <v>113</v>
      </c>
      <c r="AF31" s="37" t="s">
        <v>113</v>
      </c>
      <c r="AG31" s="37" t="s">
        <v>113</v>
      </c>
      <c r="AH31" s="37" t="s">
        <v>113</v>
      </c>
      <c r="AI31" s="114"/>
      <c r="AT31" s="80" t="s">
        <v>2669</v>
      </c>
      <c r="AU31" s="75">
        <f>AU28/AU29-1</f>
        <v>9.1569820327006779E-2</v>
      </c>
    </row>
    <row r="32" spans="1:89" s="113" customFormat="1" x14ac:dyDescent="0.2">
      <c r="A32" s="99"/>
      <c r="B32" s="112" t="s">
        <v>2680</v>
      </c>
      <c r="L32" s="113">
        <f t="shared" ref="L32:T32" si="26">L7/K7-1</f>
        <v>-0.42883895131086147</v>
      </c>
      <c r="M32" s="113">
        <f t="shared" si="26"/>
        <v>0.82950819672131137</v>
      </c>
      <c r="N32" s="113">
        <f t="shared" si="26"/>
        <v>0.57168458781362008</v>
      </c>
      <c r="O32" s="113">
        <f t="shared" si="26"/>
        <v>-0.20752565564424175</v>
      </c>
      <c r="P32" s="113">
        <f t="shared" si="26"/>
        <v>-0.34964028776978417</v>
      </c>
      <c r="Q32" s="113">
        <f t="shared" si="26"/>
        <v>-0.36946902654867253</v>
      </c>
      <c r="R32" s="113">
        <f t="shared" si="26"/>
        <v>1.5508771929824561</v>
      </c>
      <c r="S32" s="113">
        <f t="shared" si="26"/>
        <v>-0.53370013755158185</v>
      </c>
      <c r="T32" s="113">
        <f>T7/S7-1</f>
        <v>-0.18584070796460173</v>
      </c>
      <c r="U32" s="113">
        <f>U7/T7-1</f>
        <v>-0.23913043478260865</v>
      </c>
      <c r="V32" s="113">
        <f>V7/U7-1</f>
        <v>4.0999999999999996</v>
      </c>
      <c r="W32" s="113">
        <f>W7/V7-1</f>
        <v>-0.58916900093370683</v>
      </c>
      <c r="X32" s="113">
        <f>X7/W7-1</f>
        <v>-0.19772727272727275</v>
      </c>
      <c r="Y32" s="113">
        <f>Y7/X7-1</f>
        <v>-0.23512747875354112</v>
      </c>
      <c r="Z32" s="114"/>
      <c r="AC32" s="37" t="s">
        <v>113</v>
      </c>
      <c r="AD32" s="37" t="s">
        <v>113</v>
      </c>
      <c r="AE32" s="37" t="s">
        <v>113</v>
      </c>
      <c r="AF32" s="37" t="s">
        <v>113</v>
      </c>
      <c r="AG32" s="37" t="s">
        <v>113</v>
      </c>
      <c r="AH32" s="37" t="s">
        <v>113</v>
      </c>
      <c r="AI32" s="114"/>
    </row>
    <row r="34" spans="1:43" x14ac:dyDescent="0.2">
      <c r="B34" s="26" t="s">
        <v>127</v>
      </c>
    </row>
    <row r="35" spans="1:43" s="21" customFormat="1" x14ac:dyDescent="0.2">
      <c r="A35" s="97" t="s">
        <v>2671</v>
      </c>
      <c r="B35" s="21" t="s">
        <v>2670</v>
      </c>
      <c r="F35" s="21">
        <v>2.2599999999999998</v>
      </c>
      <c r="G35" s="21">
        <v>2.36</v>
      </c>
      <c r="H35" s="21">
        <v>2.4700000000000002</v>
      </c>
      <c r="I35" s="21">
        <v>2.54</v>
      </c>
      <c r="J35" s="21">
        <v>2.6</v>
      </c>
      <c r="K35" s="21">
        <v>2.72</v>
      </c>
      <c r="L35" s="21">
        <v>2.76</v>
      </c>
      <c r="M35" s="21">
        <v>2.81</v>
      </c>
      <c r="N35" s="21">
        <v>2.82</v>
      </c>
      <c r="O35" s="21">
        <v>2.87</v>
      </c>
      <c r="P35" s="21">
        <v>2.88</v>
      </c>
      <c r="Q35" s="21">
        <v>2.93</v>
      </c>
      <c r="R35" s="21">
        <v>2.96</v>
      </c>
      <c r="S35" s="21">
        <v>3.02</v>
      </c>
      <c r="T35" s="21">
        <v>3.07</v>
      </c>
      <c r="U35" s="21">
        <v>3.14</v>
      </c>
      <c r="V35" s="21">
        <v>3.19</v>
      </c>
      <c r="W35" s="21">
        <v>3.24</v>
      </c>
      <c r="X35" s="21">
        <v>3.27</v>
      </c>
      <c r="Y35" s="21">
        <v>3.9</v>
      </c>
      <c r="Z35" s="62"/>
      <c r="AD35" s="21">
        <v>2.2599999999999998</v>
      </c>
      <c r="AE35" s="21">
        <v>2.6</v>
      </c>
      <c r="AF35" s="21">
        <v>2.82</v>
      </c>
      <c r="AG35" s="21">
        <v>3.02</v>
      </c>
      <c r="AH35" s="21">
        <v>3.19</v>
      </c>
      <c r="AI35" s="62"/>
      <c r="AJ35" s="52"/>
      <c r="AK35" s="52"/>
      <c r="AL35" s="52"/>
      <c r="AM35" s="52"/>
      <c r="AN35" s="52"/>
      <c r="AO35" s="52"/>
      <c r="AP35" s="52"/>
      <c r="AQ35" s="52"/>
    </row>
    <row r="36" spans="1:43" s="111" customFormat="1" x14ac:dyDescent="0.2">
      <c r="A36" s="117"/>
      <c r="B36" s="118" t="s">
        <v>2676</v>
      </c>
      <c r="J36" s="111">
        <f t="shared" ref="J36:K36" si="27">J35/F35-1</f>
        <v>0.15044247787610643</v>
      </c>
      <c r="K36" s="111">
        <f t="shared" si="27"/>
        <v>0.15254237288135597</v>
      </c>
      <c r="L36" s="111">
        <f t="shared" ref="L36" si="28">L35/H35-1</f>
        <v>0.11740890688259098</v>
      </c>
      <c r="M36" s="111">
        <f t="shared" ref="M36" si="29">M35/I35-1</f>
        <v>0.10629921259842523</v>
      </c>
      <c r="N36" s="111">
        <f t="shared" ref="N36" si="30">N35/J35-1</f>
        <v>8.4615384615384537E-2</v>
      </c>
      <c r="O36" s="111">
        <f t="shared" ref="O36" si="31">O35/K35-1</f>
        <v>5.5147058823529438E-2</v>
      </c>
      <c r="P36" s="111">
        <f t="shared" ref="P36" si="32">P35/L35-1</f>
        <v>4.3478260869565188E-2</v>
      </c>
      <c r="Q36" s="111">
        <f t="shared" ref="Q36" si="33">Q35/M35-1</f>
        <v>4.2704626334519658E-2</v>
      </c>
      <c r="R36" s="111">
        <f t="shared" ref="R36:X36" si="34">R35/N35-1</f>
        <v>4.9645390070921946E-2</v>
      </c>
      <c r="S36" s="111">
        <f t="shared" si="34"/>
        <v>5.2264808362369353E-2</v>
      </c>
      <c r="T36" s="111">
        <f t="shared" si="34"/>
        <v>6.5972222222222099E-2</v>
      </c>
      <c r="U36" s="111">
        <f t="shared" si="34"/>
        <v>7.1672354948805417E-2</v>
      </c>
      <c r="V36" s="111">
        <f t="shared" si="34"/>
        <v>7.7702702702702631E-2</v>
      </c>
      <c r="W36" s="111">
        <f t="shared" si="34"/>
        <v>7.2847682119205448E-2</v>
      </c>
      <c r="X36" s="111">
        <f t="shared" si="34"/>
        <v>6.514657980456029E-2</v>
      </c>
      <c r="Y36" s="111">
        <f>Y35/U35-1</f>
        <v>0.2420382165605095</v>
      </c>
      <c r="Z36" s="119"/>
      <c r="AE36" s="111">
        <f>AE35/AD35-1</f>
        <v>0.15044247787610643</v>
      </c>
      <c r="AF36" s="111">
        <f>AF35/AE35-1</f>
        <v>8.4615384615384537E-2</v>
      </c>
      <c r="AG36" s="111">
        <f>AG35/AF35-1</f>
        <v>7.0921985815602939E-2</v>
      </c>
      <c r="AH36" s="111">
        <f>AH35/AG35-1</f>
        <v>5.6291390728476776E-2</v>
      </c>
      <c r="AI36" s="119"/>
    </row>
    <row r="37" spans="1:43" s="109" customFormat="1" x14ac:dyDescent="0.2">
      <c r="A37" s="107"/>
      <c r="B37" s="108" t="s">
        <v>2677</v>
      </c>
      <c r="G37" s="111">
        <f t="shared" ref="G37:O37" si="35">G35/F35-1</f>
        <v>4.4247787610619538E-2</v>
      </c>
      <c r="H37" s="111">
        <f t="shared" si="35"/>
        <v>4.6610169491525522E-2</v>
      </c>
      <c r="I37" s="111">
        <f t="shared" si="35"/>
        <v>2.8340080971659853E-2</v>
      </c>
      <c r="J37" s="111">
        <f t="shared" si="35"/>
        <v>2.3622047244094446E-2</v>
      </c>
      <c r="K37" s="111">
        <f t="shared" si="35"/>
        <v>4.6153846153846212E-2</v>
      </c>
      <c r="L37" s="111">
        <f t="shared" si="35"/>
        <v>1.4705882352941124E-2</v>
      </c>
      <c r="M37" s="111">
        <f t="shared" si="35"/>
        <v>1.8115942028985588E-2</v>
      </c>
      <c r="N37" s="111">
        <f t="shared" si="35"/>
        <v>3.5587188612098419E-3</v>
      </c>
      <c r="O37" s="111">
        <f t="shared" ref="O37:X37" si="36">O35/N35-1</f>
        <v>1.7730496453900901E-2</v>
      </c>
      <c r="P37" s="111">
        <f t="shared" si="36"/>
        <v>3.4843205574912606E-3</v>
      </c>
      <c r="Q37" s="111">
        <f t="shared" si="36"/>
        <v>1.736111111111116E-2</v>
      </c>
      <c r="R37" s="111">
        <f t="shared" si="36"/>
        <v>1.0238907849829282E-2</v>
      </c>
      <c r="S37" s="111">
        <f t="shared" si="36"/>
        <v>2.0270270270270396E-2</v>
      </c>
      <c r="T37" s="111">
        <f t="shared" si="36"/>
        <v>1.655629139072845E-2</v>
      </c>
      <c r="U37" s="111">
        <f t="shared" si="36"/>
        <v>2.2801302931596101E-2</v>
      </c>
      <c r="V37" s="111">
        <f t="shared" si="36"/>
        <v>1.5923566878980777E-2</v>
      </c>
      <c r="W37" s="111">
        <f t="shared" si="36"/>
        <v>1.5673981191222763E-2</v>
      </c>
      <c r="X37" s="111">
        <f>X35/W35-1</f>
        <v>9.2592592592593004E-3</v>
      </c>
      <c r="Y37" s="111">
        <f>Y35/X35-1</f>
        <v>0.19266055045871555</v>
      </c>
      <c r="Z37" s="110"/>
      <c r="AC37" s="120" t="s">
        <v>113</v>
      </c>
      <c r="AD37" s="120" t="s">
        <v>113</v>
      </c>
      <c r="AE37" s="120" t="s">
        <v>113</v>
      </c>
      <c r="AF37" s="120" t="s">
        <v>113</v>
      </c>
      <c r="AG37" s="120" t="s">
        <v>113</v>
      </c>
      <c r="AH37" s="120" t="s">
        <v>113</v>
      </c>
      <c r="AI37" s="110"/>
    </row>
    <row r="39" spans="1:43" x14ac:dyDescent="0.2">
      <c r="B39" s="1" t="s">
        <v>2678</v>
      </c>
    </row>
    <row r="41" spans="1:43" s="20" customFormat="1" x14ac:dyDescent="0.2">
      <c r="A41" s="98"/>
      <c r="B41" s="20" t="s">
        <v>128</v>
      </c>
      <c r="N41" s="20">
        <v>71970</v>
      </c>
      <c r="O41" s="20">
        <v>77805</v>
      </c>
      <c r="P41" s="20">
        <v>83553</v>
      </c>
      <c r="Q41" s="20">
        <v>87314</v>
      </c>
      <c r="R41" s="20">
        <v>86482</v>
      </c>
      <c r="S41" s="20">
        <v>77114</v>
      </c>
      <c r="T41" s="20">
        <v>71469</v>
      </c>
      <c r="U41" s="20">
        <v>66185</v>
      </c>
      <c r="V41" s="20">
        <v>67317</v>
      </c>
      <c r="W41" s="20">
        <v>69329</v>
      </c>
      <c r="X41" s="20">
        <v>70799</v>
      </c>
      <c r="Y41" s="20">
        <v>72404</v>
      </c>
      <c r="Z41" s="61"/>
      <c r="AC41" s="20">
        <v>35587</v>
      </c>
      <c r="AD41" s="20">
        <v>44942</v>
      </c>
      <c r="AE41" s="20">
        <v>58604</v>
      </c>
      <c r="AF41" s="20">
        <v>71970</v>
      </c>
      <c r="AG41" s="20">
        <v>86482</v>
      </c>
      <c r="AH41" s="20">
        <v>67317</v>
      </c>
      <c r="AI41" s="61"/>
      <c r="AJ41" s="48"/>
      <c r="AK41" s="48"/>
      <c r="AL41" s="48"/>
      <c r="AM41" s="48"/>
      <c r="AN41" s="48"/>
      <c r="AO41" s="48"/>
      <c r="AP41" s="48"/>
      <c r="AQ41" s="48"/>
    </row>
    <row r="42" spans="1:43" s="111" customFormat="1" x14ac:dyDescent="0.2">
      <c r="A42" s="117"/>
      <c r="B42" s="118" t="s">
        <v>2683</v>
      </c>
      <c r="R42" s="111">
        <f>R41/N41-1</f>
        <v>0.20163957204390726</v>
      </c>
      <c r="S42" s="111">
        <f>S41/O41-1</f>
        <v>-8.8811773022299256E-3</v>
      </c>
      <c r="T42" s="111">
        <f>T41/P41-1</f>
        <v>-0.14462676385049011</v>
      </c>
      <c r="U42" s="111">
        <f>U41/Q41-1</f>
        <v>-0.24198868451794675</v>
      </c>
      <c r="V42" s="111">
        <f>V41/R41-1</f>
        <v>-0.22160680835318336</v>
      </c>
      <c r="W42" s="111">
        <f>W41/S41-1</f>
        <v>-0.10095443110200486</v>
      </c>
      <c r="X42" s="111">
        <f>X41/T41-1</f>
        <v>-9.3746939232394189E-3</v>
      </c>
      <c r="Y42" s="111">
        <f>Y41/U41-1</f>
        <v>9.3963889098738429E-2</v>
      </c>
      <c r="Z42" s="119"/>
      <c r="AC42" s="120" t="s">
        <v>113</v>
      </c>
      <c r="AD42" s="111">
        <f>AD41/AC41-1</f>
        <v>0.26287689324753427</v>
      </c>
      <c r="AE42" s="111">
        <f>AE41/AD41-1</f>
        <v>0.30399181166837264</v>
      </c>
      <c r="AF42" s="111">
        <f>AF41/AE41-1</f>
        <v>0.22807316906695796</v>
      </c>
      <c r="AG42" s="111">
        <f>AG41/AF41-1</f>
        <v>0.20163957204390726</v>
      </c>
      <c r="AH42" s="111">
        <f>AH41/AG41-1</f>
        <v>-0.22160680835318336</v>
      </c>
      <c r="AI42" s="119"/>
    </row>
    <row r="44" spans="1:43" s="23" customFormat="1" x14ac:dyDescent="0.2">
      <c r="A44" s="99"/>
      <c r="B44" s="23" t="s">
        <v>2663</v>
      </c>
      <c r="K44" s="23">
        <f>+K11/K8</f>
        <v>0.19857857934354819</v>
      </c>
      <c r="L44" s="23">
        <f>+L11/L8</f>
        <v>0.2096502390205317</v>
      </c>
      <c r="M44" s="23">
        <f>+M11/M8</f>
        <v>0.21771802826611514</v>
      </c>
      <c r="N44" s="23">
        <f>+N11/N8</f>
        <v>0.20926019423242553</v>
      </c>
      <c r="O44" s="23">
        <f>+O11/O8</f>
        <v>0.27615737422961156</v>
      </c>
      <c r="P44" s="23">
        <f>+P11/P8</f>
        <v>0.30150579418499757</v>
      </c>
      <c r="Q44" s="23">
        <f>+Q11/Q8</f>
        <v>0.33087969979071952</v>
      </c>
      <c r="R44" s="23">
        <f>+R11/R8</f>
        <v>0.30377739779263174</v>
      </c>
      <c r="S44" s="23">
        <f>+S11/S8</f>
        <v>0.32749170884971202</v>
      </c>
      <c r="T44" s="23">
        <f>+T11/T8</f>
        <v>0.29200912528516515</v>
      </c>
      <c r="U44" s="23">
        <f>+U11/U8</f>
        <v>0.27063199203420607</v>
      </c>
      <c r="V44" s="23">
        <f>+V11/V8</f>
        <v>0.2621908655763861</v>
      </c>
      <c r="W44" s="23">
        <f>+W11/W8</f>
        <v>0.27370731038266355</v>
      </c>
      <c r="X44" s="23">
        <f>+X11/X8</f>
        <v>0.26968851577896652</v>
      </c>
      <c r="Y44" s="23">
        <f>+Y11/Y8</f>
        <v>0.27537017418512405</v>
      </c>
      <c r="Z44" s="63"/>
      <c r="AC44" s="23">
        <f>AC11/AC8</f>
        <v>0.18397865253053475</v>
      </c>
      <c r="AD44" s="23">
        <f>AD11/AD8</f>
        <v>0.19237025616362788</v>
      </c>
      <c r="AE44" s="23">
        <f>AE11/AE8</f>
        <v>0.21458733205374281</v>
      </c>
      <c r="AF44" s="23">
        <f>AF11/AF8</f>
        <v>0.20906647219937419</v>
      </c>
      <c r="AG44" s="23">
        <f>AG11/AG8</f>
        <v>0.30304693462768739</v>
      </c>
      <c r="AH44" s="23">
        <f>AH11/AH8</f>
        <v>0.28526634149234259</v>
      </c>
      <c r="AI44" s="63">
        <f>AI11/AI8</f>
        <v>0.27</v>
      </c>
      <c r="AJ44" s="53">
        <v>0.27</v>
      </c>
      <c r="AK44" s="53">
        <v>0.27</v>
      </c>
      <c r="AL44" s="53">
        <v>0.25</v>
      </c>
      <c r="AM44" s="53">
        <v>0.25</v>
      </c>
      <c r="AN44" s="53">
        <v>0.25</v>
      </c>
      <c r="AO44" s="53">
        <v>0.25</v>
      </c>
      <c r="AP44" s="53">
        <v>0.25</v>
      </c>
      <c r="AQ44" s="53">
        <v>0.25</v>
      </c>
    </row>
    <row r="46" spans="1:43" x14ac:dyDescent="0.2">
      <c r="B46" s="26" t="s">
        <v>63</v>
      </c>
    </row>
    <row r="47" spans="1:43" s="22" customFormat="1" x14ac:dyDescent="0.2">
      <c r="A47" s="98"/>
      <c r="B47" s="22" t="s">
        <v>6</v>
      </c>
      <c r="N47" s="22">
        <v>16601</v>
      </c>
      <c r="O47" s="22">
        <v>14886</v>
      </c>
      <c r="P47" s="22">
        <v>12681</v>
      </c>
      <c r="Q47" s="22">
        <v>14308</v>
      </c>
      <c r="R47" s="22">
        <v>14681</v>
      </c>
      <c r="S47" s="22">
        <v>11551</v>
      </c>
      <c r="T47" s="22">
        <v>28785</v>
      </c>
      <c r="U47" s="22">
        <v>36890</v>
      </c>
      <c r="V47" s="22">
        <v>41862</v>
      </c>
      <c r="W47" s="22">
        <v>32307</v>
      </c>
      <c r="X47" s="22">
        <v>32045</v>
      </c>
      <c r="Y47" s="22">
        <v>43852</v>
      </c>
      <c r="Z47" s="60"/>
      <c r="AD47" s="22">
        <v>19079</v>
      </c>
      <c r="AE47" s="22">
        <v>17576</v>
      </c>
      <c r="AF47" s="22">
        <v>16601</v>
      </c>
      <c r="AG47" s="22">
        <v>14681</v>
      </c>
      <c r="AH47" s="22">
        <v>41862</v>
      </c>
      <c r="AI47" s="60"/>
      <c r="AJ47" s="55"/>
      <c r="AK47" s="55"/>
      <c r="AL47" s="55"/>
      <c r="AM47" s="55"/>
      <c r="AN47" s="55"/>
      <c r="AO47" s="55"/>
      <c r="AP47" s="55"/>
      <c r="AQ47" s="55"/>
    </row>
    <row r="48" spans="1:43" s="22" customFormat="1" x14ac:dyDescent="0.2">
      <c r="A48" s="98"/>
      <c r="B48" s="22" t="s">
        <v>64</v>
      </c>
      <c r="N48" s="22">
        <v>31397</v>
      </c>
      <c r="O48" s="22">
        <v>29004</v>
      </c>
      <c r="P48" s="22">
        <v>27808</v>
      </c>
      <c r="Q48" s="22">
        <v>27468</v>
      </c>
      <c r="R48" s="22">
        <v>26057</v>
      </c>
      <c r="S48" s="22">
        <v>25888</v>
      </c>
      <c r="T48" s="22">
        <v>24661</v>
      </c>
      <c r="U48" s="22">
        <v>24233</v>
      </c>
      <c r="V48" s="22">
        <v>23541</v>
      </c>
      <c r="W48" s="22">
        <v>25813</v>
      </c>
      <c r="X48" s="22">
        <v>26035</v>
      </c>
      <c r="Y48" s="22">
        <v>27048</v>
      </c>
      <c r="Z48" s="60"/>
      <c r="AD48" s="22">
        <v>35776</v>
      </c>
      <c r="AE48" s="22">
        <v>44378</v>
      </c>
      <c r="AF48" s="22">
        <v>31397</v>
      </c>
      <c r="AG48" s="22">
        <v>26057</v>
      </c>
      <c r="AH48" s="22">
        <v>23541</v>
      </c>
      <c r="AI48" s="60"/>
      <c r="AJ48" s="55"/>
      <c r="AK48" s="55"/>
      <c r="AL48" s="55"/>
      <c r="AM48" s="55"/>
      <c r="AN48" s="55"/>
      <c r="AO48" s="55"/>
      <c r="AP48" s="55"/>
      <c r="AQ48" s="55"/>
    </row>
    <row r="49" spans="1:43" s="20" customFormat="1" x14ac:dyDescent="0.2">
      <c r="A49" s="98"/>
      <c r="B49" s="20" t="s">
        <v>65</v>
      </c>
      <c r="N49" s="20">
        <v>14039</v>
      </c>
      <c r="O49" s="20">
        <v>11390</v>
      </c>
      <c r="P49" s="20">
        <v>11525</v>
      </c>
      <c r="Q49" s="20">
        <v>11227</v>
      </c>
      <c r="R49" s="20">
        <v>13466</v>
      </c>
      <c r="S49" s="20">
        <v>11044</v>
      </c>
      <c r="T49" s="20">
        <v>12511</v>
      </c>
      <c r="U49" s="20">
        <v>12944</v>
      </c>
      <c r="V49" s="20">
        <v>16169</v>
      </c>
      <c r="W49" s="20">
        <v>13430</v>
      </c>
      <c r="X49" s="20">
        <v>14505</v>
      </c>
      <c r="Y49" s="20">
        <v>14700</v>
      </c>
      <c r="Z49" s="61"/>
      <c r="AD49" s="20">
        <v>9518</v>
      </c>
      <c r="AE49" s="20">
        <v>11335</v>
      </c>
      <c r="AF49" s="20">
        <v>14039</v>
      </c>
      <c r="AG49" s="20">
        <v>13466</v>
      </c>
      <c r="AH49" s="20">
        <v>16169</v>
      </c>
      <c r="AI49" s="61"/>
      <c r="AJ49" s="48"/>
      <c r="AK49" s="48"/>
      <c r="AL49" s="48"/>
      <c r="AM49" s="48"/>
      <c r="AN49" s="48"/>
      <c r="AO49" s="48"/>
      <c r="AP49" s="48"/>
      <c r="AQ49" s="48"/>
    </row>
    <row r="50" spans="1:43" s="20" customFormat="1" x14ac:dyDescent="0.2">
      <c r="A50" s="98"/>
      <c r="B50" s="20" t="s">
        <v>66</v>
      </c>
      <c r="N50" s="20">
        <v>4629</v>
      </c>
      <c r="O50" s="20">
        <v>3985</v>
      </c>
      <c r="P50" s="20">
        <v>3973</v>
      </c>
      <c r="Q50" s="20">
        <v>5312</v>
      </c>
      <c r="R50" s="20">
        <v>5345</v>
      </c>
      <c r="S50" s="20">
        <v>4000</v>
      </c>
      <c r="T50" s="20">
        <v>3603</v>
      </c>
      <c r="U50" s="20">
        <v>4311</v>
      </c>
      <c r="V50" s="20">
        <v>3793</v>
      </c>
      <c r="W50" s="20">
        <v>3780</v>
      </c>
      <c r="X50" s="20">
        <v>3846</v>
      </c>
      <c r="Y50" s="20">
        <v>5467</v>
      </c>
      <c r="Z50" s="61"/>
      <c r="AD50" s="20">
        <v>1852</v>
      </c>
      <c r="AE50" s="20">
        <v>2381</v>
      </c>
      <c r="AF50" s="20">
        <v>4629</v>
      </c>
      <c r="AG50" s="20">
        <v>5345</v>
      </c>
      <c r="AH50" s="20">
        <v>3793</v>
      </c>
      <c r="AI50" s="61"/>
      <c r="AJ50" s="48"/>
      <c r="AK50" s="48"/>
      <c r="AL50" s="48"/>
      <c r="AM50" s="48"/>
      <c r="AN50" s="48"/>
      <c r="AO50" s="48"/>
      <c r="AP50" s="48"/>
      <c r="AQ50" s="48"/>
    </row>
    <row r="51" spans="1:43" s="20" customFormat="1" x14ac:dyDescent="0.2">
      <c r="A51" s="98"/>
      <c r="B51" s="20" t="s">
        <v>67</v>
      </c>
      <c r="K51" s="20">
        <f t="shared" ref="K51:Q51" si="37">+SUM(K47:K50)</f>
        <v>0</v>
      </c>
      <c r="L51" s="20">
        <f t="shared" si="37"/>
        <v>0</v>
      </c>
      <c r="M51" s="20">
        <f t="shared" si="37"/>
        <v>0</v>
      </c>
      <c r="N51" s="20">
        <f t="shared" si="37"/>
        <v>66666</v>
      </c>
      <c r="O51" s="20">
        <f t="shared" si="37"/>
        <v>59265</v>
      </c>
      <c r="P51" s="20">
        <f t="shared" si="37"/>
        <v>55987</v>
      </c>
      <c r="Q51" s="20">
        <f t="shared" si="37"/>
        <v>58315</v>
      </c>
      <c r="R51" s="20">
        <f t="shared" ref="R51" si="38">+SUM(R47:R50)</f>
        <v>59549</v>
      </c>
      <c r="S51" s="20">
        <f>+SUM(S47:S50)</f>
        <v>52483</v>
      </c>
      <c r="T51" s="20">
        <f>+SUM(T47:T50)</f>
        <v>69560</v>
      </c>
      <c r="U51" s="20">
        <f t="shared" ref="U51:W51" si="39">+SUM(U47:U50)</f>
        <v>78378</v>
      </c>
      <c r="V51" s="20">
        <f t="shared" si="39"/>
        <v>85365</v>
      </c>
      <c r="W51" s="20">
        <f t="shared" si="39"/>
        <v>75330</v>
      </c>
      <c r="X51" s="20">
        <f>+SUM(X47:X50)</f>
        <v>76431</v>
      </c>
      <c r="Y51" s="20">
        <f>+SUM(Y47:Y50)</f>
        <v>91067</v>
      </c>
      <c r="Z51" s="61"/>
      <c r="AD51" s="20">
        <f t="shared" ref="AD51" si="40">+SUM(AD47:AD50)</f>
        <v>66225</v>
      </c>
      <c r="AE51" s="20">
        <f t="shared" ref="AE51" si="41">+SUM(AE47:AE50)</f>
        <v>75670</v>
      </c>
      <c r="AF51" s="20">
        <f t="shared" ref="AF51" si="42">+SUM(AF47:AF50)</f>
        <v>66666</v>
      </c>
      <c r="AG51" s="20">
        <f t="shared" ref="AG51:AH51" si="43">+SUM(AG47:AG50)</f>
        <v>59549</v>
      </c>
      <c r="AH51" s="20">
        <f t="shared" si="43"/>
        <v>85365</v>
      </c>
      <c r="AI51" s="61"/>
      <c r="AJ51" s="48"/>
      <c r="AK51" s="48"/>
      <c r="AL51" s="48"/>
      <c r="AM51" s="48"/>
      <c r="AN51" s="48"/>
      <c r="AO51" s="48"/>
      <c r="AP51" s="48"/>
      <c r="AQ51" s="48"/>
    </row>
    <row r="52" spans="1:43" s="20" customFormat="1" x14ac:dyDescent="0.2">
      <c r="A52" s="98"/>
      <c r="B52" s="20" t="s">
        <v>68</v>
      </c>
      <c r="N52" s="20">
        <v>6775</v>
      </c>
      <c r="O52" s="20">
        <v>6775</v>
      </c>
      <c r="P52" s="20">
        <v>6536</v>
      </c>
      <c r="Q52" s="20">
        <v>6528</v>
      </c>
      <c r="R52" s="20">
        <v>6201</v>
      </c>
      <c r="S52" s="20">
        <v>6167</v>
      </c>
      <c r="T52" s="20">
        <v>6208</v>
      </c>
      <c r="U52" s="20">
        <v>6142</v>
      </c>
      <c r="V52" s="20">
        <v>6141</v>
      </c>
      <c r="W52" s="20">
        <v>6218</v>
      </c>
      <c r="X52" s="20">
        <v>6207</v>
      </c>
      <c r="Y52" s="20">
        <v>6071</v>
      </c>
      <c r="Z52" s="61"/>
      <c r="AD52" s="20">
        <v>86</v>
      </c>
      <c r="AE52" s="20">
        <v>6234</v>
      </c>
      <c r="AF52" s="20">
        <v>6775</v>
      </c>
      <c r="AG52" s="20">
        <v>6201</v>
      </c>
      <c r="AH52" s="20">
        <v>6141</v>
      </c>
      <c r="AI52" s="61"/>
      <c r="AJ52" s="48"/>
      <c r="AK52" s="48"/>
      <c r="AL52" s="48"/>
      <c r="AM52" s="48"/>
      <c r="AN52" s="48"/>
      <c r="AO52" s="48"/>
      <c r="AP52" s="48"/>
      <c r="AQ52" s="48"/>
    </row>
    <row r="53" spans="1:43" s="20" customFormat="1" x14ac:dyDescent="0.2">
      <c r="A53" s="98"/>
      <c r="B53" s="20" t="s">
        <v>69</v>
      </c>
      <c r="N53" s="20">
        <v>57809</v>
      </c>
      <c r="O53" s="20">
        <v>61582</v>
      </c>
      <c r="P53" s="20">
        <v>67588</v>
      </c>
      <c r="Q53" s="20">
        <v>73738</v>
      </c>
      <c r="R53" s="20">
        <v>79518</v>
      </c>
      <c r="S53" s="20">
        <v>84156</v>
      </c>
      <c r="T53" s="20">
        <v>87949</v>
      </c>
      <c r="U53" s="20">
        <v>91772</v>
      </c>
      <c r="V53" s="20">
        <v>96587</v>
      </c>
      <c r="W53" s="20">
        <v>98908</v>
      </c>
      <c r="X53" s="20">
        <v>102959</v>
      </c>
      <c r="Y53" s="20">
        <v>112162</v>
      </c>
      <c r="Z53" s="61"/>
      <c r="AD53" s="20">
        <v>35323</v>
      </c>
      <c r="AE53" s="20">
        <v>45633</v>
      </c>
      <c r="AF53" s="20">
        <v>57809</v>
      </c>
      <c r="AG53" s="20">
        <v>79518</v>
      </c>
      <c r="AH53" s="20">
        <v>96587</v>
      </c>
      <c r="AI53" s="61"/>
      <c r="AJ53" s="48"/>
      <c r="AK53" s="48"/>
      <c r="AL53" s="48"/>
      <c r="AM53" s="48"/>
      <c r="AN53" s="48"/>
      <c r="AO53" s="48"/>
      <c r="AP53" s="48"/>
      <c r="AQ53" s="48"/>
    </row>
    <row r="54" spans="1:43" s="20" customFormat="1" x14ac:dyDescent="0.2">
      <c r="A54" s="98"/>
      <c r="B54" s="20" t="s">
        <v>71</v>
      </c>
      <c r="N54" s="20">
        <v>12155</v>
      </c>
      <c r="O54" s="20">
        <v>12241</v>
      </c>
      <c r="P54" s="20">
        <v>14130</v>
      </c>
      <c r="Q54" s="20">
        <v>13641</v>
      </c>
      <c r="R54" s="20">
        <v>12673</v>
      </c>
      <c r="S54" s="20">
        <v>12899</v>
      </c>
      <c r="T54" s="20">
        <v>12955</v>
      </c>
      <c r="U54" s="20">
        <v>13033</v>
      </c>
      <c r="V54" s="20">
        <v>13294</v>
      </c>
      <c r="W54" s="20">
        <v>13555</v>
      </c>
      <c r="X54" s="20">
        <v>14058</v>
      </c>
      <c r="Y54" s="20">
        <v>14812</v>
      </c>
      <c r="Z54" s="61"/>
      <c r="AD54" s="20">
        <v>9460</v>
      </c>
      <c r="AE54" s="20">
        <v>9348</v>
      </c>
      <c r="AF54" s="20">
        <v>12155</v>
      </c>
      <c r="AG54" s="20">
        <v>12673</v>
      </c>
      <c r="AH54" s="20">
        <v>13294</v>
      </c>
      <c r="AI54" s="61"/>
      <c r="AJ54" s="48"/>
      <c r="AK54" s="48"/>
      <c r="AL54" s="48"/>
      <c r="AM54" s="48"/>
      <c r="AN54" s="48"/>
      <c r="AO54" s="48"/>
      <c r="AP54" s="48"/>
      <c r="AQ54" s="48"/>
    </row>
    <row r="55" spans="1:43" s="20" customFormat="1" x14ac:dyDescent="0.2">
      <c r="A55" s="98"/>
      <c r="B55" s="20" t="s">
        <v>72</v>
      </c>
      <c r="N55" s="20">
        <f>634+19197</f>
        <v>19831</v>
      </c>
      <c r="O55" s="20">
        <f>910+1923</f>
        <v>2833</v>
      </c>
      <c r="P55" s="20">
        <f>965+20229</f>
        <v>21194</v>
      </c>
      <c r="Q55" s="20">
        <f>875+20268</f>
        <v>21143</v>
      </c>
      <c r="R55" s="20">
        <f>897+20306</f>
        <v>21203</v>
      </c>
      <c r="S55" s="20">
        <f>949+20649</f>
        <v>21598</v>
      </c>
      <c r="T55" s="20">
        <f>856+20659</f>
        <v>21515</v>
      </c>
      <c r="U55" s="20">
        <f>813+20668</f>
        <v>21481</v>
      </c>
      <c r="V55" s="20">
        <v>20654</v>
      </c>
      <c r="W55" s="20">
        <v>20654</v>
      </c>
      <c r="X55" s="20">
        <v>20654</v>
      </c>
      <c r="Y55" s="20">
        <v>20654</v>
      </c>
      <c r="Z55" s="61"/>
      <c r="AD55" s="20">
        <f>894+18715</f>
        <v>19609</v>
      </c>
      <c r="AE55" s="20">
        <f>623+19050</f>
        <v>19673</v>
      </c>
      <c r="AF55" s="20">
        <f>634+19197</f>
        <v>19831</v>
      </c>
      <c r="AG55" s="20">
        <f>897+20306</f>
        <v>21203</v>
      </c>
      <c r="AH55" s="20">
        <v>20654</v>
      </c>
      <c r="AI55" s="61"/>
      <c r="AJ55" s="48"/>
      <c r="AK55" s="48"/>
      <c r="AL55" s="48"/>
      <c r="AM55" s="48"/>
      <c r="AN55" s="48"/>
      <c r="AO55" s="48"/>
      <c r="AP55" s="48"/>
      <c r="AQ55" s="48"/>
    </row>
    <row r="56" spans="1:43" s="20" customFormat="1" x14ac:dyDescent="0.2">
      <c r="A56" s="98"/>
      <c r="B56" s="20" t="s">
        <v>73</v>
      </c>
      <c r="N56" s="20">
        <v>2751</v>
      </c>
      <c r="O56" s="20">
        <v>3522</v>
      </c>
      <c r="P56" s="20">
        <v>4344</v>
      </c>
      <c r="Q56" s="20">
        <v>5529</v>
      </c>
      <c r="R56" s="20">
        <v>6583</v>
      </c>
      <c r="S56" s="20">
        <v>7188</v>
      </c>
      <c r="T56" s="20">
        <v>8501</v>
      </c>
      <c r="U56" s="20">
        <v>5468</v>
      </c>
      <c r="V56" s="20">
        <v>7582</v>
      </c>
      <c r="W56" s="20">
        <v>8179</v>
      </c>
      <c r="X56" s="20">
        <v>9929</v>
      </c>
      <c r="Y56" s="20">
        <v>11642</v>
      </c>
      <c r="Z56" s="61"/>
      <c r="AD56" s="20">
        <v>2673</v>
      </c>
      <c r="AE56" s="20">
        <v>2758</v>
      </c>
      <c r="AF56" s="20">
        <v>2751</v>
      </c>
      <c r="AG56" s="20">
        <v>6583</v>
      </c>
      <c r="AH56" s="20">
        <v>7582</v>
      </c>
      <c r="AI56" s="61"/>
      <c r="AJ56" s="48"/>
      <c r="AK56" s="48"/>
      <c r="AL56" s="48"/>
      <c r="AM56" s="48"/>
      <c r="AN56" s="48"/>
      <c r="AO56" s="48"/>
      <c r="AP56" s="48"/>
      <c r="AQ56" s="48"/>
    </row>
    <row r="57" spans="1:43" s="20" customFormat="1" x14ac:dyDescent="0.2">
      <c r="A57" s="98"/>
      <c r="B57" s="20" t="s">
        <v>74</v>
      </c>
      <c r="K57" s="20">
        <f t="shared" ref="K57:R57" si="44">+SUM(K51:K56)</f>
        <v>0</v>
      </c>
      <c r="L57" s="20">
        <f t="shared" si="44"/>
        <v>0</v>
      </c>
      <c r="M57" s="20">
        <f t="shared" si="44"/>
        <v>0</v>
      </c>
      <c r="N57" s="20">
        <f t="shared" si="44"/>
        <v>165987</v>
      </c>
      <c r="O57" s="20">
        <f t="shared" si="44"/>
        <v>146218</v>
      </c>
      <c r="P57" s="20">
        <f t="shared" si="44"/>
        <v>169779</v>
      </c>
      <c r="Q57" s="20">
        <f t="shared" si="44"/>
        <v>178894</v>
      </c>
      <c r="R57" s="20">
        <f t="shared" si="44"/>
        <v>185727</v>
      </c>
      <c r="S57" s="20">
        <f>+SUM(S51:S56)</f>
        <v>184491</v>
      </c>
      <c r="T57" s="20">
        <f>+SUM(T51:T56)</f>
        <v>206688</v>
      </c>
      <c r="U57" s="20">
        <f t="shared" ref="U57:W57" si="45">+SUM(U51:U56)</f>
        <v>216274</v>
      </c>
      <c r="V57" s="20">
        <f t="shared" si="45"/>
        <v>229623</v>
      </c>
      <c r="W57" s="20">
        <f t="shared" si="45"/>
        <v>222844</v>
      </c>
      <c r="X57" s="20">
        <f>+SUM(X51:X56)</f>
        <v>230238</v>
      </c>
      <c r="Y57" s="20">
        <f>+SUM(Y51:Y56)</f>
        <v>256408</v>
      </c>
      <c r="Z57" s="61"/>
      <c r="AD57" s="20">
        <f t="shared" ref="AD57" si="46">+SUM(AD51:AD56)</f>
        <v>133376</v>
      </c>
      <c r="AE57" s="20">
        <f t="shared" ref="AE57" si="47">+SUM(AE51:AE56)</f>
        <v>159316</v>
      </c>
      <c r="AF57" s="20">
        <f t="shared" ref="AF57" si="48">+SUM(AF51:AF56)</f>
        <v>165987</v>
      </c>
      <c r="AG57" s="20">
        <f t="shared" ref="AG57:AH57" si="49">+SUM(AG51:AG56)</f>
        <v>185727</v>
      </c>
      <c r="AH57" s="20">
        <f t="shared" si="49"/>
        <v>229623</v>
      </c>
      <c r="AI57" s="61"/>
      <c r="AJ57" s="48"/>
      <c r="AK57" s="48"/>
      <c r="AL57" s="48"/>
      <c r="AM57" s="48"/>
      <c r="AN57" s="48"/>
      <c r="AO57" s="48"/>
      <c r="AP57" s="48"/>
      <c r="AQ57" s="48"/>
    </row>
    <row r="58" spans="1:43" s="20" customFormat="1" x14ac:dyDescent="0.2">
      <c r="A58" s="98"/>
      <c r="Z58" s="61"/>
      <c r="AI58" s="61"/>
      <c r="AJ58" s="48"/>
      <c r="AK58" s="48"/>
      <c r="AL58" s="48"/>
      <c r="AM58" s="48"/>
      <c r="AN58" s="48"/>
      <c r="AO58" s="48"/>
      <c r="AP58" s="48"/>
      <c r="AQ58" s="48"/>
    </row>
    <row r="59" spans="1:43" s="20" customFormat="1" x14ac:dyDescent="0.2">
      <c r="A59" s="98"/>
      <c r="B59" s="20" t="s">
        <v>75</v>
      </c>
      <c r="N59" s="20">
        <v>4083</v>
      </c>
      <c r="O59" s="20">
        <v>3246</v>
      </c>
      <c r="P59" s="20">
        <v>4008</v>
      </c>
      <c r="Q59" s="20">
        <v>3871</v>
      </c>
      <c r="R59" s="20">
        <f>4990</f>
        <v>4990</v>
      </c>
      <c r="S59" s="20">
        <v>3672</v>
      </c>
      <c r="T59" s="20">
        <v>3093</v>
      </c>
      <c r="U59" s="20">
        <v>4372</v>
      </c>
      <c r="V59" s="20">
        <v>4849</v>
      </c>
      <c r="W59" s="20">
        <v>3785</v>
      </c>
      <c r="X59" s="20">
        <v>3173</v>
      </c>
      <c r="Y59" s="20">
        <v>7656</v>
      </c>
      <c r="Z59" s="61"/>
      <c r="AD59" s="20">
        <v>1363</v>
      </c>
      <c r="AE59" s="20">
        <v>1331</v>
      </c>
      <c r="AF59" s="20">
        <v>4083</v>
      </c>
      <c r="AG59" s="20">
        <f>4990</f>
        <v>4990</v>
      </c>
      <c r="AH59" s="20">
        <v>4849</v>
      </c>
      <c r="AI59" s="61"/>
      <c r="AJ59" s="48"/>
      <c r="AK59" s="48"/>
      <c r="AL59" s="48"/>
      <c r="AM59" s="48"/>
      <c r="AN59" s="48"/>
      <c r="AO59" s="48"/>
      <c r="AP59" s="48"/>
      <c r="AQ59" s="48"/>
    </row>
    <row r="60" spans="1:43" s="20" customFormat="1" x14ac:dyDescent="0.2">
      <c r="A60" s="98"/>
      <c r="B60" s="20" t="s">
        <v>70</v>
      </c>
      <c r="N60" s="20">
        <v>1127</v>
      </c>
      <c r="O60" s="20">
        <v>1159</v>
      </c>
      <c r="P60" s="20">
        <v>1275</v>
      </c>
      <c r="Q60" s="20">
        <v>1291</v>
      </c>
      <c r="R60" s="20">
        <v>1367</v>
      </c>
      <c r="S60" s="20">
        <v>1479</v>
      </c>
      <c r="T60" s="20">
        <v>1396</v>
      </c>
      <c r="U60" s="20">
        <v>1460</v>
      </c>
      <c r="V60" s="20">
        <v>1623</v>
      </c>
      <c r="W60" s="20">
        <v>1676</v>
      </c>
      <c r="X60" s="20">
        <v>1917</v>
      </c>
      <c r="Y60" s="20">
        <v>2016</v>
      </c>
      <c r="Z60" s="61"/>
      <c r="AD60" s="20">
        <v>800</v>
      </c>
      <c r="AE60" s="20">
        <v>1023</v>
      </c>
      <c r="AF60" s="20">
        <v>1127</v>
      </c>
      <c r="AG60" s="20">
        <v>1367</v>
      </c>
      <c r="AH60" s="20">
        <v>1623</v>
      </c>
      <c r="AI60" s="61"/>
      <c r="AJ60" s="48"/>
      <c r="AK60" s="48"/>
      <c r="AL60" s="48"/>
      <c r="AM60" s="48"/>
      <c r="AN60" s="48"/>
      <c r="AO60" s="48"/>
      <c r="AP60" s="48"/>
      <c r="AQ60" s="48"/>
    </row>
    <row r="61" spans="1:43" s="20" customFormat="1" x14ac:dyDescent="0.2">
      <c r="A61" s="98"/>
      <c r="B61" s="20" t="s">
        <v>2687</v>
      </c>
      <c r="N61" s="20">
        <f>1052+561+14312</f>
        <v>15925</v>
      </c>
      <c r="O61" s="20">
        <f>935+520+15226</f>
        <v>16681</v>
      </c>
      <c r="P61" s="20">
        <f>982+15420+532</f>
        <v>16934</v>
      </c>
      <c r="Q61" s="20">
        <f>16036+514+975</f>
        <v>17525</v>
      </c>
      <c r="R61" s="20">
        <f>19552+1117</f>
        <v>20669</v>
      </c>
      <c r="S61" s="20">
        <f>885+19345</f>
        <v>20230</v>
      </c>
      <c r="T61" s="20">
        <f>772+24660</f>
        <v>25432</v>
      </c>
      <c r="U61" s="20">
        <f>770+23929</f>
        <v>24699</v>
      </c>
      <c r="V61" s="20">
        <v>25488</v>
      </c>
      <c r="W61" s="20">
        <v>22640</v>
      </c>
      <c r="X61" s="20">
        <v>21914</v>
      </c>
      <c r="Y61" s="20">
        <v>23658</v>
      </c>
      <c r="Z61" s="61"/>
      <c r="AD61" s="20">
        <f>886+11735+269</f>
        <v>12890</v>
      </c>
      <c r="AE61" s="20">
        <f>1093+11152+382</f>
        <v>12627</v>
      </c>
      <c r="AF61" s="20">
        <f>1052+561+14312</f>
        <v>15925</v>
      </c>
      <c r="AG61" s="20">
        <f>19552+1117</f>
        <v>20669</v>
      </c>
      <c r="AH61" s="20">
        <v>25488</v>
      </c>
      <c r="AI61" s="61"/>
      <c r="AJ61" s="48"/>
      <c r="AK61" s="48"/>
      <c r="AL61" s="48"/>
      <c r="AM61" s="48"/>
      <c r="AN61" s="48"/>
      <c r="AO61" s="48"/>
      <c r="AP61" s="48"/>
      <c r="AQ61" s="48"/>
    </row>
    <row r="62" spans="1:43" s="20" customFormat="1" x14ac:dyDescent="0.2">
      <c r="A62" s="98"/>
      <c r="B62" s="20" t="s">
        <v>76</v>
      </c>
      <c r="K62" s="20">
        <f t="shared" ref="K62:S62" si="50">+SUM(K59:K61)</f>
        <v>0</v>
      </c>
      <c r="L62" s="20">
        <f t="shared" si="50"/>
        <v>0</v>
      </c>
      <c r="M62" s="20">
        <f t="shared" si="50"/>
        <v>0</v>
      </c>
      <c r="N62" s="20">
        <f t="shared" si="50"/>
        <v>21135</v>
      </c>
      <c r="O62" s="20">
        <f t="shared" si="50"/>
        <v>21086</v>
      </c>
      <c r="P62" s="20">
        <f t="shared" si="50"/>
        <v>22217</v>
      </c>
      <c r="Q62" s="20">
        <f t="shared" si="50"/>
        <v>22687</v>
      </c>
      <c r="R62" s="20">
        <f t="shared" si="50"/>
        <v>27026</v>
      </c>
      <c r="S62" s="20">
        <f t="shared" si="50"/>
        <v>25381</v>
      </c>
      <c r="T62" s="20">
        <f>+SUM(T59:T61)</f>
        <v>29921</v>
      </c>
      <c r="U62" s="20">
        <f t="shared" ref="U62:W62" si="51">+SUM(U59:U61)</f>
        <v>30531</v>
      </c>
      <c r="V62" s="20">
        <f t="shared" si="51"/>
        <v>31960</v>
      </c>
      <c r="W62" s="20">
        <f t="shared" si="51"/>
        <v>28101</v>
      </c>
      <c r="X62" s="20">
        <f>+SUM(X59:X61)</f>
        <v>27004</v>
      </c>
      <c r="Y62" s="20">
        <f>+SUM(Y59:Y61)</f>
        <v>33330</v>
      </c>
      <c r="Z62" s="61"/>
      <c r="AD62" s="20">
        <f t="shared" ref="AD62" si="52">+SUM(AD59:AD61)</f>
        <v>15053</v>
      </c>
      <c r="AE62" s="20">
        <f t="shared" ref="AE62" si="53">+SUM(AE59:AE61)</f>
        <v>14981</v>
      </c>
      <c r="AF62" s="20">
        <f t="shared" ref="AF62" si="54">+SUM(AF59:AF61)</f>
        <v>21135</v>
      </c>
      <c r="AG62" s="20">
        <f t="shared" ref="AG62:AH62" si="55">+SUM(AG59:AG61)</f>
        <v>27026</v>
      </c>
      <c r="AH62" s="20">
        <f t="shared" si="55"/>
        <v>31960</v>
      </c>
      <c r="AI62" s="61"/>
      <c r="AJ62" s="48"/>
      <c r="AK62" s="48"/>
      <c r="AL62" s="48"/>
      <c r="AM62" s="48"/>
      <c r="AN62" s="48"/>
      <c r="AO62" s="48"/>
      <c r="AP62" s="48"/>
      <c r="AQ62" s="48"/>
    </row>
    <row r="63" spans="1:43" s="20" customFormat="1" x14ac:dyDescent="0.2">
      <c r="A63" s="98"/>
      <c r="B63" s="20" t="s">
        <v>70</v>
      </c>
      <c r="N63" s="20">
        <v>12746</v>
      </c>
      <c r="O63" s="20">
        <v>12894</v>
      </c>
      <c r="P63" s="20">
        <v>14792</v>
      </c>
      <c r="Q63" s="20">
        <v>14687</v>
      </c>
      <c r="R63" s="20">
        <v>15301</v>
      </c>
      <c r="S63" s="20">
        <v>16171</v>
      </c>
      <c r="T63" s="20">
        <v>16440</v>
      </c>
      <c r="U63" s="20">
        <v>16374</v>
      </c>
      <c r="V63" s="20">
        <v>17226</v>
      </c>
      <c r="W63" s="20">
        <v>17570</v>
      </c>
      <c r="X63" s="20">
        <v>17685</v>
      </c>
      <c r="Y63" s="20">
        <v>18208</v>
      </c>
      <c r="Z63" s="61"/>
      <c r="AD63" s="20">
        <v>9524</v>
      </c>
      <c r="AE63" s="20">
        <v>9631</v>
      </c>
      <c r="AF63" s="20">
        <v>12746</v>
      </c>
      <c r="AG63" s="20">
        <v>15301</v>
      </c>
      <c r="AH63" s="20">
        <v>17226</v>
      </c>
      <c r="AI63" s="61"/>
      <c r="AJ63" s="48"/>
      <c r="AK63" s="48"/>
      <c r="AL63" s="48"/>
      <c r="AM63" s="48"/>
      <c r="AN63" s="48"/>
      <c r="AO63" s="48"/>
      <c r="AP63" s="48"/>
      <c r="AQ63" s="48"/>
    </row>
    <row r="64" spans="1:43" s="22" customFormat="1" x14ac:dyDescent="0.2">
      <c r="A64" s="98"/>
      <c r="B64" s="22" t="s">
        <v>77</v>
      </c>
      <c r="N64" s="22">
        <v>0</v>
      </c>
      <c r="O64" s="22">
        <v>0</v>
      </c>
      <c r="P64" s="22">
        <v>0</v>
      </c>
      <c r="Q64" s="22">
        <v>9922</v>
      </c>
      <c r="R64" s="22">
        <v>9923</v>
      </c>
      <c r="S64" s="22">
        <v>9925</v>
      </c>
      <c r="T64" s="22">
        <v>18382</v>
      </c>
      <c r="U64" s="22">
        <v>18383</v>
      </c>
      <c r="V64" s="22">
        <v>18385</v>
      </c>
      <c r="W64" s="22">
        <v>18387</v>
      </c>
      <c r="X64" s="22">
        <v>18389</v>
      </c>
      <c r="Y64" s="22">
        <v>28823</v>
      </c>
      <c r="Z64" s="60"/>
      <c r="AD64" s="22">
        <v>0</v>
      </c>
      <c r="AE64" s="22">
        <v>0</v>
      </c>
      <c r="AF64" s="22">
        <v>0</v>
      </c>
      <c r="AG64" s="22">
        <v>9923</v>
      </c>
      <c r="AH64" s="22">
        <v>18385</v>
      </c>
      <c r="AI64" s="60"/>
      <c r="AJ64" s="55"/>
      <c r="AK64" s="55"/>
      <c r="AL64" s="55"/>
      <c r="AM64" s="55"/>
      <c r="AN64" s="55"/>
      <c r="AO64" s="55"/>
      <c r="AP64" s="55"/>
      <c r="AQ64" s="55"/>
    </row>
    <row r="65" spans="1:43" s="20" customFormat="1" x14ac:dyDescent="0.2">
      <c r="A65" s="98"/>
      <c r="B65" s="20" t="s">
        <v>78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7514</v>
      </c>
      <c r="W65" s="20">
        <v>7795</v>
      </c>
      <c r="X65" s="20">
        <v>7897</v>
      </c>
      <c r="Y65" s="20">
        <v>9171</v>
      </c>
      <c r="Z65" s="61"/>
      <c r="AD65" s="20">
        <v>0</v>
      </c>
      <c r="AE65" s="20">
        <v>0</v>
      </c>
      <c r="AF65" s="20">
        <v>0</v>
      </c>
      <c r="AG65" s="20">
        <v>0</v>
      </c>
      <c r="AH65" s="20">
        <v>7514</v>
      </c>
      <c r="AI65" s="61"/>
      <c r="AJ65" s="48"/>
      <c r="AK65" s="48"/>
      <c r="AL65" s="48"/>
      <c r="AM65" s="48"/>
      <c r="AN65" s="48"/>
      <c r="AO65" s="48"/>
      <c r="AP65" s="48"/>
      <c r="AQ65" s="48"/>
    </row>
    <row r="66" spans="1:43" s="20" customFormat="1" x14ac:dyDescent="0.2">
      <c r="A66" s="98"/>
      <c r="B66" s="20" t="s">
        <v>79</v>
      </c>
      <c r="N66" s="20">
        <v>7227</v>
      </c>
      <c r="O66" s="20">
        <v>7010</v>
      </c>
      <c r="P66" s="20">
        <v>7003</v>
      </c>
      <c r="Q66" s="20">
        <v>7504</v>
      </c>
      <c r="R66" s="20">
        <v>7764</v>
      </c>
      <c r="S66" s="20">
        <v>8219</v>
      </c>
      <c r="T66" s="20">
        <v>7912</v>
      </c>
      <c r="U66" s="20">
        <v>8113</v>
      </c>
      <c r="V66" s="20">
        <v>1370</v>
      </c>
      <c r="W66" s="20">
        <v>1462</v>
      </c>
      <c r="X66" s="20">
        <v>2500</v>
      </c>
      <c r="Y66" s="20">
        <v>2347</v>
      </c>
      <c r="Z66" s="61"/>
      <c r="AD66" s="20">
        <v>7745</v>
      </c>
      <c r="AE66" s="20">
        <v>6414</v>
      </c>
      <c r="AF66" s="20">
        <v>7227</v>
      </c>
      <c r="AG66" s="20">
        <v>7764</v>
      </c>
      <c r="AH66" s="20">
        <v>1370</v>
      </c>
      <c r="AI66" s="61"/>
      <c r="AJ66" s="48"/>
      <c r="AK66" s="48"/>
      <c r="AL66" s="48"/>
      <c r="AM66" s="48"/>
      <c r="AN66" s="48"/>
      <c r="AO66" s="48"/>
      <c r="AP66" s="48"/>
      <c r="AQ66" s="48"/>
    </row>
    <row r="67" spans="1:43" s="20" customFormat="1" x14ac:dyDescent="0.2">
      <c r="A67" s="98"/>
      <c r="B67" s="20" t="s">
        <v>80</v>
      </c>
      <c r="K67" s="20">
        <f t="shared" ref="K67:S67" si="56">+SUM(K62:K66)</f>
        <v>0</v>
      </c>
      <c r="L67" s="20">
        <f t="shared" si="56"/>
        <v>0</v>
      </c>
      <c r="M67" s="20">
        <f t="shared" si="56"/>
        <v>0</v>
      </c>
      <c r="N67" s="20">
        <f t="shared" si="56"/>
        <v>41108</v>
      </c>
      <c r="O67" s="20">
        <f t="shared" si="56"/>
        <v>40990</v>
      </c>
      <c r="P67" s="20">
        <f t="shared" si="56"/>
        <v>44012</v>
      </c>
      <c r="Q67" s="20">
        <f t="shared" si="56"/>
        <v>54800</v>
      </c>
      <c r="R67" s="20">
        <f t="shared" si="56"/>
        <v>60014</v>
      </c>
      <c r="S67" s="20">
        <f t="shared" si="56"/>
        <v>59696</v>
      </c>
      <c r="T67" s="20">
        <f>+SUM(T62:T66)</f>
        <v>72655</v>
      </c>
      <c r="U67" s="20">
        <f t="shared" ref="U67:W67" si="57">+SUM(U62:U66)</f>
        <v>73401</v>
      </c>
      <c r="V67" s="20">
        <f t="shared" si="57"/>
        <v>76455</v>
      </c>
      <c r="W67" s="20">
        <f t="shared" si="57"/>
        <v>73315</v>
      </c>
      <c r="X67" s="20">
        <f>+SUM(X62:X66)</f>
        <v>73475</v>
      </c>
      <c r="Y67" s="20">
        <f>+SUM(Y62:Y66)</f>
        <v>91879</v>
      </c>
      <c r="Z67" s="61"/>
      <c r="AD67" s="20">
        <f t="shared" ref="AD67" si="58">+SUM(AD62:AD66)</f>
        <v>32322</v>
      </c>
      <c r="AE67" s="20">
        <f t="shared" ref="AE67" si="59">+SUM(AE62:AE66)</f>
        <v>31026</v>
      </c>
      <c r="AF67" s="20">
        <f t="shared" ref="AF67" si="60">+SUM(AF62:AF66)</f>
        <v>41108</v>
      </c>
      <c r="AG67" s="20">
        <f t="shared" ref="AG67:AH67" si="61">+SUM(AG62:AG66)</f>
        <v>60014</v>
      </c>
      <c r="AH67" s="20">
        <f t="shared" si="61"/>
        <v>76455</v>
      </c>
      <c r="AI67" s="61"/>
      <c r="AJ67" s="48"/>
      <c r="AK67" s="48"/>
      <c r="AL67" s="48"/>
      <c r="AM67" s="48"/>
      <c r="AN67" s="48"/>
      <c r="AO67" s="48"/>
      <c r="AP67" s="48"/>
      <c r="AQ67" s="48"/>
    </row>
    <row r="69" spans="1:43" s="20" customFormat="1" x14ac:dyDescent="0.2">
      <c r="A69" s="98"/>
      <c r="B69" s="20" t="s">
        <v>81</v>
      </c>
      <c r="N69" s="20">
        <v>124879</v>
      </c>
      <c r="O69" s="20">
        <v>123228</v>
      </c>
      <c r="P69" s="20">
        <v>125767</v>
      </c>
      <c r="Q69" s="20">
        <v>124094</v>
      </c>
      <c r="R69" s="20">
        <v>125713</v>
      </c>
      <c r="S69" s="20">
        <v>124795</v>
      </c>
      <c r="T69" s="20">
        <v>134033</v>
      </c>
      <c r="U69" s="20">
        <v>142873</v>
      </c>
      <c r="V69" s="20">
        <v>153168</v>
      </c>
      <c r="W69" s="20">
        <v>149529</v>
      </c>
      <c r="X69" s="20">
        <v>156763</v>
      </c>
      <c r="Y69" s="20">
        <v>164529</v>
      </c>
      <c r="Z69" s="61"/>
      <c r="AD69" s="20">
        <v>101054</v>
      </c>
      <c r="AE69" s="20">
        <v>128290</v>
      </c>
      <c r="AF69" s="20">
        <v>124879</v>
      </c>
      <c r="AG69" s="20">
        <v>125713</v>
      </c>
      <c r="AH69" s="20">
        <v>153168</v>
      </c>
      <c r="AI69" s="61"/>
      <c r="AJ69" s="48"/>
      <c r="AK69" s="48"/>
      <c r="AL69" s="48"/>
      <c r="AM69" s="48"/>
      <c r="AN69" s="48"/>
      <c r="AO69" s="48"/>
      <c r="AP69" s="48"/>
      <c r="AQ69" s="48"/>
    </row>
    <row r="70" spans="1:43" x14ac:dyDescent="0.2">
      <c r="B70" s="1" t="s">
        <v>82</v>
      </c>
      <c r="N70" s="20">
        <f>+N69+N67</f>
        <v>165987</v>
      </c>
      <c r="O70" s="20">
        <f>+O69+O67</f>
        <v>164218</v>
      </c>
      <c r="P70" s="20">
        <f>+P69+P67</f>
        <v>169779</v>
      </c>
      <c r="Q70" s="20">
        <f>+Q69+Q67</f>
        <v>178894</v>
      </c>
      <c r="R70" s="20">
        <f>+R69+R67</f>
        <v>185727</v>
      </c>
      <c r="S70" s="20">
        <f>+S69+S67</f>
        <v>184491</v>
      </c>
      <c r="T70" s="20">
        <f>+T69+T67</f>
        <v>206688</v>
      </c>
      <c r="U70" s="20">
        <f>+U69+U67</f>
        <v>216274</v>
      </c>
      <c r="V70" s="20">
        <f>+V69+V67</f>
        <v>229623</v>
      </c>
      <c r="W70" s="20">
        <f>+W69+W67</f>
        <v>222844</v>
      </c>
      <c r="X70" s="20">
        <f>+X69+X67</f>
        <v>230238</v>
      </c>
      <c r="Y70" s="20">
        <f>+Y69+Y67</f>
        <v>256408</v>
      </c>
      <c r="AD70" s="20">
        <f>+AD69+AD67</f>
        <v>133376</v>
      </c>
      <c r="AE70" s="20">
        <f>+AE69+AE67</f>
        <v>159316</v>
      </c>
      <c r="AF70" s="20">
        <f>+AF69+AF67</f>
        <v>165987</v>
      </c>
      <c r="AG70" s="20">
        <f>+AG69+AG67</f>
        <v>185727</v>
      </c>
      <c r="AH70" s="20">
        <f>+AH69+AH67</f>
        <v>229623</v>
      </c>
    </row>
    <row r="72" spans="1:43" x14ac:dyDescent="0.2">
      <c r="B72" s="1" t="s">
        <v>83</v>
      </c>
      <c r="N72" s="20">
        <f>+N57-N67</f>
        <v>124879</v>
      </c>
      <c r="O72" s="20">
        <f>+O57-O67</f>
        <v>105228</v>
      </c>
      <c r="P72" s="20">
        <f>+P57-P67</f>
        <v>125767</v>
      </c>
      <c r="Q72" s="20">
        <f>+Q57-Q67</f>
        <v>124094</v>
      </c>
      <c r="R72" s="20">
        <f>+R57-R67</f>
        <v>125713</v>
      </c>
      <c r="S72" s="20">
        <f>+S57-S67</f>
        <v>124795</v>
      </c>
      <c r="T72" s="20">
        <f>+T57-T67</f>
        <v>134033</v>
      </c>
      <c r="U72" s="20">
        <f>+U57-U67</f>
        <v>142873</v>
      </c>
      <c r="V72" s="20">
        <f>+V57-V67</f>
        <v>153168</v>
      </c>
      <c r="W72" s="20">
        <f>+W57-W67</f>
        <v>149529</v>
      </c>
      <c r="X72" s="20">
        <f>+X57-X67</f>
        <v>156763</v>
      </c>
      <c r="Y72" s="20">
        <f>+Y57-Y67</f>
        <v>164529</v>
      </c>
      <c r="AD72" s="20">
        <f t="shared" ref="AD72" si="62">+AD57-AD67</f>
        <v>101054</v>
      </c>
      <c r="AE72" s="20">
        <f>+AE57-AE67</f>
        <v>128290</v>
      </c>
      <c r="AF72" s="20">
        <f>+AF57-AF67</f>
        <v>124879</v>
      </c>
      <c r="AG72" s="20">
        <f>+AG57-AG67</f>
        <v>125713</v>
      </c>
      <c r="AH72" s="20">
        <f>+AH57-AH67</f>
        <v>153168</v>
      </c>
    </row>
    <row r="73" spans="1:43" x14ac:dyDescent="0.2">
      <c r="B73" s="1" t="s">
        <v>84</v>
      </c>
      <c r="N73" s="1">
        <f>+N72/N20</f>
        <v>44.361989342806396</v>
      </c>
      <c r="O73" s="1">
        <f>+O72/O20</f>
        <v>38.615779816513765</v>
      </c>
      <c r="P73" s="1">
        <f>+P72/P20</f>
        <v>46.511464497041423</v>
      </c>
      <c r="Q73" s="1">
        <f>+Q72/Q20</f>
        <v>46.269202087994032</v>
      </c>
      <c r="R73" s="1">
        <f>+R72/R20</f>
        <v>46.78563453665798</v>
      </c>
      <c r="S73" s="1">
        <f>+S72/S20</f>
        <v>48.239273289524547</v>
      </c>
      <c r="T73" s="1">
        <f>+T72/T20</f>
        <v>52.193535825545169</v>
      </c>
      <c r="U73" s="1">
        <f>+U72/U20</f>
        <v>55.463121118012424</v>
      </c>
      <c r="V73" s="1">
        <f>+V72/V20</f>
        <v>59.505827505827504</v>
      </c>
      <c r="W73" s="1">
        <f>+W72/W20</f>
        <v>58.754027504911591</v>
      </c>
      <c r="X73" s="1">
        <f>+X72/X20</f>
        <v>61.863851617995266</v>
      </c>
      <c r="Y73" s="1">
        <f>+Y72/Y20</f>
        <v>65.056939501779354</v>
      </c>
      <c r="AD73" s="1">
        <f t="shared" ref="AD73" si="63">+AD72/AD20</f>
        <v>35.407848633496847</v>
      </c>
      <c r="AE73" s="1">
        <f>+AE72/AE20</f>
        <v>44.998246229393196</v>
      </c>
      <c r="AF73" s="1">
        <f>+AF72/AF20</f>
        <v>44.361989342806396</v>
      </c>
      <c r="AG73" s="1">
        <f>+AG72/AG20</f>
        <v>46.78563453665798</v>
      </c>
      <c r="AH73" s="1">
        <f>+AH72/AH20</f>
        <v>59.505827505827504</v>
      </c>
    </row>
    <row r="75" spans="1:43" x14ac:dyDescent="0.2">
      <c r="B75" s="1" t="s">
        <v>6</v>
      </c>
      <c r="C75" s="20"/>
      <c r="D75" s="20"/>
      <c r="E75" s="20"/>
      <c r="F75" s="20"/>
      <c r="G75" s="20"/>
      <c r="H75" s="20"/>
      <c r="I75" s="20"/>
      <c r="J75" s="20"/>
      <c r="K75" s="20">
        <f t="shared" ref="K75:S75" si="64">+K47+K48</f>
        <v>0</v>
      </c>
      <c r="L75" s="20">
        <f t="shared" si="64"/>
        <v>0</v>
      </c>
      <c r="M75" s="20">
        <f t="shared" si="64"/>
        <v>0</v>
      </c>
      <c r="N75" s="20">
        <f t="shared" si="64"/>
        <v>47998</v>
      </c>
      <c r="O75" s="20">
        <f t="shared" si="64"/>
        <v>43890</v>
      </c>
      <c r="P75" s="20">
        <f t="shared" si="64"/>
        <v>40489</v>
      </c>
      <c r="Q75" s="20">
        <f t="shared" si="64"/>
        <v>41776</v>
      </c>
      <c r="R75" s="20">
        <f t="shared" si="64"/>
        <v>40738</v>
      </c>
      <c r="S75" s="20">
        <f t="shared" si="64"/>
        <v>37439</v>
      </c>
      <c r="T75" s="20">
        <f>+T47+T48</f>
        <v>53446</v>
      </c>
      <c r="U75" s="20">
        <f t="shared" ref="U75:W75" si="65">+U47+U48</f>
        <v>61123</v>
      </c>
      <c r="V75" s="20">
        <f t="shared" si="65"/>
        <v>65403</v>
      </c>
      <c r="W75" s="20">
        <f t="shared" si="65"/>
        <v>58120</v>
      </c>
      <c r="X75" s="20">
        <f>+X47+X48</f>
        <v>58080</v>
      </c>
      <c r="Y75" s="20">
        <f>+Y47+Y48</f>
        <v>70900</v>
      </c>
      <c r="Z75" s="61"/>
      <c r="AD75" s="20">
        <f t="shared" ref="AD75" si="66">+AD47+AD48</f>
        <v>54855</v>
      </c>
      <c r="AE75" s="20">
        <f t="shared" ref="AE75:AF75" si="67">+AE47+AE48</f>
        <v>61954</v>
      </c>
      <c r="AF75" s="20">
        <f t="shared" si="67"/>
        <v>47998</v>
      </c>
      <c r="AG75" s="20">
        <f t="shared" ref="AG75:AH75" si="68">+AG47+AG48</f>
        <v>40738</v>
      </c>
      <c r="AH75" s="20">
        <f t="shared" si="68"/>
        <v>65403</v>
      </c>
    </row>
    <row r="76" spans="1:43" x14ac:dyDescent="0.2">
      <c r="B76" s="1" t="s">
        <v>7</v>
      </c>
      <c r="C76" s="20"/>
      <c r="D76" s="20"/>
      <c r="E76" s="20"/>
      <c r="F76" s="20"/>
      <c r="G76" s="20"/>
      <c r="H76" s="20"/>
      <c r="I76" s="20"/>
      <c r="J76" s="20"/>
      <c r="K76" s="20">
        <f t="shared" ref="K76:S76" si="69">+K64</f>
        <v>0</v>
      </c>
      <c r="L76" s="20">
        <f t="shared" si="69"/>
        <v>0</v>
      </c>
      <c r="M76" s="20">
        <f t="shared" si="69"/>
        <v>0</v>
      </c>
      <c r="N76" s="20">
        <f t="shared" si="69"/>
        <v>0</v>
      </c>
      <c r="O76" s="20">
        <f t="shared" si="69"/>
        <v>0</v>
      </c>
      <c r="P76" s="20">
        <f t="shared" si="69"/>
        <v>0</v>
      </c>
      <c r="Q76" s="20">
        <f t="shared" si="69"/>
        <v>9922</v>
      </c>
      <c r="R76" s="20">
        <f t="shared" si="69"/>
        <v>9923</v>
      </c>
      <c r="S76" s="20">
        <f t="shared" si="69"/>
        <v>9925</v>
      </c>
      <c r="T76" s="20">
        <f>+T64</f>
        <v>18382</v>
      </c>
      <c r="U76" s="20">
        <f t="shared" ref="U76:W76" si="70">+U64</f>
        <v>18383</v>
      </c>
      <c r="V76" s="20">
        <f t="shared" si="70"/>
        <v>18385</v>
      </c>
      <c r="W76" s="20">
        <f t="shared" si="70"/>
        <v>18387</v>
      </c>
      <c r="X76" s="20">
        <f>+X64</f>
        <v>18389</v>
      </c>
      <c r="Y76" s="20">
        <f>+Y64</f>
        <v>28823</v>
      </c>
      <c r="AD76" s="20">
        <f t="shared" ref="AD76" si="71">+AD64</f>
        <v>0</v>
      </c>
      <c r="AE76" s="20">
        <f t="shared" ref="AE76:AF76" si="72">+AE64</f>
        <v>0</v>
      </c>
      <c r="AF76" s="20">
        <f t="shared" si="72"/>
        <v>0</v>
      </c>
      <c r="AG76" s="20">
        <f t="shared" ref="AG76:AH76" si="73">+AG64</f>
        <v>9923</v>
      </c>
      <c r="AH76" s="20">
        <f t="shared" si="73"/>
        <v>18385</v>
      </c>
    </row>
    <row r="77" spans="1:43" x14ac:dyDescent="0.2">
      <c r="B77" s="1" t="s">
        <v>8</v>
      </c>
      <c r="C77" s="20"/>
      <c r="D77" s="20"/>
      <c r="E77" s="20"/>
      <c r="F77" s="20"/>
      <c r="G77" s="20"/>
      <c r="H77" s="20"/>
      <c r="I77" s="20"/>
      <c r="J77" s="20"/>
      <c r="K77" s="20">
        <f t="shared" ref="K77:S77" si="74">+K75-K76</f>
        <v>0</v>
      </c>
      <c r="L77" s="20">
        <f t="shared" si="74"/>
        <v>0</v>
      </c>
      <c r="M77" s="20">
        <f t="shared" si="74"/>
        <v>0</v>
      </c>
      <c r="N77" s="20">
        <f t="shared" si="74"/>
        <v>47998</v>
      </c>
      <c r="O77" s="20">
        <f t="shared" si="74"/>
        <v>43890</v>
      </c>
      <c r="P77" s="20">
        <f t="shared" si="74"/>
        <v>40489</v>
      </c>
      <c r="Q77" s="20">
        <f t="shared" si="74"/>
        <v>31854</v>
      </c>
      <c r="R77" s="20">
        <f t="shared" si="74"/>
        <v>30815</v>
      </c>
      <c r="S77" s="20">
        <f t="shared" si="74"/>
        <v>27514</v>
      </c>
      <c r="T77" s="20">
        <f>+T75-T76</f>
        <v>35064</v>
      </c>
      <c r="U77" s="20">
        <f t="shared" ref="U77:W77" si="75">+U75-U76</f>
        <v>42740</v>
      </c>
      <c r="V77" s="20">
        <f t="shared" si="75"/>
        <v>47018</v>
      </c>
      <c r="W77" s="20">
        <f t="shared" si="75"/>
        <v>39733</v>
      </c>
      <c r="X77" s="20">
        <f>+X75-X76</f>
        <v>39691</v>
      </c>
      <c r="Y77" s="20">
        <f>+Y75-Y76</f>
        <v>42077</v>
      </c>
      <c r="AD77" s="20">
        <f t="shared" ref="AD77" si="76">+AD75-AD76</f>
        <v>54855</v>
      </c>
      <c r="AE77" s="20">
        <f t="shared" ref="AE77:AF77" si="77">+AE75-AE76</f>
        <v>61954</v>
      </c>
      <c r="AF77" s="20">
        <f t="shared" si="77"/>
        <v>47998</v>
      </c>
      <c r="AG77" s="20">
        <f t="shared" ref="AG77:AH77" si="78">+AG75-AG76</f>
        <v>30815</v>
      </c>
      <c r="AH77" s="20">
        <f t="shared" si="78"/>
        <v>47018</v>
      </c>
    </row>
    <row r="79" spans="1:43" s="21" customFormat="1" x14ac:dyDescent="0.2">
      <c r="A79" s="97"/>
      <c r="B79" s="21" t="s">
        <v>85</v>
      </c>
      <c r="R79" s="21">
        <v>119.98</v>
      </c>
      <c r="S79" s="21">
        <v>239.6</v>
      </c>
      <c r="T79" s="21">
        <v>286.12</v>
      </c>
      <c r="U79" s="21">
        <v>299.31</v>
      </c>
      <c r="V79" s="21">
        <v>352.9</v>
      </c>
      <c r="W79" s="21">
        <v>492.9</v>
      </c>
      <c r="X79" s="21">
        <v>519.05999999999995</v>
      </c>
      <c r="Y79" s="21">
        <v>572.44000000000005</v>
      </c>
      <c r="Z79" s="62"/>
      <c r="AD79" s="21">
        <v>203.8</v>
      </c>
      <c r="AE79" s="21">
        <v>272.33999999999997</v>
      </c>
      <c r="AF79" s="21">
        <v>343.33</v>
      </c>
      <c r="AG79" s="21">
        <v>119.98</v>
      </c>
      <c r="AH79" s="21">
        <v>352.9</v>
      </c>
      <c r="AI79" s="62"/>
      <c r="AJ79" s="52"/>
      <c r="AK79" s="52"/>
      <c r="AL79" s="52"/>
      <c r="AM79" s="52"/>
      <c r="AN79" s="52"/>
      <c r="AO79" s="52"/>
      <c r="AP79" s="52"/>
      <c r="AQ79" s="52"/>
    </row>
    <row r="80" spans="1:43" s="20" customFormat="1" x14ac:dyDescent="0.2">
      <c r="A80" s="98"/>
      <c r="B80" s="20" t="s">
        <v>5</v>
      </c>
      <c r="R80" s="20">
        <f t="shared" ref="R80:S80" si="79">+R79*R20</f>
        <v>322386.26</v>
      </c>
      <c r="S80" s="20">
        <f t="shared" si="79"/>
        <v>619845.19999999995</v>
      </c>
      <c r="T80" s="20">
        <f>+T79*T20</f>
        <v>734756.16</v>
      </c>
      <c r="U80" s="20">
        <f>+U79*U20</f>
        <v>771022.56</v>
      </c>
      <c r="V80" s="20">
        <f>+V79*V20</f>
        <v>908364.6</v>
      </c>
      <c r="W80" s="20">
        <f>+W79*W20</f>
        <v>1254430.5</v>
      </c>
      <c r="X80" s="20">
        <f>+X79*X20</f>
        <v>1315298.0399999998</v>
      </c>
      <c r="Y80" s="20">
        <f>+Y79*Y20</f>
        <v>1447700.7600000002</v>
      </c>
      <c r="Z80" s="61"/>
      <c r="AD80" s="20">
        <f t="shared" ref="AD80:AG80" si="80">+AD79*AD20</f>
        <v>581645.20000000007</v>
      </c>
      <c r="AE80" s="20">
        <f t="shared" si="80"/>
        <v>776441.34</v>
      </c>
      <c r="AF80" s="20">
        <f t="shared" si="80"/>
        <v>966473.95</v>
      </c>
      <c r="AG80" s="20">
        <f t="shared" si="80"/>
        <v>322386.26</v>
      </c>
      <c r="AH80" s="20">
        <f>+AH79*AH20</f>
        <v>908364.6</v>
      </c>
      <c r="AI80" s="61"/>
      <c r="AJ80" s="48"/>
      <c r="AK80" s="48"/>
      <c r="AL80" s="48"/>
      <c r="AM80" s="48"/>
      <c r="AN80" s="48"/>
      <c r="AO80" s="48"/>
      <c r="AP80" s="48"/>
      <c r="AQ80" s="48"/>
    </row>
    <row r="81" spans="1:43" x14ac:dyDescent="0.2">
      <c r="B81" s="1" t="s">
        <v>9</v>
      </c>
      <c r="R81" s="20">
        <f>+R80-R77</f>
        <v>291571.26</v>
      </c>
      <c r="S81" s="20">
        <f>+S80-S77</f>
        <v>592331.19999999995</v>
      </c>
      <c r="T81" s="20">
        <f>+T80-T77</f>
        <v>699692.16</v>
      </c>
      <c r="U81" s="20">
        <f>+U80-U77</f>
        <v>728282.56</v>
      </c>
      <c r="V81" s="20">
        <f>+V80-V77</f>
        <v>861346.6</v>
      </c>
      <c r="W81" s="20">
        <f>+W80-W77</f>
        <v>1214697.5</v>
      </c>
      <c r="X81" s="20">
        <f>+X80-X77</f>
        <v>1275607.0399999998</v>
      </c>
      <c r="Y81" s="20">
        <f>+Y80-Y77</f>
        <v>1405623.7600000002</v>
      </c>
      <c r="AD81" s="20">
        <f>+AD80-AD77</f>
        <v>526790.20000000007</v>
      </c>
      <c r="AE81" s="20">
        <f>+AE80-AE77</f>
        <v>714487.34</v>
      </c>
      <c r="AF81" s="20">
        <f>+AF80-AF77</f>
        <v>918475.95</v>
      </c>
      <c r="AG81" s="20">
        <f>+AG80-AG77</f>
        <v>291571.26</v>
      </c>
      <c r="AH81" s="20">
        <f>+AH80-AH77</f>
        <v>861346.6</v>
      </c>
    </row>
    <row r="83" spans="1:43" s="36" customFormat="1" x14ac:dyDescent="0.2">
      <c r="A83" s="100"/>
      <c r="B83" s="36" t="s">
        <v>87</v>
      </c>
      <c r="R83" s="36">
        <f>+R79/R73</f>
        <v>2.5644623865471354</v>
      </c>
      <c r="S83" s="36">
        <f>+S79/S73</f>
        <v>4.9669073280179488</v>
      </c>
      <c r="T83" s="36">
        <f>+T79/T73</f>
        <v>5.4819049040161758</v>
      </c>
      <c r="U83" s="36">
        <f>+U79/U73</f>
        <v>5.3965589019618818</v>
      </c>
      <c r="V83" s="36">
        <f>+V79/V73</f>
        <v>5.9305115951112501</v>
      </c>
      <c r="W83" s="36">
        <f>+W79/W73</f>
        <v>8.3892121260758774</v>
      </c>
      <c r="X83" s="36">
        <f>+X79/X73</f>
        <v>8.3903602253082674</v>
      </c>
      <c r="Y83" s="36">
        <f>+Y79/Y73</f>
        <v>8.7990613204966923</v>
      </c>
      <c r="Z83" s="67"/>
      <c r="AD83" s="36">
        <f t="shared" ref="AD83:AG83" si="81">+AD79/AD73</f>
        <v>5.7557860153977085</v>
      </c>
      <c r="AE83" s="36">
        <f t="shared" si="81"/>
        <v>6.0522358718528331</v>
      </c>
      <c r="AF83" s="36">
        <f t="shared" si="81"/>
        <v>7.7392832261629252</v>
      </c>
      <c r="AG83" s="36">
        <f t="shared" si="81"/>
        <v>2.5644623865471354</v>
      </c>
      <c r="AH83" s="36">
        <f>+AH79/AH73</f>
        <v>5.9305115951112501</v>
      </c>
      <c r="AI83" s="67"/>
      <c r="AJ83" s="56"/>
      <c r="AK83" s="56"/>
      <c r="AL83" s="56"/>
      <c r="AM83" s="56"/>
      <c r="AN83" s="56"/>
      <c r="AO83" s="56"/>
      <c r="AP83" s="56"/>
      <c r="AQ83" s="56"/>
    </row>
    <row r="84" spans="1:43" s="36" customFormat="1" x14ac:dyDescent="0.2">
      <c r="A84" s="100"/>
      <c r="B84" s="36" t="s">
        <v>86</v>
      </c>
      <c r="R84" s="36">
        <f>+R80/SUM(O8:R8)</f>
        <v>2.7646773405140257</v>
      </c>
      <c r="S84" s="36">
        <f>+S80/SUM(P8:S8)</f>
        <v>5.2822013532629999</v>
      </c>
      <c r="T84" s="36">
        <f>+T80/SUM(Q8:T8)</f>
        <v>6.096397865967492</v>
      </c>
      <c r="U84" s="36">
        <f>+U80/SUM(R8:U8)</f>
        <v>6.0731956992635192</v>
      </c>
      <c r="V84" s="36">
        <f>+V80/SUM(S8:V8)</f>
        <v>6.73351469955968</v>
      </c>
      <c r="W84" s="36">
        <f>+W80/SUM(T8:W8)</f>
        <v>8.7899440831885194</v>
      </c>
      <c r="X84" s="36">
        <f>+X80/SUM(U8:X8)</f>
        <v>8.7812986700849205</v>
      </c>
      <c r="Y84" s="36">
        <f>+Y80/SUM(V8:Y8)</f>
        <v>9.266648914720248</v>
      </c>
      <c r="Z84" s="67"/>
      <c r="AD84" s="36">
        <f>+AD80/AD8</f>
        <v>8.2272967735547482</v>
      </c>
      <c r="AE84" s="36">
        <f>+AE80/AE8</f>
        <v>9.0320635142209031</v>
      </c>
      <c r="AF84" s="36">
        <f>+AF80/AF8</f>
        <v>8.1953883268746441</v>
      </c>
      <c r="AG84" s="36">
        <f>+AG80/AG8</f>
        <v>2.7646773405140257</v>
      </c>
      <c r="AH84" s="36">
        <f>+AH80/AH8</f>
        <v>6.73351469955968</v>
      </c>
      <c r="AI84" s="67"/>
      <c r="AJ84" s="56"/>
      <c r="AK84" s="56"/>
      <c r="AL84" s="56"/>
      <c r="AM84" s="56"/>
      <c r="AN84" s="56"/>
      <c r="AO84" s="56"/>
      <c r="AP84" s="56"/>
      <c r="AQ84" s="56"/>
    </row>
    <row r="85" spans="1:43" s="36" customFormat="1" x14ac:dyDescent="0.2">
      <c r="A85" s="100"/>
      <c r="B85" s="36" t="s">
        <v>88</v>
      </c>
      <c r="R85" s="36">
        <f>R79/SUM(O19:R19)</f>
        <v>13.97907873578229</v>
      </c>
      <c r="S85" s="36">
        <f>S79/SUM(P19:S19)</f>
        <v>29.763310841901085</v>
      </c>
      <c r="T85" s="36">
        <f>T79/SUM(Q19:T19)</f>
        <v>33.231562749516016</v>
      </c>
      <c r="U85" s="36">
        <f>U79/SUM(R19:U19)</f>
        <v>26.10028527977375</v>
      </c>
      <c r="V85" s="36">
        <f>V79/SUM(S19:V19)</f>
        <v>23.244603959108311</v>
      </c>
      <c r="W85" s="36">
        <f>W79/SUM(T19:W19)</f>
        <v>27.636153756820875</v>
      </c>
      <c r="X85" s="36">
        <f>X79/SUM(U19:X19)</f>
        <v>25.802884284966055</v>
      </c>
      <c r="Y85" s="36">
        <f>Y79/SUM(V19:Y19)</f>
        <v>26.230930133938894</v>
      </c>
      <c r="Z85" s="67"/>
      <c r="AD85" s="36">
        <f t="shared" ref="AD85:AG85" si="82">+AD79/AD19</f>
        <v>31.465793886935355</v>
      </c>
      <c r="AE85" s="36">
        <f t="shared" si="82"/>
        <v>26.639722088794343</v>
      </c>
      <c r="AF85" s="36">
        <f t="shared" si="82"/>
        <v>24.548487426974852</v>
      </c>
      <c r="AG85" s="36">
        <f t="shared" si="82"/>
        <v>13.895959482758622</v>
      </c>
      <c r="AH85" s="36">
        <f>+AH79/AH19</f>
        <v>23.233019591794974</v>
      </c>
      <c r="AI85" s="67"/>
      <c r="AJ85" s="56"/>
      <c r="AK85" s="56"/>
      <c r="AL85" s="56"/>
      <c r="AM85" s="56"/>
      <c r="AN85" s="56"/>
      <c r="AO85" s="56"/>
      <c r="AP85" s="56"/>
      <c r="AQ85" s="56"/>
    </row>
    <row r="88" spans="1:43" x14ac:dyDescent="0.2">
      <c r="B88" s="26" t="s">
        <v>89</v>
      </c>
    </row>
    <row r="89" spans="1:43" s="20" customFormat="1" x14ac:dyDescent="0.2">
      <c r="A89" s="98"/>
      <c r="B89" s="20" t="s">
        <v>90</v>
      </c>
      <c r="C89" s="39"/>
      <c r="D89" s="39"/>
      <c r="E89" s="39"/>
      <c r="F89" s="39"/>
      <c r="G89" s="39"/>
      <c r="H89" s="39"/>
      <c r="I89" s="39"/>
      <c r="J89" s="39"/>
      <c r="K89" s="39">
        <v>12242</v>
      </c>
      <c r="L89" s="39">
        <f>13426</f>
        <v>13426</v>
      </c>
      <c r="M89" s="39">
        <v>14091</v>
      </c>
      <c r="N89" s="39">
        <f>+AF89-SUM(K89:M89)</f>
        <v>17924</v>
      </c>
      <c r="O89" s="39">
        <v>14076</v>
      </c>
      <c r="P89" s="39">
        <v>12197</v>
      </c>
      <c r="Q89" s="39">
        <f>35964-SUM(O89:P89)</f>
        <v>9691</v>
      </c>
      <c r="R89" s="20">
        <f>+AG89-SUM(O89:Q89)</f>
        <v>14511</v>
      </c>
      <c r="S89" s="20">
        <v>13998</v>
      </c>
      <c r="T89" s="20">
        <f>31307-S89</f>
        <v>17309</v>
      </c>
      <c r="U89" s="20">
        <f>57709-SUM(S89:T89)</f>
        <v>26402</v>
      </c>
      <c r="V89" s="20">
        <f>+AH89-SUM(S89:U89)</f>
        <v>13404</v>
      </c>
      <c r="W89" s="20">
        <v>19246</v>
      </c>
      <c r="X89" s="20">
        <f>38616-W89</f>
        <v>19370</v>
      </c>
      <c r="Y89" s="20">
        <v>24724</v>
      </c>
      <c r="Z89" s="61"/>
      <c r="AC89" s="20">
        <v>29274</v>
      </c>
      <c r="AD89" s="20">
        <v>36314</v>
      </c>
      <c r="AE89" s="20">
        <v>38747</v>
      </c>
      <c r="AF89" s="20">
        <v>57683</v>
      </c>
      <c r="AG89" s="20">
        <v>50475</v>
      </c>
      <c r="AH89" s="20">
        <v>71113</v>
      </c>
      <c r="AI89" s="61"/>
      <c r="AJ89" s="48"/>
      <c r="AK89" s="48"/>
      <c r="AL89" s="48"/>
      <c r="AM89" s="48"/>
      <c r="AN89" s="48"/>
      <c r="AO89" s="48"/>
      <c r="AP89" s="48"/>
      <c r="AQ89" s="48"/>
    </row>
    <row r="90" spans="1:43" s="20" customFormat="1" x14ac:dyDescent="0.2">
      <c r="A90" s="98"/>
      <c r="B90" s="20" t="s">
        <v>91</v>
      </c>
      <c r="C90" s="39"/>
      <c r="D90" s="39"/>
      <c r="E90" s="39"/>
      <c r="F90" s="39"/>
      <c r="G90" s="39"/>
      <c r="H90" s="39"/>
      <c r="I90" s="39"/>
      <c r="J90" s="39"/>
      <c r="K90" s="39">
        <f>4303-31</f>
        <v>4272</v>
      </c>
      <c r="L90" s="39">
        <f>4641-29</f>
        <v>4612</v>
      </c>
      <c r="M90" s="39">
        <f>4345-32</f>
        <v>4313</v>
      </c>
      <c r="N90" s="39">
        <f>+AF90-SUM(K90:M90)</f>
        <v>5370</v>
      </c>
      <c r="O90" s="39">
        <f>5441-126</f>
        <v>5315</v>
      </c>
      <c r="P90" s="39">
        <f>7572-44</f>
        <v>7528</v>
      </c>
      <c r="Q90" s="39">
        <f>(22388-190)-SUM(O90:P90)</f>
        <v>9355</v>
      </c>
      <c r="R90" s="20">
        <f>+AG90-SUM(O90:Q90)</f>
        <v>8988</v>
      </c>
      <c r="S90" s="20">
        <v>6823</v>
      </c>
      <c r="T90" s="20">
        <f>12957-S90</f>
        <v>6134</v>
      </c>
      <c r="U90" s="20">
        <f>19601-148-SUM(S90:T90)</f>
        <v>6496</v>
      </c>
      <c r="V90" s="20">
        <f>+AH90-SUM(S90:U90)</f>
        <v>7592</v>
      </c>
      <c r="W90" s="20">
        <v>6400</v>
      </c>
      <c r="X90" s="20">
        <f>14573-W90</f>
        <v>8173</v>
      </c>
      <c r="Y90" s="20">
        <v>8258</v>
      </c>
      <c r="Z90" s="61"/>
      <c r="AC90" s="20">
        <v>13915</v>
      </c>
      <c r="AD90" s="20">
        <v>15102</v>
      </c>
      <c r="AE90" s="20">
        <v>15115</v>
      </c>
      <c r="AF90" s="20">
        <f>18690-123</f>
        <v>18567</v>
      </c>
      <c r="AG90" s="20">
        <f>31431-245</f>
        <v>31186</v>
      </c>
      <c r="AH90" s="20">
        <f>27266-221</f>
        <v>27045</v>
      </c>
      <c r="AI90" s="61"/>
      <c r="AJ90" s="48"/>
      <c r="AK90" s="48"/>
      <c r="AL90" s="48"/>
      <c r="AM90" s="48"/>
      <c r="AN90" s="48"/>
      <c r="AO90" s="48"/>
      <c r="AP90" s="48"/>
      <c r="AQ90" s="48"/>
    </row>
    <row r="91" spans="1:43" s="22" customFormat="1" x14ac:dyDescent="0.2">
      <c r="A91" s="98"/>
      <c r="B91" s="22" t="s">
        <v>92</v>
      </c>
      <c r="C91" s="40"/>
      <c r="D91" s="40"/>
      <c r="E91" s="40"/>
      <c r="F91" s="40"/>
      <c r="G91" s="40"/>
      <c r="H91" s="40"/>
      <c r="I91" s="40"/>
      <c r="J91" s="40"/>
      <c r="K91" s="40">
        <f t="shared" ref="K91:Y91" si="83">+K89-K90</f>
        <v>7970</v>
      </c>
      <c r="L91" s="40">
        <f t="shared" si="83"/>
        <v>8814</v>
      </c>
      <c r="M91" s="40">
        <f t="shared" si="83"/>
        <v>9778</v>
      </c>
      <c r="N91" s="40">
        <f t="shared" si="83"/>
        <v>12554</v>
      </c>
      <c r="O91" s="22">
        <f t="shared" si="83"/>
        <v>8761</v>
      </c>
      <c r="P91" s="22">
        <f t="shared" si="83"/>
        <v>4669</v>
      </c>
      <c r="Q91" s="40">
        <f t="shared" si="83"/>
        <v>336</v>
      </c>
      <c r="R91" s="40">
        <f t="shared" si="83"/>
        <v>5523</v>
      </c>
      <c r="S91" s="22">
        <f t="shared" si="83"/>
        <v>7175</v>
      </c>
      <c r="T91" s="22">
        <f t="shared" si="83"/>
        <v>11175</v>
      </c>
      <c r="U91" s="22">
        <f t="shared" si="83"/>
        <v>19906</v>
      </c>
      <c r="V91" s="22">
        <f t="shared" si="83"/>
        <v>5812</v>
      </c>
      <c r="W91" s="22">
        <f t="shared" si="83"/>
        <v>12846</v>
      </c>
      <c r="X91" s="22">
        <f t="shared" si="83"/>
        <v>11197</v>
      </c>
      <c r="Y91" s="22">
        <f t="shared" si="83"/>
        <v>16466</v>
      </c>
      <c r="Z91" s="60"/>
      <c r="AC91" s="22">
        <f t="shared" ref="AC91:AH91" si="84">AC89-AC90</f>
        <v>15359</v>
      </c>
      <c r="AD91" s="22">
        <f t="shared" si="84"/>
        <v>21212</v>
      </c>
      <c r="AE91" s="22">
        <f t="shared" si="84"/>
        <v>23632</v>
      </c>
      <c r="AF91" s="22">
        <f t="shared" si="84"/>
        <v>39116</v>
      </c>
      <c r="AG91" s="22">
        <f t="shared" si="84"/>
        <v>19289</v>
      </c>
      <c r="AH91" s="22">
        <f t="shared" si="84"/>
        <v>44068</v>
      </c>
      <c r="AI91" s="60"/>
      <c r="AJ91" s="55"/>
      <c r="AK91" s="55"/>
      <c r="AL91" s="55"/>
      <c r="AM91" s="55"/>
      <c r="AN91" s="55"/>
      <c r="AO91" s="55"/>
      <c r="AP91" s="55"/>
      <c r="AQ91" s="55"/>
    </row>
    <row r="92" spans="1:43" x14ac:dyDescent="0.2">
      <c r="Y92" s="20"/>
    </row>
    <row r="93" spans="1:43" x14ac:dyDescent="0.2">
      <c r="B93" s="1" t="s">
        <v>2689</v>
      </c>
      <c r="N93" s="20">
        <f t="shared" ref="N93:X93" si="85">+SUM(K91:N91)</f>
        <v>39116</v>
      </c>
      <c r="O93" s="20">
        <f t="shared" si="85"/>
        <v>39907</v>
      </c>
      <c r="P93" s="20">
        <f t="shared" si="85"/>
        <v>35762</v>
      </c>
      <c r="Q93" s="20">
        <f t="shared" si="85"/>
        <v>26320</v>
      </c>
      <c r="R93" s="20">
        <f t="shared" si="85"/>
        <v>19289</v>
      </c>
      <c r="S93" s="20">
        <f t="shared" si="85"/>
        <v>17703</v>
      </c>
      <c r="T93" s="20">
        <f t="shared" si="85"/>
        <v>24209</v>
      </c>
      <c r="U93" s="20">
        <f t="shared" si="85"/>
        <v>43779</v>
      </c>
      <c r="V93" s="20">
        <f t="shared" si="85"/>
        <v>44068</v>
      </c>
      <c r="W93" s="20">
        <f t="shared" si="85"/>
        <v>49739</v>
      </c>
      <c r="X93" s="20">
        <f t="shared" si="85"/>
        <v>49761</v>
      </c>
      <c r="Y93" s="20">
        <f>+SUM(V91:Y91)</f>
        <v>46321</v>
      </c>
    </row>
    <row r="94" spans="1:43" s="21" customFormat="1" x14ac:dyDescent="0.2">
      <c r="A94" s="97"/>
      <c r="B94" s="21" t="s">
        <v>2690</v>
      </c>
      <c r="N94" s="21">
        <f t="shared" ref="N94:X94" si="86">+N93/N20</f>
        <v>13.895559502664298</v>
      </c>
      <c r="O94" s="21">
        <f t="shared" si="86"/>
        <v>14.644770642201834</v>
      </c>
      <c r="P94" s="21">
        <f t="shared" si="86"/>
        <v>13.225591715976332</v>
      </c>
      <c r="Q94" s="21">
        <f t="shared" si="86"/>
        <v>9.8135719612229675</v>
      </c>
      <c r="R94" s="21">
        <f t="shared" si="86"/>
        <v>7.1786378861183477</v>
      </c>
      <c r="S94" s="21">
        <f t="shared" si="86"/>
        <v>6.8430614611519136</v>
      </c>
      <c r="T94" s="21">
        <f t="shared" si="86"/>
        <v>9.4271806853582554</v>
      </c>
      <c r="U94" s="21">
        <f t="shared" si="86"/>
        <v>16.99495341614907</v>
      </c>
      <c r="V94" s="21">
        <f t="shared" si="86"/>
        <v>17.120435120435122</v>
      </c>
      <c r="W94" s="21">
        <f t="shared" si="86"/>
        <v>19.543811394891947</v>
      </c>
      <c r="X94" s="21">
        <f t="shared" si="86"/>
        <v>19.63733228097869</v>
      </c>
      <c r="Y94" s="21">
        <f>+Y93/Y20</f>
        <v>18.315935152234086</v>
      </c>
      <c r="Z94" s="62"/>
      <c r="AI94" s="62"/>
      <c r="AJ94" s="52"/>
      <c r="AK94" s="52"/>
      <c r="AL94" s="52"/>
      <c r="AM94" s="52"/>
      <c r="AN94" s="52"/>
      <c r="AO94" s="52"/>
      <c r="AP94" s="52"/>
      <c r="AQ94" s="52"/>
    </row>
    <row r="95" spans="1:43" s="122" customFormat="1" x14ac:dyDescent="0.2">
      <c r="A95" s="121"/>
      <c r="B95" s="122" t="s">
        <v>2688</v>
      </c>
      <c r="N95" s="122">
        <f>+N79/N94</f>
        <v>0</v>
      </c>
      <c r="O95" s="122">
        <f>+O79/O94</f>
        <v>0</v>
      </c>
      <c r="P95" s="122">
        <f>+P79/P94</f>
        <v>0</v>
      </c>
      <c r="Q95" s="122">
        <f>+Q79/Q94</f>
        <v>0</v>
      </c>
      <c r="R95" s="122">
        <f>+R79/R94</f>
        <v>16.713477111306961</v>
      </c>
      <c r="S95" s="122">
        <f>+S79/S94</f>
        <v>35.013568321753375</v>
      </c>
      <c r="T95" s="122">
        <f>+T79/T94</f>
        <v>30.350537403444999</v>
      </c>
      <c r="U95" s="122">
        <f>+U79/U94</f>
        <v>17.611698759679296</v>
      </c>
      <c r="V95" s="122">
        <f>+V79/V94</f>
        <v>20.612793864028315</v>
      </c>
      <c r="W95" s="122">
        <f>+W79/W94</f>
        <v>25.22025975592593</v>
      </c>
      <c r="X95" s="122">
        <f>+X79/X94</f>
        <v>26.432307228552478</v>
      </c>
      <c r="Y95" s="122">
        <f>+Y79/Y94</f>
        <v>31.253659463310377</v>
      </c>
      <c r="Z95" s="123"/>
      <c r="AI95" s="123"/>
      <c r="AJ95" s="124"/>
      <c r="AK95" s="124"/>
      <c r="AL95" s="124"/>
      <c r="AM95" s="124"/>
      <c r="AN95" s="124"/>
      <c r="AO95" s="124"/>
      <c r="AP95" s="124"/>
      <c r="AQ95" s="124"/>
    </row>
  </sheetData>
  <hyperlinks>
    <hyperlink ref="X1" r:id="rId1" location="ie0961985f9824f64b2b2dc9bc20eb57e_25" xr:uid="{61FE6921-8F22-4009-91FB-60FB452BC418}"/>
    <hyperlink ref="W1" r:id="rId2" xr:uid="{1F9DAA4D-E38D-4231-8C7C-A669B25D0CE2}"/>
    <hyperlink ref="V1" r:id="rId3" xr:uid="{1A653733-6FBB-46E7-92B8-1002F6413263}"/>
    <hyperlink ref="AH1" r:id="rId4" location="ibbcdb9a98fd34a92b3add929872a8009_85" xr:uid="{270248A1-0AE7-49A6-9957-0EE3D69821DB}"/>
    <hyperlink ref="U1" r:id="rId5" xr:uid="{12C87BA5-9705-40C3-8006-897257F0987C}"/>
    <hyperlink ref="P1" r:id="rId6" xr:uid="{35FB89F9-D614-4FC8-98FF-81B76F96498F}"/>
    <hyperlink ref="O1" r:id="rId7" xr:uid="{87BD0B2C-C3E7-4806-A211-2C03CFCEE569}"/>
    <hyperlink ref="Q1" r:id="rId8" xr:uid="{EA3AC8EB-E093-461E-ADB9-9BE90165A23C}"/>
    <hyperlink ref="AE1" r:id="rId9" xr:uid="{23F9CF7A-3A0B-4977-82F2-6DE7F3F422EB}"/>
    <hyperlink ref="Y1" r:id="rId10" xr:uid="{CE9F855C-E7B1-4485-A2A5-CFD453DE959F}"/>
    <hyperlink ref="AF1" r:id="rId11" xr:uid="{8815FE1C-B7A1-44B7-AFA9-C5816738F2CB}"/>
    <hyperlink ref="AG1" r:id="rId12" xr:uid="{445DF09D-1CB2-4219-817C-5ED904EA358D}"/>
    <hyperlink ref="T1" r:id="rId13" xr:uid="{62B2CC79-F960-4134-BC85-650E0C4FB7D0}"/>
    <hyperlink ref="S1" r:id="rId14" xr:uid="{75A595E3-2563-4ED1-9D98-701D25143897}"/>
  </hyperlinks>
  <pageMargins left="0.7" right="0.7" top="0.75" bottom="0.75" header="0.3" footer="0.3"/>
  <pageSetup orientation="portrait" r:id="rId15"/>
  <ignoredErrors>
    <ignoredError sqref="V10:V18 R10:R17 N10:N20 V6 R6:R7 N6 R51 S58 S62 S67:S68 S71 S74:S78 S82" formula="1"/>
  </ignoredError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FEB6-A15E-4E3C-88F9-1E546AF9DA23}">
  <dimension ref="B2:H2522"/>
  <sheetViews>
    <sheetView topLeftCell="A355" workbookViewId="0">
      <selection activeCell="B383" sqref="B383:G384"/>
    </sheetView>
  </sheetViews>
  <sheetFormatPr defaultRowHeight="12.75" x14ac:dyDescent="0.2"/>
  <cols>
    <col min="1" max="1" width="9.140625" style="1"/>
    <col min="2" max="2" width="13.7109375" style="1" bestFit="1" customWidth="1"/>
    <col min="3" max="7" width="9.140625" style="1"/>
    <col min="8" max="8" width="12.42578125" style="1" bestFit="1" customWidth="1"/>
    <col min="9" max="16384" width="9.140625" style="1"/>
  </cols>
  <sheetData>
    <row r="2" spans="2:8" ht="13.5" thickBot="1" x14ac:dyDescent="0.25">
      <c r="B2" s="41" t="s">
        <v>138</v>
      </c>
      <c r="C2" s="42" t="s">
        <v>139</v>
      </c>
      <c r="D2" s="42" t="s">
        <v>140</v>
      </c>
      <c r="E2" s="42" t="s">
        <v>141</v>
      </c>
      <c r="F2" s="42" t="s">
        <v>142</v>
      </c>
      <c r="G2" s="43" t="s">
        <v>143</v>
      </c>
      <c r="H2" s="42" t="s">
        <v>144</v>
      </c>
    </row>
    <row r="3" spans="2:8" ht="13.5" thickBot="1" x14ac:dyDescent="0.25">
      <c r="B3" s="44" t="s">
        <v>145</v>
      </c>
      <c r="C3" s="45">
        <v>582</v>
      </c>
      <c r="D3" s="45">
        <v>583.75</v>
      </c>
      <c r="E3" s="45">
        <v>574.12</v>
      </c>
      <c r="F3" s="45">
        <v>578.16</v>
      </c>
      <c r="G3" s="45">
        <v>578.16</v>
      </c>
      <c r="H3" s="46">
        <v>10904900</v>
      </c>
    </row>
    <row r="4" spans="2:8" ht="13.5" thickBot="1" x14ac:dyDescent="0.25">
      <c r="B4" s="44" t="s">
        <v>146</v>
      </c>
      <c r="C4" s="45">
        <v>573.92999999999995</v>
      </c>
      <c r="D4" s="45">
        <v>581.29</v>
      </c>
      <c r="E4" s="45">
        <v>571.72</v>
      </c>
      <c r="F4" s="45">
        <v>573.25</v>
      </c>
      <c r="G4" s="45">
        <v>573.25</v>
      </c>
      <c r="H4" s="46">
        <v>11337900</v>
      </c>
    </row>
    <row r="5" spans="2:8" ht="13.5" thickBot="1" x14ac:dyDescent="0.25">
      <c r="B5" s="44" t="s">
        <v>147</v>
      </c>
      <c r="C5" s="45">
        <v>567.13</v>
      </c>
      <c r="D5" s="45">
        <v>568.88</v>
      </c>
      <c r="E5" s="45">
        <v>561.52</v>
      </c>
      <c r="F5" s="45">
        <v>567.78</v>
      </c>
      <c r="G5" s="45">
        <v>567.78</v>
      </c>
      <c r="H5" s="46">
        <v>7184700</v>
      </c>
    </row>
    <row r="6" spans="2:8" ht="13.5" thickBot="1" x14ac:dyDescent="0.25">
      <c r="B6" s="44" t="s">
        <v>148</v>
      </c>
      <c r="C6" s="45">
        <v>579.97</v>
      </c>
      <c r="D6" s="45">
        <v>585</v>
      </c>
      <c r="E6" s="45">
        <v>562.5</v>
      </c>
      <c r="F6" s="45">
        <v>563.69000000000005</v>
      </c>
      <c r="G6" s="45">
        <v>563.69000000000005</v>
      </c>
      <c r="H6" s="46">
        <v>14248400</v>
      </c>
    </row>
    <row r="7" spans="2:8" ht="13.5" thickBot="1" x14ac:dyDescent="0.25">
      <c r="B7" s="44" t="s">
        <v>149</v>
      </c>
      <c r="C7" s="45">
        <v>574.29</v>
      </c>
      <c r="D7" s="45">
        <v>583.53</v>
      </c>
      <c r="E7" s="45">
        <v>572.12</v>
      </c>
      <c r="F7" s="45">
        <v>582.01</v>
      </c>
      <c r="G7" s="45">
        <v>582.01</v>
      </c>
      <c r="H7" s="46">
        <v>8544500</v>
      </c>
    </row>
    <row r="8" spans="2:8" ht="13.5" thickBot="1" x14ac:dyDescent="0.25">
      <c r="B8" s="44" t="s">
        <v>150</v>
      </c>
      <c r="C8" s="45">
        <v>576.03</v>
      </c>
      <c r="D8" s="45">
        <v>577.24</v>
      </c>
      <c r="E8" s="45">
        <v>569.11</v>
      </c>
      <c r="F8" s="45">
        <v>575.16</v>
      </c>
      <c r="G8" s="45">
        <v>575.16</v>
      </c>
      <c r="H8" s="46">
        <v>8171900</v>
      </c>
    </row>
    <row r="9" spans="2:8" ht="13.5" thickBot="1" x14ac:dyDescent="0.25">
      <c r="B9" s="44" t="s">
        <v>151</v>
      </c>
      <c r="C9" s="45">
        <v>581.1</v>
      </c>
      <c r="D9" s="45">
        <v>583.97</v>
      </c>
      <c r="E9" s="45">
        <v>575.25</v>
      </c>
      <c r="F9" s="45">
        <v>576.47</v>
      </c>
      <c r="G9" s="45">
        <v>576.47</v>
      </c>
      <c r="H9" s="46">
        <v>7694300</v>
      </c>
    </row>
    <row r="10" spans="2:8" ht="13.5" thickBot="1" x14ac:dyDescent="0.25">
      <c r="B10" s="44" t="s">
        <v>152</v>
      </c>
      <c r="C10" s="45">
        <v>583.33000000000004</v>
      </c>
      <c r="D10" s="45">
        <v>584.97</v>
      </c>
      <c r="E10" s="45">
        <v>575.20000000000005</v>
      </c>
      <c r="F10" s="45">
        <v>576.92999999999995</v>
      </c>
      <c r="G10" s="45">
        <v>576.92999999999995</v>
      </c>
      <c r="H10" s="46">
        <v>8701200</v>
      </c>
    </row>
    <row r="11" spans="2:8" ht="13.5" thickBot="1" x14ac:dyDescent="0.25">
      <c r="B11" s="44" t="s">
        <v>153</v>
      </c>
      <c r="C11" s="45">
        <v>581.4</v>
      </c>
      <c r="D11" s="45">
        <v>582.08000000000004</v>
      </c>
      <c r="E11" s="45">
        <v>574.03</v>
      </c>
      <c r="F11" s="45">
        <v>576.79</v>
      </c>
      <c r="G11" s="45">
        <v>576.79</v>
      </c>
      <c r="H11" s="46">
        <v>11268400</v>
      </c>
    </row>
    <row r="12" spans="2:8" ht="13.5" thickBot="1" x14ac:dyDescent="0.25">
      <c r="B12" s="44" t="s">
        <v>154</v>
      </c>
      <c r="C12" s="45">
        <v>590.16</v>
      </c>
      <c r="D12" s="45">
        <v>590.61</v>
      </c>
      <c r="E12" s="45">
        <v>580.14</v>
      </c>
      <c r="F12" s="45">
        <v>586.27</v>
      </c>
      <c r="G12" s="45">
        <v>586.27</v>
      </c>
      <c r="H12" s="46">
        <v>9564200</v>
      </c>
    </row>
    <row r="13" spans="2:8" ht="13.5" thickBot="1" x14ac:dyDescent="0.25">
      <c r="B13" s="44" t="s">
        <v>155</v>
      </c>
      <c r="C13" s="45">
        <v>594.22</v>
      </c>
      <c r="D13" s="45">
        <v>600.1</v>
      </c>
      <c r="E13" s="45">
        <v>589.96</v>
      </c>
      <c r="F13" s="45">
        <v>590.41999999999996</v>
      </c>
      <c r="G13" s="45">
        <v>590.41999999999996</v>
      </c>
      <c r="H13" s="46">
        <v>8252000</v>
      </c>
    </row>
    <row r="14" spans="2:8" ht="13.5" thickBot="1" x14ac:dyDescent="0.25">
      <c r="B14" s="44" t="s">
        <v>156</v>
      </c>
      <c r="C14" s="45">
        <v>584.83000000000004</v>
      </c>
      <c r="D14" s="45">
        <v>591.21</v>
      </c>
      <c r="E14" s="45">
        <v>582.71</v>
      </c>
      <c r="F14" s="45">
        <v>589.95000000000005</v>
      </c>
      <c r="G14" s="45">
        <v>589.95000000000005</v>
      </c>
      <c r="H14" s="46">
        <v>8587100</v>
      </c>
    </row>
    <row r="15" spans="2:8" ht="13.5" thickBot="1" x14ac:dyDescent="0.25">
      <c r="B15" s="44" t="s">
        <v>157</v>
      </c>
      <c r="C15" s="45">
        <v>587.57000000000005</v>
      </c>
      <c r="D15" s="45">
        <v>590.23</v>
      </c>
      <c r="E15" s="45">
        <v>582.52</v>
      </c>
      <c r="F15" s="45">
        <v>583.83000000000004</v>
      </c>
      <c r="G15" s="45">
        <v>583.83000000000004</v>
      </c>
      <c r="H15" s="46">
        <v>7740400</v>
      </c>
    </row>
    <row r="16" spans="2:8" ht="13.5" thickBot="1" x14ac:dyDescent="0.25">
      <c r="B16" s="44" t="s">
        <v>158</v>
      </c>
      <c r="C16" s="45">
        <v>593.99</v>
      </c>
      <c r="D16" s="45">
        <v>594.39</v>
      </c>
      <c r="E16" s="45">
        <v>581.61</v>
      </c>
      <c r="F16" s="45">
        <v>590.51</v>
      </c>
      <c r="G16" s="45">
        <v>590.51</v>
      </c>
      <c r="H16" s="46">
        <v>9529700</v>
      </c>
    </row>
    <row r="17" spans="2:8" ht="13.5" thickBot="1" x14ac:dyDescent="0.25">
      <c r="B17" s="44" t="s">
        <v>159</v>
      </c>
      <c r="C17" s="45">
        <v>589.69000000000005</v>
      </c>
      <c r="D17" s="45">
        <v>593.55999999999995</v>
      </c>
      <c r="E17" s="45">
        <v>585.97</v>
      </c>
      <c r="F17" s="45">
        <v>592.89</v>
      </c>
      <c r="G17" s="45">
        <v>592.89</v>
      </c>
      <c r="H17" s="46">
        <v>7857400</v>
      </c>
    </row>
    <row r="18" spans="2:8" ht="13.5" thickBot="1" x14ac:dyDescent="0.25">
      <c r="B18" s="44" t="s">
        <v>160</v>
      </c>
      <c r="C18" s="45">
        <v>598.22</v>
      </c>
      <c r="D18" s="45">
        <v>602.95000000000005</v>
      </c>
      <c r="E18" s="45">
        <v>584.04</v>
      </c>
      <c r="F18" s="45">
        <v>584.78</v>
      </c>
      <c r="G18" s="45">
        <v>584.78</v>
      </c>
      <c r="H18" s="46">
        <v>12014200</v>
      </c>
    </row>
    <row r="19" spans="2:8" ht="13.5" thickBot="1" x14ac:dyDescent="0.25">
      <c r="B19" s="44" t="s">
        <v>161</v>
      </c>
      <c r="C19" s="45">
        <v>583.73</v>
      </c>
      <c r="D19" s="45">
        <v>596.85</v>
      </c>
      <c r="E19" s="45">
        <v>581.42999999999995</v>
      </c>
      <c r="F19" s="45">
        <v>595.94000000000005</v>
      </c>
      <c r="G19" s="45">
        <v>595.94000000000005</v>
      </c>
      <c r="H19" s="46">
        <v>14169500</v>
      </c>
    </row>
    <row r="20" spans="2:8" ht="13.5" thickBot="1" x14ac:dyDescent="0.25">
      <c r="B20" s="44" t="s">
        <v>162</v>
      </c>
      <c r="C20" s="45">
        <v>570.15</v>
      </c>
      <c r="D20" s="45">
        <v>583.36</v>
      </c>
      <c r="E20" s="45">
        <v>568.73</v>
      </c>
      <c r="F20" s="45">
        <v>582.77</v>
      </c>
      <c r="G20" s="45">
        <v>582.77</v>
      </c>
      <c r="H20" s="46">
        <v>11581000</v>
      </c>
    </row>
    <row r="21" spans="2:8" ht="13.5" thickBot="1" x14ac:dyDescent="0.25">
      <c r="B21" s="44" t="s">
        <v>163</v>
      </c>
      <c r="C21" s="45">
        <v>574.86</v>
      </c>
      <c r="D21" s="45">
        <v>576</v>
      </c>
      <c r="E21" s="45">
        <v>569.34</v>
      </c>
      <c r="F21" s="45">
        <v>572.80999999999995</v>
      </c>
      <c r="G21" s="45">
        <v>572.80999999999995</v>
      </c>
      <c r="H21" s="46">
        <v>6524700</v>
      </c>
    </row>
    <row r="22" spans="2:8" ht="13.5" thickBot="1" x14ac:dyDescent="0.25">
      <c r="B22" s="44" t="s">
        <v>164</v>
      </c>
      <c r="C22" s="45">
        <v>577.98</v>
      </c>
      <c r="D22" s="45">
        <v>583.04</v>
      </c>
      <c r="E22" s="45">
        <v>570.1</v>
      </c>
      <c r="F22" s="45">
        <v>576.47</v>
      </c>
      <c r="G22" s="45">
        <v>576.47</v>
      </c>
      <c r="H22" s="46">
        <v>15259300</v>
      </c>
    </row>
    <row r="23" spans="2:8" ht="13.5" thickBot="1" x14ac:dyDescent="0.25">
      <c r="B23" s="44" t="s">
        <v>165</v>
      </c>
      <c r="C23" s="45">
        <v>567.70000000000005</v>
      </c>
      <c r="D23" s="45">
        <v>574.67999999999995</v>
      </c>
      <c r="E23" s="45">
        <v>564.79999999999995</v>
      </c>
      <c r="F23" s="45">
        <v>572.44000000000005</v>
      </c>
      <c r="G23" s="45">
        <v>572.44000000000005</v>
      </c>
      <c r="H23" s="46">
        <v>12792300</v>
      </c>
    </row>
    <row r="24" spans="2:8" ht="13.5" thickBot="1" x14ac:dyDescent="0.25">
      <c r="B24" s="44" t="s">
        <v>166</v>
      </c>
      <c r="C24" s="45">
        <v>570.1</v>
      </c>
      <c r="D24" s="45">
        <v>570.84</v>
      </c>
      <c r="E24" s="45">
        <v>564.51</v>
      </c>
      <c r="F24" s="45">
        <v>567.36</v>
      </c>
      <c r="G24" s="45">
        <v>567.36</v>
      </c>
      <c r="H24" s="46">
        <v>9398400</v>
      </c>
    </row>
    <row r="25" spans="2:8" ht="13.5" thickBot="1" x14ac:dyDescent="0.25">
      <c r="B25" s="44" t="s">
        <v>167</v>
      </c>
      <c r="C25" s="45">
        <v>575.73</v>
      </c>
      <c r="D25" s="45">
        <v>577.4</v>
      </c>
      <c r="E25" s="45">
        <v>562.35</v>
      </c>
      <c r="F25" s="45">
        <v>567.84</v>
      </c>
      <c r="G25" s="45">
        <v>567.84</v>
      </c>
      <c r="H25" s="46">
        <v>14400800</v>
      </c>
    </row>
    <row r="26" spans="2:8" ht="13.5" thickBot="1" x14ac:dyDescent="0.25">
      <c r="B26" s="44" t="s">
        <v>168</v>
      </c>
      <c r="C26" s="45">
        <v>564.04999999999995</v>
      </c>
      <c r="D26" s="45">
        <v>576.88</v>
      </c>
      <c r="E26" s="45">
        <v>563.72</v>
      </c>
      <c r="F26" s="45">
        <v>568.30999999999995</v>
      </c>
      <c r="G26" s="45">
        <v>568.30999999999995</v>
      </c>
      <c r="H26" s="46">
        <v>16543400</v>
      </c>
    </row>
    <row r="27" spans="2:8" ht="13.5" thickBot="1" x14ac:dyDescent="0.25">
      <c r="B27" s="44" t="s">
        <v>169</v>
      </c>
      <c r="C27" s="45">
        <v>566.67999999999995</v>
      </c>
      <c r="D27" s="45">
        <v>567.75</v>
      </c>
      <c r="E27" s="45">
        <v>554.19000000000005</v>
      </c>
      <c r="F27" s="45">
        <v>563.33000000000004</v>
      </c>
      <c r="G27" s="45">
        <v>563.33000000000004</v>
      </c>
      <c r="H27" s="46">
        <v>12993000</v>
      </c>
    </row>
    <row r="28" spans="2:8" ht="13.5" thickBot="1" x14ac:dyDescent="0.25">
      <c r="B28" s="44" t="s">
        <v>170</v>
      </c>
      <c r="C28" s="45">
        <v>569.5</v>
      </c>
      <c r="D28" s="45">
        <v>573.98</v>
      </c>
      <c r="E28" s="45">
        <v>562.41</v>
      </c>
      <c r="F28" s="45">
        <v>564.41</v>
      </c>
      <c r="G28" s="45">
        <v>564.41</v>
      </c>
      <c r="H28" s="46">
        <v>12830700</v>
      </c>
    </row>
    <row r="29" spans="2:8" ht="13.5" thickBot="1" x14ac:dyDescent="0.25">
      <c r="B29" s="44" t="s">
        <v>171</v>
      </c>
      <c r="C29" s="45">
        <v>560</v>
      </c>
      <c r="D29" s="45">
        <v>564.5</v>
      </c>
      <c r="E29" s="45">
        <v>556.29999999999995</v>
      </c>
      <c r="F29" s="45">
        <v>561.35</v>
      </c>
      <c r="G29" s="45">
        <v>561.35</v>
      </c>
      <c r="H29" s="46">
        <v>22066800</v>
      </c>
    </row>
    <row r="30" spans="2:8" ht="13.5" thickBot="1" x14ac:dyDescent="0.25">
      <c r="B30" s="44" t="s">
        <v>172</v>
      </c>
      <c r="C30" s="45">
        <v>550</v>
      </c>
      <c r="D30" s="45">
        <v>562.07000000000005</v>
      </c>
      <c r="E30" s="45">
        <v>546.52</v>
      </c>
      <c r="F30" s="45">
        <v>559.1</v>
      </c>
      <c r="G30" s="45">
        <v>559.1</v>
      </c>
      <c r="H30" s="46">
        <v>15647000</v>
      </c>
    </row>
    <row r="31" spans="2:8" ht="13.5" thickBot="1" x14ac:dyDescent="0.25">
      <c r="B31" s="44" t="s">
        <v>173</v>
      </c>
      <c r="C31" s="45">
        <v>537.07000000000005</v>
      </c>
      <c r="D31" s="45">
        <v>544.20000000000005</v>
      </c>
      <c r="E31" s="45">
        <v>533.9</v>
      </c>
      <c r="F31" s="45">
        <v>537.95000000000005</v>
      </c>
      <c r="G31" s="45">
        <v>537.95000000000005</v>
      </c>
      <c r="H31" s="46">
        <v>10323500</v>
      </c>
    </row>
    <row r="32" spans="2:8" ht="13.5" thickBot="1" x14ac:dyDescent="0.25">
      <c r="B32" s="44" t="s">
        <v>174</v>
      </c>
      <c r="C32" s="45">
        <v>537.6</v>
      </c>
      <c r="D32" s="45">
        <v>542.1</v>
      </c>
      <c r="E32" s="45">
        <v>530.57000000000005</v>
      </c>
      <c r="F32" s="45">
        <v>536.32000000000005</v>
      </c>
      <c r="G32" s="45">
        <v>536.32000000000005</v>
      </c>
      <c r="H32" s="46">
        <v>11690800</v>
      </c>
    </row>
    <row r="33" spans="2:8" ht="13.5" thickBot="1" x14ac:dyDescent="0.25">
      <c r="B33" s="44" t="s">
        <v>175</v>
      </c>
      <c r="C33" s="45">
        <v>524.54</v>
      </c>
      <c r="D33" s="45">
        <v>534.1</v>
      </c>
      <c r="E33" s="45">
        <v>517.4</v>
      </c>
      <c r="F33" s="45">
        <v>533.28</v>
      </c>
      <c r="G33" s="45">
        <v>533.28</v>
      </c>
      <c r="H33" s="46">
        <v>9527600</v>
      </c>
    </row>
    <row r="34" spans="2:8" ht="13.5" thickBot="1" x14ac:dyDescent="0.25">
      <c r="B34" s="47" t="s">
        <v>175</v>
      </c>
      <c r="C34" s="93" t="s">
        <v>176</v>
      </c>
      <c r="D34" s="93"/>
      <c r="E34" s="93"/>
      <c r="F34" s="93"/>
      <c r="G34" s="93"/>
      <c r="H34" s="93"/>
    </row>
    <row r="35" spans="2:8" ht="13.5" thickBot="1" x14ac:dyDescent="0.25">
      <c r="B35" s="44" t="s">
        <v>177</v>
      </c>
      <c r="C35" s="45">
        <v>520.34</v>
      </c>
      <c r="D35" s="45">
        <v>527.58000000000004</v>
      </c>
      <c r="E35" s="45">
        <v>517.11</v>
      </c>
      <c r="F35" s="45">
        <v>524.62</v>
      </c>
      <c r="G35" s="45">
        <v>524.12</v>
      </c>
      <c r="H35" s="46">
        <v>10321400</v>
      </c>
    </row>
    <row r="36" spans="2:8" ht="13.5" thickBot="1" x14ac:dyDescent="0.25">
      <c r="B36" s="44" t="s">
        <v>178</v>
      </c>
      <c r="C36" s="45">
        <v>517.04999999999995</v>
      </c>
      <c r="D36" s="45">
        <v>526.71</v>
      </c>
      <c r="E36" s="45">
        <v>515.22</v>
      </c>
      <c r="F36" s="45">
        <v>525.6</v>
      </c>
      <c r="G36" s="45">
        <v>525.1</v>
      </c>
      <c r="H36" s="46">
        <v>11993300</v>
      </c>
    </row>
    <row r="37" spans="2:8" ht="13.5" thickBot="1" x14ac:dyDescent="0.25">
      <c r="B37" s="44" t="s">
        <v>179</v>
      </c>
      <c r="C37" s="45">
        <v>507.01</v>
      </c>
      <c r="D37" s="45">
        <v>513.12</v>
      </c>
      <c r="E37" s="45">
        <v>495.6</v>
      </c>
      <c r="F37" s="45">
        <v>511.83</v>
      </c>
      <c r="G37" s="45">
        <v>511.34</v>
      </c>
      <c r="H37" s="46">
        <v>10782500</v>
      </c>
    </row>
    <row r="38" spans="2:8" ht="13.5" thickBot="1" x14ac:dyDescent="0.25">
      <c r="B38" s="44" t="s">
        <v>180</v>
      </c>
      <c r="C38" s="45">
        <v>508.16</v>
      </c>
      <c r="D38" s="45">
        <v>514.17999999999995</v>
      </c>
      <c r="E38" s="45">
        <v>500.03</v>
      </c>
      <c r="F38" s="45">
        <v>504.79</v>
      </c>
      <c r="G38" s="45">
        <v>504.31</v>
      </c>
      <c r="H38" s="46">
        <v>9899000</v>
      </c>
    </row>
    <row r="39" spans="2:8" ht="13.5" thickBot="1" x14ac:dyDescent="0.25">
      <c r="B39" s="44" t="s">
        <v>181</v>
      </c>
      <c r="C39" s="45">
        <v>506.16</v>
      </c>
      <c r="D39" s="45">
        <v>511.33</v>
      </c>
      <c r="E39" s="45">
        <v>502.08</v>
      </c>
      <c r="F39" s="45">
        <v>504.79</v>
      </c>
      <c r="G39" s="45">
        <v>504.31</v>
      </c>
      <c r="H39" s="46">
        <v>11047800</v>
      </c>
    </row>
    <row r="40" spans="2:8" ht="13.5" thickBot="1" x14ac:dyDescent="0.25">
      <c r="B40" s="44" t="s">
        <v>182</v>
      </c>
      <c r="C40" s="45">
        <v>521.88</v>
      </c>
      <c r="D40" s="45">
        <v>524.58000000000004</v>
      </c>
      <c r="E40" s="45">
        <v>498.25</v>
      </c>
      <c r="F40" s="45">
        <v>500.27</v>
      </c>
      <c r="G40" s="45">
        <v>499.79</v>
      </c>
      <c r="H40" s="46">
        <v>14744500</v>
      </c>
    </row>
    <row r="41" spans="2:8" ht="13.5" thickBot="1" x14ac:dyDescent="0.25">
      <c r="B41" s="44" t="s">
        <v>183</v>
      </c>
      <c r="C41" s="45">
        <v>511.72</v>
      </c>
      <c r="D41" s="45">
        <v>521.63</v>
      </c>
      <c r="E41" s="45">
        <v>511.15</v>
      </c>
      <c r="F41" s="45">
        <v>516.86</v>
      </c>
      <c r="G41" s="45">
        <v>516.37</v>
      </c>
      <c r="H41" s="46">
        <v>8640900</v>
      </c>
    </row>
    <row r="42" spans="2:8" ht="13.5" thickBot="1" x14ac:dyDescent="0.25">
      <c r="B42" s="44" t="s">
        <v>184</v>
      </c>
      <c r="C42" s="45">
        <v>506.07</v>
      </c>
      <c r="D42" s="45">
        <v>516.59</v>
      </c>
      <c r="E42" s="45">
        <v>504.07</v>
      </c>
      <c r="F42" s="45">
        <v>512.74</v>
      </c>
      <c r="G42" s="45">
        <v>512.25</v>
      </c>
      <c r="H42" s="46">
        <v>8335200</v>
      </c>
    </row>
    <row r="43" spans="2:8" ht="13.5" thickBot="1" x14ac:dyDescent="0.25">
      <c r="B43" s="44" t="s">
        <v>185</v>
      </c>
      <c r="C43" s="45">
        <v>519.64</v>
      </c>
      <c r="D43" s="45">
        <v>525.49</v>
      </c>
      <c r="E43" s="45">
        <v>508.62</v>
      </c>
      <c r="F43" s="45">
        <v>511.76</v>
      </c>
      <c r="G43" s="45">
        <v>511.27</v>
      </c>
      <c r="H43" s="46">
        <v>12459100</v>
      </c>
    </row>
    <row r="44" spans="2:8" ht="13.5" thickBot="1" x14ac:dyDescent="0.25">
      <c r="B44" s="44" t="s">
        <v>186</v>
      </c>
      <c r="C44" s="45">
        <v>521.35</v>
      </c>
      <c r="D44" s="45">
        <v>523.54</v>
      </c>
      <c r="E44" s="45">
        <v>515.20000000000005</v>
      </c>
      <c r="F44" s="45">
        <v>521.30999999999995</v>
      </c>
      <c r="G44" s="45">
        <v>520.80999999999995</v>
      </c>
      <c r="H44" s="46">
        <v>9157500</v>
      </c>
    </row>
    <row r="45" spans="2:8" ht="13.5" thickBot="1" x14ac:dyDescent="0.25">
      <c r="B45" s="44" t="s">
        <v>187</v>
      </c>
      <c r="C45" s="45">
        <v>519.04999999999995</v>
      </c>
      <c r="D45" s="45">
        <v>527.20000000000005</v>
      </c>
      <c r="E45" s="45">
        <v>515.67999999999995</v>
      </c>
      <c r="F45" s="45">
        <v>518.22</v>
      </c>
      <c r="G45" s="45">
        <v>517.73</v>
      </c>
      <c r="H45" s="46">
        <v>8317400</v>
      </c>
    </row>
    <row r="46" spans="2:8" ht="13.5" thickBot="1" x14ac:dyDescent="0.25">
      <c r="B46" s="44" t="s">
        <v>188</v>
      </c>
      <c r="C46" s="45">
        <v>517.66999999999996</v>
      </c>
      <c r="D46" s="45">
        <v>521.09</v>
      </c>
      <c r="E46" s="45">
        <v>512.45000000000005</v>
      </c>
      <c r="F46" s="45">
        <v>516.78</v>
      </c>
      <c r="G46" s="45">
        <v>516.29</v>
      </c>
      <c r="H46" s="46">
        <v>9106100</v>
      </c>
    </row>
    <row r="47" spans="2:8" ht="13.5" thickBot="1" x14ac:dyDescent="0.25">
      <c r="B47" s="44" t="s">
        <v>189</v>
      </c>
      <c r="C47" s="45">
        <v>518.98</v>
      </c>
      <c r="D47" s="45">
        <v>524.01</v>
      </c>
      <c r="E47" s="45">
        <v>515.30999999999995</v>
      </c>
      <c r="F47" s="45">
        <v>519.1</v>
      </c>
      <c r="G47" s="45">
        <v>518.61</v>
      </c>
      <c r="H47" s="46">
        <v>6282700</v>
      </c>
    </row>
    <row r="48" spans="2:8" ht="13.5" thickBot="1" x14ac:dyDescent="0.25">
      <c r="B48" s="44" t="s">
        <v>190</v>
      </c>
      <c r="C48" s="45">
        <v>527.6</v>
      </c>
      <c r="D48" s="45">
        <v>528</v>
      </c>
      <c r="E48" s="45">
        <v>514.95000000000005</v>
      </c>
      <c r="F48" s="45">
        <v>521.12</v>
      </c>
      <c r="G48" s="45">
        <v>520.62</v>
      </c>
      <c r="H48" s="46">
        <v>9584000</v>
      </c>
    </row>
    <row r="49" spans="2:8" ht="13.5" thickBot="1" x14ac:dyDescent="0.25">
      <c r="B49" s="44" t="s">
        <v>191</v>
      </c>
      <c r="C49" s="45">
        <v>536.91999999999996</v>
      </c>
      <c r="D49" s="45">
        <v>539.87</v>
      </c>
      <c r="E49" s="45">
        <v>525.05999999999995</v>
      </c>
      <c r="F49" s="45">
        <v>528</v>
      </c>
      <c r="G49" s="45">
        <v>527.5</v>
      </c>
      <c r="H49" s="46">
        <v>11323900</v>
      </c>
    </row>
    <row r="50" spans="2:8" ht="13.5" thickBot="1" x14ac:dyDescent="0.25">
      <c r="B50" s="44" t="s">
        <v>192</v>
      </c>
      <c r="C50" s="45">
        <v>537</v>
      </c>
      <c r="D50" s="45">
        <v>544.23</v>
      </c>
      <c r="E50" s="45">
        <v>528.59</v>
      </c>
      <c r="F50" s="45">
        <v>531.92999999999995</v>
      </c>
      <c r="G50" s="45">
        <v>531.41999999999996</v>
      </c>
      <c r="H50" s="46">
        <v>15708300</v>
      </c>
    </row>
    <row r="51" spans="2:8" ht="13.5" thickBot="1" x14ac:dyDescent="0.25">
      <c r="B51" s="44" t="s">
        <v>193</v>
      </c>
      <c r="C51" s="45">
        <v>527.15</v>
      </c>
      <c r="D51" s="45">
        <v>539.4</v>
      </c>
      <c r="E51" s="45">
        <v>526.92999999999995</v>
      </c>
      <c r="F51" s="45">
        <v>535.16</v>
      </c>
      <c r="G51" s="45">
        <v>534.65</v>
      </c>
      <c r="H51" s="46">
        <v>13423300</v>
      </c>
    </row>
    <row r="52" spans="2:8" ht="13.5" thickBot="1" x14ac:dyDescent="0.25">
      <c r="B52" s="44" t="s">
        <v>194</v>
      </c>
      <c r="C52" s="45">
        <v>528.35</v>
      </c>
      <c r="D52" s="45">
        <v>531.09</v>
      </c>
      <c r="E52" s="45">
        <v>525.88</v>
      </c>
      <c r="F52" s="45">
        <v>526.73</v>
      </c>
      <c r="G52" s="45">
        <v>526.23</v>
      </c>
      <c r="H52" s="46">
        <v>7944400</v>
      </c>
    </row>
    <row r="53" spans="2:8" ht="13.5" thickBot="1" x14ac:dyDescent="0.25">
      <c r="B53" s="44" t="s">
        <v>195</v>
      </c>
      <c r="C53" s="45">
        <v>526.87</v>
      </c>
      <c r="D53" s="45">
        <v>531.66</v>
      </c>
      <c r="E53" s="45">
        <v>522.76</v>
      </c>
      <c r="F53" s="45">
        <v>529.28</v>
      </c>
      <c r="G53" s="45">
        <v>528.78</v>
      </c>
      <c r="H53" s="46">
        <v>9879700</v>
      </c>
    </row>
    <row r="54" spans="2:8" ht="13.5" thickBot="1" x14ac:dyDescent="0.25">
      <c r="B54" s="44" t="s">
        <v>196</v>
      </c>
      <c r="C54" s="45">
        <v>531.9</v>
      </c>
      <c r="D54" s="45">
        <v>533.66</v>
      </c>
      <c r="E54" s="45">
        <v>524.66</v>
      </c>
      <c r="F54" s="45">
        <v>527.41999999999996</v>
      </c>
      <c r="G54" s="45">
        <v>526.91999999999996</v>
      </c>
      <c r="H54" s="46">
        <v>14776700</v>
      </c>
    </row>
    <row r="55" spans="2:8" ht="13.5" thickBot="1" x14ac:dyDescent="0.25">
      <c r="B55" s="44" t="s">
        <v>197</v>
      </c>
      <c r="C55" s="45">
        <v>531.79</v>
      </c>
      <c r="D55" s="45">
        <v>539.77</v>
      </c>
      <c r="E55" s="45">
        <v>526.70000000000005</v>
      </c>
      <c r="F55" s="45">
        <v>537.33000000000004</v>
      </c>
      <c r="G55" s="45">
        <v>536.82000000000005</v>
      </c>
      <c r="H55" s="46">
        <v>13482100</v>
      </c>
    </row>
    <row r="56" spans="2:8" ht="13.5" thickBot="1" x14ac:dyDescent="0.25">
      <c r="B56" s="44" t="s">
        <v>198</v>
      </c>
      <c r="C56" s="45">
        <v>528.05999999999995</v>
      </c>
      <c r="D56" s="45">
        <v>534</v>
      </c>
      <c r="E56" s="45">
        <v>523.13</v>
      </c>
      <c r="F56" s="45">
        <v>526.76</v>
      </c>
      <c r="G56" s="45">
        <v>526.26</v>
      </c>
      <c r="H56" s="46">
        <v>11444200</v>
      </c>
    </row>
    <row r="57" spans="2:8" ht="13.5" thickBot="1" x14ac:dyDescent="0.25">
      <c r="B57" s="44" t="s">
        <v>199</v>
      </c>
      <c r="C57" s="45">
        <v>520.01</v>
      </c>
      <c r="D57" s="45">
        <v>531.5</v>
      </c>
      <c r="E57" s="45">
        <v>518.15</v>
      </c>
      <c r="F57" s="45">
        <v>528.54</v>
      </c>
      <c r="G57" s="45">
        <v>528.04</v>
      </c>
      <c r="H57" s="46">
        <v>13743800</v>
      </c>
    </row>
    <row r="58" spans="2:8" ht="13.5" thickBot="1" x14ac:dyDescent="0.25">
      <c r="B58" s="44" t="s">
        <v>200</v>
      </c>
      <c r="C58" s="45">
        <v>516.86</v>
      </c>
      <c r="D58" s="45">
        <v>518.02</v>
      </c>
      <c r="E58" s="45">
        <v>509.1</v>
      </c>
      <c r="F58" s="45">
        <v>515.95000000000005</v>
      </c>
      <c r="G58" s="45">
        <v>515.46</v>
      </c>
      <c r="H58" s="46">
        <v>9767400</v>
      </c>
    </row>
    <row r="59" spans="2:8" ht="13.5" thickBot="1" x14ac:dyDescent="0.25">
      <c r="B59" s="44" t="s">
        <v>201</v>
      </c>
      <c r="C59" s="45">
        <v>507.71</v>
      </c>
      <c r="D59" s="45">
        <v>518.34</v>
      </c>
      <c r="E59" s="45">
        <v>505.7</v>
      </c>
      <c r="F59" s="45">
        <v>517.77</v>
      </c>
      <c r="G59" s="45">
        <v>517.28</v>
      </c>
      <c r="H59" s="46">
        <v>13696600</v>
      </c>
    </row>
    <row r="60" spans="2:8" ht="13.5" thickBot="1" x14ac:dyDescent="0.25">
      <c r="B60" s="44" t="s">
        <v>202</v>
      </c>
      <c r="C60" s="45">
        <v>497.5</v>
      </c>
      <c r="D60" s="45">
        <v>509.96</v>
      </c>
      <c r="E60" s="45">
        <v>494.72</v>
      </c>
      <c r="F60" s="45">
        <v>509.63</v>
      </c>
      <c r="G60" s="45">
        <v>509.14</v>
      </c>
      <c r="H60" s="46">
        <v>16156800</v>
      </c>
    </row>
    <row r="61" spans="2:8" ht="13.5" thickBot="1" x14ac:dyDescent="0.25">
      <c r="B61" s="44" t="s">
        <v>203</v>
      </c>
      <c r="C61" s="45">
        <v>503.13</v>
      </c>
      <c r="D61" s="45">
        <v>510.15</v>
      </c>
      <c r="E61" s="45">
        <v>486.86</v>
      </c>
      <c r="F61" s="45">
        <v>488.92</v>
      </c>
      <c r="G61" s="45">
        <v>488.45</v>
      </c>
      <c r="H61" s="46">
        <v>20105300</v>
      </c>
    </row>
    <row r="62" spans="2:8" ht="13.5" thickBot="1" x14ac:dyDescent="0.25">
      <c r="B62" s="44" t="s">
        <v>204</v>
      </c>
      <c r="C62" s="45">
        <v>479</v>
      </c>
      <c r="D62" s="45">
        <v>502.56</v>
      </c>
      <c r="E62" s="45">
        <v>478.65</v>
      </c>
      <c r="F62" s="45">
        <v>494.09</v>
      </c>
      <c r="G62" s="45">
        <v>493.62</v>
      </c>
      <c r="H62" s="46">
        <v>20955000</v>
      </c>
    </row>
    <row r="63" spans="2:8" ht="13.5" thickBot="1" x14ac:dyDescent="0.25">
      <c r="B63" s="44" t="s">
        <v>205</v>
      </c>
      <c r="C63" s="45">
        <v>451.35</v>
      </c>
      <c r="D63" s="45">
        <v>483.48</v>
      </c>
      <c r="E63" s="45">
        <v>450.8</v>
      </c>
      <c r="F63" s="45">
        <v>475.73</v>
      </c>
      <c r="G63" s="45">
        <v>475.28</v>
      </c>
      <c r="H63" s="46">
        <v>21396200</v>
      </c>
    </row>
    <row r="64" spans="2:8" ht="13.5" thickBot="1" x14ac:dyDescent="0.25">
      <c r="B64" s="44" t="s">
        <v>206</v>
      </c>
      <c r="C64" s="45">
        <v>489</v>
      </c>
      <c r="D64" s="45">
        <v>501.15</v>
      </c>
      <c r="E64" s="45">
        <v>476.15</v>
      </c>
      <c r="F64" s="45">
        <v>488.14</v>
      </c>
      <c r="G64" s="45">
        <v>487.67</v>
      </c>
      <c r="H64" s="46">
        <v>24044700</v>
      </c>
    </row>
    <row r="65" spans="2:8" ht="13.5" thickBot="1" x14ac:dyDescent="0.25">
      <c r="B65" s="44" t="s">
        <v>207</v>
      </c>
      <c r="C65" s="45">
        <v>521</v>
      </c>
      <c r="D65" s="45">
        <v>527.16999999999996</v>
      </c>
      <c r="E65" s="45">
        <v>492.1</v>
      </c>
      <c r="F65" s="45">
        <v>497.74</v>
      </c>
      <c r="G65" s="45">
        <v>497.27</v>
      </c>
      <c r="H65" s="46">
        <v>43083100</v>
      </c>
    </row>
    <row r="66" spans="2:8" ht="13.5" thickBot="1" x14ac:dyDescent="0.25">
      <c r="B66" s="44" t="s">
        <v>208</v>
      </c>
      <c r="C66" s="45">
        <v>471.02</v>
      </c>
      <c r="D66" s="45">
        <v>476.5</v>
      </c>
      <c r="E66" s="45">
        <v>466.75</v>
      </c>
      <c r="F66" s="45">
        <v>474.83</v>
      </c>
      <c r="G66" s="45">
        <v>474.38</v>
      </c>
      <c r="H66" s="46">
        <v>24285800</v>
      </c>
    </row>
    <row r="67" spans="2:8" ht="13.5" thickBot="1" x14ac:dyDescent="0.25">
      <c r="B67" s="44" t="s">
        <v>209</v>
      </c>
      <c r="C67" s="45">
        <v>467</v>
      </c>
      <c r="D67" s="45">
        <v>472.73</v>
      </c>
      <c r="E67" s="45">
        <v>456.7</v>
      </c>
      <c r="F67" s="45">
        <v>463.19</v>
      </c>
      <c r="G67" s="45">
        <v>462.75</v>
      </c>
      <c r="H67" s="46">
        <v>11390400</v>
      </c>
    </row>
    <row r="68" spans="2:8" ht="13.5" thickBot="1" x14ac:dyDescent="0.25">
      <c r="B68" s="44" t="s">
        <v>210</v>
      </c>
      <c r="C68" s="45">
        <v>469.88</v>
      </c>
      <c r="D68" s="45">
        <v>473.96</v>
      </c>
      <c r="E68" s="45">
        <v>465.02</v>
      </c>
      <c r="F68" s="45">
        <v>465.71</v>
      </c>
      <c r="G68" s="45">
        <v>465.27</v>
      </c>
      <c r="H68" s="46">
        <v>11339600</v>
      </c>
    </row>
    <row r="69" spans="2:8" ht="13.5" thickBot="1" x14ac:dyDescent="0.25">
      <c r="B69" s="44" t="s">
        <v>211</v>
      </c>
      <c r="C69" s="45">
        <v>464.2</v>
      </c>
      <c r="D69" s="45">
        <v>469.77</v>
      </c>
      <c r="E69" s="45">
        <v>459.42</v>
      </c>
      <c r="F69" s="45">
        <v>465.7</v>
      </c>
      <c r="G69" s="45">
        <v>465.26</v>
      </c>
      <c r="H69" s="46">
        <v>14222400</v>
      </c>
    </row>
    <row r="70" spans="2:8" ht="13.5" thickBot="1" x14ac:dyDescent="0.25">
      <c r="B70" s="44" t="s">
        <v>212</v>
      </c>
      <c r="C70" s="45">
        <v>463.26</v>
      </c>
      <c r="D70" s="45">
        <v>463.55</v>
      </c>
      <c r="E70" s="45">
        <v>442.65</v>
      </c>
      <c r="F70" s="45">
        <v>453.41</v>
      </c>
      <c r="G70" s="45">
        <v>452.98</v>
      </c>
      <c r="H70" s="46">
        <v>18240500</v>
      </c>
    </row>
    <row r="71" spans="2:8" ht="13.5" thickBot="1" x14ac:dyDescent="0.25">
      <c r="B71" s="44" t="s">
        <v>213</v>
      </c>
      <c r="C71" s="45">
        <v>472.31</v>
      </c>
      <c r="D71" s="45">
        <v>476.3</v>
      </c>
      <c r="E71" s="45">
        <v>460.58</v>
      </c>
      <c r="F71" s="45">
        <v>461.27</v>
      </c>
      <c r="G71" s="45">
        <v>460.83</v>
      </c>
      <c r="H71" s="46">
        <v>17649700</v>
      </c>
    </row>
    <row r="72" spans="2:8" ht="13.5" thickBot="1" x14ac:dyDescent="0.25">
      <c r="B72" s="44" t="s">
        <v>214</v>
      </c>
      <c r="C72" s="45">
        <v>489.84</v>
      </c>
      <c r="D72" s="45">
        <v>495.22</v>
      </c>
      <c r="E72" s="45">
        <v>487.72</v>
      </c>
      <c r="F72" s="45">
        <v>488.69</v>
      </c>
      <c r="G72" s="45">
        <v>488.22</v>
      </c>
      <c r="H72" s="46">
        <v>9455500</v>
      </c>
    </row>
    <row r="73" spans="2:8" ht="13.5" thickBot="1" x14ac:dyDescent="0.25">
      <c r="B73" s="44" t="s">
        <v>215</v>
      </c>
      <c r="C73" s="45">
        <v>486.58</v>
      </c>
      <c r="D73" s="45">
        <v>492.06</v>
      </c>
      <c r="E73" s="45">
        <v>483.9</v>
      </c>
      <c r="F73" s="45">
        <v>487.4</v>
      </c>
      <c r="G73" s="45">
        <v>486.94</v>
      </c>
      <c r="H73" s="46">
        <v>12023100</v>
      </c>
    </row>
    <row r="74" spans="2:8" ht="13.5" thickBot="1" x14ac:dyDescent="0.25">
      <c r="B74" s="44" t="s">
        <v>216</v>
      </c>
      <c r="C74" s="45">
        <v>476.06</v>
      </c>
      <c r="D74" s="45">
        <v>486.71</v>
      </c>
      <c r="E74" s="45">
        <v>475.71</v>
      </c>
      <c r="F74" s="45">
        <v>476.79</v>
      </c>
      <c r="G74" s="45">
        <v>476.34</v>
      </c>
      <c r="H74" s="46">
        <v>15149400</v>
      </c>
    </row>
    <row r="75" spans="2:8" ht="13.5" thickBot="1" x14ac:dyDescent="0.25">
      <c r="B75" s="44" t="s">
        <v>217</v>
      </c>
      <c r="C75" s="45">
        <v>475</v>
      </c>
      <c r="D75" s="45">
        <v>479.24</v>
      </c>
      <c r="E75" s="45">
        <v>464.54</v>
      </c>
      <c r="F75" s="45">
        <v>475.85</v>
      </c>
      <c r="G75" s="45">
        <v>475.4</v>
      </c>
      <c r="H75" s="46">
        <v>19267200</v>
      </c>
    </row>
    <row r="76" spans="2:8" ht="13.5" thickBot="1" x14ac:dyDescent="0.25">
      <c r="B76" s="44" t="s">
        <v>218</v>
      </c>
      <c r="C76" s="45">
        <v>479.17</v>
      </c>
      <c r="D76" s="45">
        <v>479.17</v>
      </c>
      <c r="E76" s="45">
        <v>459.12</v>
      </c>
      <c r="F76" s="45">
        <v>461.99</v>
      </c>
      <c r="G76" s="45">
        <v>461.55</v>
      </c>
      <c r="H76" s="46">
        <v>28076600</v>
      </c>
    </row>
    <row r="77" spans="2:8" ht="13.5" thickBot="1" x14ac:dyDescent="0.25">
      <c r="B77" s="44" t="s">
        <v>219</v>
      </c>
      <c r="C77" s="45">
        <v>501.5</v>
      </c>
      <c r="D77" s="45">
        <v>503.95</v>
      </c>
      <c r="E77" s="45">
        <v>485.79</v>
      </c>
      <c r="F77" s="45">
        <v>489.79</v>
      </c>
      <c r="G77" s="45">
        <v>489.32</v>
      </c>
      <c r="H77" s="46">
        <v>14075800</v>
      </c>
    </row>
    <row r="78" spans="2:8" ht="13.5" thickBot="1" x14ac:dyDescent="0.25">
      <c r="B78" s="44" t="s">
        <v>220</v>
      </c>
      <c r="C78" s="45">
        <v>498.63</v>
      </c>
      <c r="D78" s="45">
        <v>506.68</v>
      </c>
      <c r="E78" s="45">
        <v>493.37</v>
      </c>
      <c r="F78" s="45">
        <v>496.16</v>
      </c>
      <c r="G78" s="45">
        <v>495.69</v>
      </c>
      <c r="H78" s="46">
        <v>12539200</v>
      </c>
    </row>
    <row r="79" spans="2:8" ht="13.5" thickBot="1" x14ac:dyDescent="0.25">
      <c r="B79" s="44" t="s">
        <v>221</v>
      </c>
      <c r="C79" s="45">
        <v>497.76</v>
      </c>
      <c r="D79" s="45">
        <v>508.09</v>
      </c>
      <c r="E79" s="45">
        <v>494.23</v>
      </c>
      <c r="F79" s="45">
        <v>498.87</v>
      </c>
      <c r="G79" s="45">
        <v>498.39</v>
      </c>
      <c r="H79" s="46">
        <v>19750500</v>
      </c>
    </row>
    <row r="80" spans="2:8" ht="13.5" thickBot="1" x14ac:dyDescent="0.25">
      <c r="B80" s="44" t="s">
        <v>222</v>
      </c>
      <c r="C80" s="45">
        <v>530.89</v>
      </c>
      <c r="D80" s="45">
        <v>535.46</v>
      </c>
      <c r="E80" s="45">
        <v>508.37</v>
      </c>
      <c r="F80" s="45">
        <v>512.70000000000005</v>
      </c>
      <c r="G80" s="45">
        <v>512.21</v>
      </c>
      <c r="H80" s="46">
        <v>16458300</v>
      </c>
    </row>
    <row r="81" spans="2:8" ht="13.5" thickBot="1" x14ac:dyDescent="0.25">
      <c r="B81" s="44" t="s">
        <v>223</v>
      </c>
      <c r="C81" s="45">
        <v>530.79</v>
      </c>
      <c r="D81" s="45">
        <v>538.88</v>
      </c>
      <c r="E81" s="45">
        <v>528.36</v>
      </c>
      <c r="F81" s="45">
        <v>534.69000000000005</v>
      </c>
      <c r="G81" s="45">
        <v>534.17999999999995</v>
      </c>
      <c r="H81" s="46">
        <v>10983300</v>
      </c>
    </row>
    <row r="82" spans="2:8" ht="13.5" thickBot="1" x14ac:dyDescent="0.25">
      <c r="B82" s="44" t="s">
        <v>224</v>
      </c>
      <c r="C82" s="45">
        <v>533.75</v>
      </c>
      <c r="D82" s="45">
        <v>537.48</v>
      </c>
      <c r="E82" s="45">
        <v>528.19000000000005</v>
      </c>
      <c r="F82" s="45">
        <v>530</v>
      </c>
      <c r="G82" s="45">
        <v>529.49</v>
      </c>
      <c r="H82" s="46">
        <v>8753200</v>
      </c>
    </row>
    <row r="83" spans="2:8" ht="13.5" thickBot="1" x14ac:dyDescent="0.25">
      <c r="B83" s="44" t="s">
        <v>225</v>
      </c>
      <c r="C83" s="45">
        <v>542.35</v>
      </c>
      <c r="D83" s="45">
        <v>542.80999999999995</v>
      </c>
      <c r="E83" s="45">
        <v>526.65</v>
      </c>
      <c r="F83" s="45">
        <v>529.32000000000005</v>
      </c>
      <c r="G83" s="45">
        <v>528.82000000000005</v>
      </c>
      <c r="H83" s="46">
        <v>14917500</v>
      </c>
    </row>
    <row r="84" spans="2:8" ht="13.5" thickBot="1" x14ac:dyDescent="0.25">
      <c r="B84" s="44" t="s">
        <v>226</v>
      </c>
      <c r="C84" s="45">
        <v>511.6</v>
      </c>
      <c r="D84" s="45">
        <v>540.87</v>
      </c>
      <c r="E84" s="45">
        <v>511.6</v>
      </c>
      <c r="F84" s="45">
        <v>539.91</v>
      </c>
      <c r="G84" s="45">
        <v>539.4</v>
      </c>
      <c r="H84" s="46">
        <v>21354100</v>
      </c>
    </row>
    <row r="85" spans="2:8" ht="13.5" thickBot="1" x14ac:dyDescent="0.25">
      <c r="B85" s="44" t="s">
        <v>227</v>
      </c>
      <c r="C85" s="45">
        <v>506.37</v>
      </c>
      <c r="D85" s="45">
        <v>511.28</v>
      </c>
      <c r="E85" s="45">
        <v>506.02</v>
      </c>
      <c r="F85" s="45">
        <v>509.96</v>
      </c>
      <c r="G85" s="45">
        <v>509.47</v>
      </c>
      <c r="H85" s="46">
        <v>6005600</v>
      </c>
    </row>
    <row r="86" spans="2:8" ht="13.5" thickBot="1" x14ac:dyDescent="0.25">
      <c r="B86" s="44" t="s">
        <v>228</v>
      </c>
      <c r="C86" s="45">
        <v>500.76</v>
      </c>
      <c r="D86" s="45">
        <v>510.5</v>
      </c>
      <c r="E86" s="45">
        <v>499.45</v>
      </c>
      <c r="F86" s="45">
        <v>509.5</v>
      </c>
      <c r="G86" s="45">
        <v>509.01</v>
      </c>
      <c r="H86" s="46">
        <v>7739500</v>
      </c>
    </row>
    <row r="87" spans="2:8" ht="13.5" thickBot="1" x14ac:dyDescent="0.25">
      <c r="B87" s="44" t="s">
        <v>229</v>
      </c>
      <c r="C87" s="45">
        <v>504.95</v>
      </c>
      <c r="D87" s="45">
        <v>506.58</v>
      </c>
      <c r="E87" s="45">
        <v>493.17</v>
      </c>
      <c r="F87" s="45">
        <v>504.68</v>
      </c>
      <c r="G87" s="45">
        <v>504.2</v>
      </c>
      <c r="H87" s="46">
        <v>10328200</v>
      </c>
    </row>
    <row r="88" spans="2:8" ht="13.5" thickBot="1" x14ac:dyDescent="0.25">
      <c r="B88" s="44" t="s">
        <v>230</v>
      </c>
      <c r="C88" s="45">
        <v>517.15</v>
      </c>
      <c r="D88" s="45">
        <v>521.88</v>
      </c>
      <c r="E88" s="45">
        <v>503.84</v>
      </c>
      <c r="F88" s="45">
        <v>504.22</v>
      </c>
      <c r="G88" s="45">
        <v>503.74</v>
      </c>
      <c r="H88" s="46">
        <v>15855100</v>
      </c>
    </row>
    <row r="89" spans="2:8" ht="13.5" thickBot="1" x14ac:dyDescent="0.25">
      <c r="B89" s="44" t="s">
        <v>231</v>
      </c>
      <c r="C89" s="45">
        <v>514.25</v>
      </c>
      <c r="D89" s="45">
        <v>522.88</v>
      </c>
      <c r="E89" s="45">
        <v>513.9</v>
      </c>
      <c r="F89" s="45">
        <v>519.55999999999995</v>
      </c>
      <c r="G89" s="45">
        <v>519.05999999999995</v>
      </c>
      <c r="H89" s="46">
        <v>10121200</v>
      </c>
    </row>
    <row r="90" spans="2:8" ht="13.5" thickBot="1" x14ac:dyDescent="0.25">
      <c r="B90" s="44" t="s">
        <v>232</v>
      </c>
      <c r="C90" s="45">
        <v>506.65</v>
      </c>
      <c r="D90" s="45">
        <v>513.80999999999995</v>
      </c>
      <c r="E90" s="45">
        <v>504.68</v>
      </c>
      <c r="F90" s="45">
        <v>513.12</v>
      </c>
      <c r="G90" s="45">
        <v>512.63</v>
      </c>
      <c r="H90" s="46">
        <v>8882300</v>
      </c>
    </row>
    <row r="91" spans="2:8" ht="13.5" thickBot="1" x14ac:dyDescent="0.25">
      <c r="B91" s="44" t="s">
        <v>233</v>
      </c>
      <c r="C91" s="45">
        <v>497.05</v>
      </c>
      <c r="D91" s="45">
        <v>510.71</v>
      </c>
      <c r="E91" s="45">
        <v>495.5</v>
      </c>
      <c r="F91" s="45">
        <v>510.6</v>
      </c>
      <c r="G91" s="45">
        <v>510.11</v>
      </c>
      <c r="H91" s="46">
        <v>12109800</v>
      </c>
    </row>
    <row r="92" spans="2:8" ht="13.5" thickBot="1" x14ac:dyDescent="0.25">
      <c r="B92" s="44" t="s">
        <v>234</v>
      </c>
      <c r="C92" s="45">
        <v>499.2</v>
      </c>
      <c r="D92" s="45">
        <v>507.8</v>
      </c>
      <c r="E92" s="45">
        <v>494.29</v>
      </c>
      <c r="F92" s="45">
        <v>498.91</v>
      </c>
      <c r="G92" s="45">
        <v>498.43</v>
      </c>
      <c r="H92" s="46">
        <v>13525300</v>
      </c>
    </row>
    <row r="93" spans="2:8" ht="13.5" thickBot="1" x14ac:dyDescent="0.25">
      <c r="B93" s="44" t="s">
        <v>235</v>
      </c>
      <c r="C93" s="45">
        <v>503.45</v>
      </c>
      <c r="D93" s="45">
        <v>503.45</v>
      </c>
      <c r="E93" s="45">
        <v>492.39</v>
      </c>
      <c r="F93" s="45">
        <v>494.78</v>
      </c>
      <c r="G93" s="45">
        <v>494.31</v>
      </c>
      <c r="H93" s="46">
        <v>23130700</v>
      </c>
    </row>
    <row r="94" spans="2:8" ht="13.5" thickBot="1" x14ac:dyDescent="0.25">
      <c r="B94" s="44" t="s">
        <v>236</v>
      </c>
      <c r="C94" s="45">
        <v>502</v>
      </c>
      <c r="D94" s="45">
        <v>503.67</v>
      </c>
      <c r="E94" s="45">
        <v>496.77</v>
      </c>
      <c r="F94" s="45">
        <v>501.7</v>
      </c>
      <c r="G94" s="45">
        <v>501.22</v>
      </c>
      <c r="H94" s="46">
        <v>11801200</v>
      </c>
    </row>
    <row r="95" spans="2:8" ht="13.5" thickBot="1" x14ac:dyDescent="0.25">
      <c r="B95" s="44" t="s">
        <v>237</v>
      </c>
      <c r="C95" s="45">
        <v>504.56</v>
      </c>
      <c r="D95" s="45">
        <v>506</v>
      </c>
      <c r="E95" s="45">
        <v>495.02</v>
      </c>
      <c r="F95" s="45">
        <v>499.49</v>
      </c>
      <c r="G95" s="45">
        <v>499.01</v>
      </c>
      <c r="H95" s="46">
        <v>13060400</v>
      </c>
    </row>
    <row r="96" spans="2:8" ht="13.5" thickBot="1" x14ac:dyDescent="0.25">
      <c r="B96" s="44" t="s">
        <v>238</v>
      </c>
      <c r="C96" s="45">
        <v>501.67</v>
      </c>
      <c r="D96" s="45">
        <v>510.75</v>
      </c>
      <c r="E96" s="45">
        <v>496.01</v>
      </c>
      <c r="F96" s="45">
        <v>506.63</v>
      </c>
      <c r="G96" s="45">
        <v>506.15</v>
      </c>
      <c r="H96" s="46">
        <v>11266600</v>
      </c>
    </row>
    <row r="97" spans="2:8" ht="13.5" thickBot="1" x14ac:dyDescent="0.25">
      <c r="B97" s="44" t="s">
        <v>239</v>
      </c>
      <c r="C97" s="45">
        <v>502.65</v>
      </c>
      <c r="D97" s="45">
        <v>507.15</v>
      </c>
      <c r="E97" s="45">
        <v>500.75</v>
      </c>
      <c r="F97" s="45">
        <v>504.16</v>
      </c>
      <c r="G97" s="45">
        <v>503.68</v>
      </c>
      <c r="H97" s="46">
        <v>10243300</v>
      </c>
    </row>
    <row r="98" spans="2:8" ht="13.5" thickBot="1" x14ac:dyDescent="0.25">
      <c r="B98" s="47" t="s">
        <v>239</v>
      </c>
      <c r="C98" s="93" t="s">
        <v>176</v>
      </c>
      <c r="D98" s="93"/>
      <c r="E98" s="93"/>
      <c r="F98" s="93"/>
      <c r="G98" s="93"/>
      <c r="H98" s="93"/>
    </row>
    <row r="99" spans="2:8" ht="13.5" thickBot="1" x14ac:dyDescent="0.25">
      <c r="B99" s="44" t="s">
        <v>240</v>
      </c>
      <c r="C99" s="45">
        <v>505.71</v>
      </c>
      <c r="D99" s="45">
        <v>509.36</v>
      </c>
      <c r="E99" s="45">
        <v>501.36</v>
      </c>
      <c r="F99" s="45">
        <v>504.1</v>
      </c>
      <c r="G99" s="45">
        <v>503.12</v>
      </c>
      <c r="H99" s="46">
        <v>9954600</v>
      </c>
    </row>
    <row r="100" spans="2:8" ht="13.5" thickBot="1" x14ac:dyDescent="0.25">
      <c r="B100" s="44" t="s">
        <v>241</v>
      </c>
      <c r="C100" s="45">
        <v>513.99</v>
      </c>
      <c r="D100" s="45">
        <v>514.01</v>
      </c>
      <c r="E100" s="45">
        <v>504.47</v>
      </c>
      <c r="F100" s="45">
        <v>508.84</v>
      </c>
      <c r="G100" s="45">
        <v>507.85</v>
      </c>
      <c r="H100" s="46">
        <v>11983200</v>
      </c>
    </row>
    <row r="101" spans="2:8" ht="13.5" thickBot="1" x14ac:dyDescent="0.25">
      <c r="B101" s="44" t="s">
        <v>242</v>
      </c>
      <c r="C101" s="45">
        <v>500.16</v>
      </c>
      <c r="D101" s="45">
        <v>507.6</v>
      </c>
      <c r="E101" s="45">
        <v>498.27</v>
      </c>
      <c r="F101" s="45">
        <v>507.47</v>
      </c>
      <c r="G101" s="45">
        <v>506.48</v>
      </c>
      <c r="H101" s="46">
        <v>9673700</v>
      </c>
    </row>
    <row r="102" spans="2:8" ht="13.5" thickBot="1" x14ac:dyDescent="0.25">
      <c r="B102" s="44" t="s">
        <v>243</v>
      </c>
      <c r="C102" s="45">
        <v>493.86</v>
      </c>
      <c r="D102" s="45">
        <v>502.66</v>
      </c>
      <c r="E102" s="45">
        <v>493.41</v>
      </c>
      <c r="F102" s="45">
        <v>502.6</v>
      </c>
      <c r="G102" s="45">
        <v>501.62</v>
      </c>
      <c r="H102" s="46">
        <v>11236900</v>
      </c>
    </row>
    <row r="103" spans="2:8" ht="13.5" thickBot="1" x14ac:dyDescent="0.25">
      <c r="B103" s="44" t="s">
        <v>244</v>
      </c>
      <c r="C103" s="45">
        <v>495.91</v>
      </c>
      <c r="D103" s="45">
        <v>498.91</v>
      </c>
      <c r="E103" s="45">
        <v>490.17</v>
      </c>
      <c r="F103" s="45">
        <v>492.96</v>
      </c>
      <c r="G103" s="45">
        <v>492</v>
      </c>
      <c r="H103" s="46">
        <v>9380700</v>
      </c>
    </row>
    <row r="104" spans="2:8" ht="13.5" thickBot="1" x14ac:dyDescent="0.25">
      <c r="B104" s="44" t="s">
        <v>245</v>
      </c>
      <c r="C104" s="45">
        <v>492.98</v>
      </c>
      <c r="D104" s="45">
        <v>502.82</v>
      </c>
      <c r="E104" s="45">
        <v>490.89</v>
      </c>
      <c r="F104" s="45">
        <v>493.76</v>
      </c>
      <c r="G104" s="45">
        <v>492.8</v>
      </c>
      <c r="H104" s="46">
        <v>10667300</v>
      </c>
    </row>
    <row r="105" spans="2:8" ht="13.5" thickBot="1" x14ac:dyDescent="0.25">
      <c r="B105" s="44" t="s">
        <v>246</v>
      </c>
      <c r="C105" s="45">
        <v>484.45</v>
      </c>
      <c r="D105" s="45">
        <v>496.65</v>
      </c>
      <c r="E105" s="45">
        <v>483.91</v>
      </c>
      <c r="F105" s="45">
        <v>495.06</v>
      </c>
      <c r="G105" s="45">
        <v>494.1</v>
      </c>
      <c r="H105" s="46">
        <v>15690500</v>
      </c>
    </row>
    <row r="106" spans="2:8" ht="13.5" thickBot="1" x14ac:dyDescent="0.25">
      <c r="B106" s="44" t="s">
        <v>247</v>
      </c>
      <c r="C106" s="45">
        <v>477</v>
      </c>
      <c r="D106" s="45">
        <v>478.89</v>
      </c>
      <c r="E106" s="45">
        <v>473.23</v>
      </c>
      <c r="F106" s="45">
        <v>476.99</v>
      </c>
      <c r="G106" s="45">
        <v>476.06</v>
      </c>
      <c r="H106" s="46">
        <v>7088700</v>
      </c>
    </row>
    <row r="107" spans="2:8" ht="13.5" thickBot="1" x14ac:dyDescent="0.25">
      <c r="B107" s="44" t="s">
        <v>248</v>
      </c>
      <c r="C107" s="45">
        <v>470.86</v>
      </c>
      <c r="D107" s="45">
        <v>479.6</v>
      </c>
      <c r="E107" s="45">
        <v>468.24</v>
      </c>
      <c r="F107" s="45">
        <v>477.49</v>
      </c>
      <c r="G107" s="45">
        <v>476.56</v>
      </c>
      <c r="H107" s="46">
        <v>11279400</v>
      </c>
    </row>
    <row r="108" spans="2:8" ht="13.5" thickBot="1" x14ac:dyDescent="0.25">
      <c r="B108" s="44" t="s">
        <v>249</v>
      </c>
      <c r="C108" s="45">
        <v>465.8</v>
      </c>
      <c r="D108" s="45">
        <v>469.12</v>
      </c>
      <c r="E108" s="45">
        <v>454.46</v>
      </c>
      <c r="F108" s="45">
        <v>466.83</v>
      </c>
      <c r="G108" s="45">
        <v>465.92</v>
      </c>
      <c r="H108" s="46">
        <v>16919800</v>
      </c>
    </row>
    <row r="109" spans="2:8" ht="13.5" thickBot="1" x14ac:dyDescent="0.25">
      <c r="B109" s="44" t="s">
        <v>250</v>
      </c>
      <c r="C109" s="45">
        <v>471.67</v>
      </c>
      <c r="D109" s="45">
        <v>471.73</v>
      </c>
      <c r="E109" s="45">
        <v>464.71</v>
      </c>
      <c r="F109" s="45">
        <v>467.05</v>
      </c>
      <c r="G109" s="45">
        <v>466.14</v>
      </c>
      <c r="H109" s="46">
        <v>10735200</v>
      </c>
    </row>
    <row r="110" spans="2:8" ht="13.5" thickBot="1" x14ac:dyDescent="0.25">
      <c r="B110" s="44" t="s">
        <v>251</v>
      </c>
      <c r="C110" s="45">
        <v>474.66</v>
      </c>
      <c r="D110" s="45">
        <v>479.85</v>
      </c>
      <c r="E110" s="45">
        <v>473.7</v>
      </c>
      <c r="F110" s="45">
        <v>474.36</v>
      </c>
      <c r="G110" s="45">
        <v>473.44</v>
      </c>
      <c r="H110" s="46">
        <v>9226200</v>
      </c>
    </row>
    <row r="111" spans="2:8" ht="13.5" thickBot="1" x14ac:dyDescent="0.25">
      <c r="B111" s="44" t="s">
        <v>252</v>
      </c>
      <c r="C111" s="45">
        <v>476.58</v>
      </c>
      <c r="D111" s="45">
        <v>480.86</v>
      </c>
      <c r="E111" s="45">
        <v>474.84</v>
      </c>
      <c r="F111" s="45">
        <v>479.92</v>
      </c>
      <c r="G111" s="45">
        <v>478.99</v>
      </c>
      <c r="H111" s="46">
        <v>10175800</v>
      </c>
    </row>
    <row r="112" spans="2:8" ht="13.5" thickBot="1" x14ac:dyDescent="0.25">
      <c r="B112" s="44" t="s">
        <v>253</v>
      </c>
      <c r="C112" s="45">
        <v>467.62</v>
      </c>
      <c r="D112" s="45">
        <v>479.85</v>
      </c>
      <c r="E112" s="45">
        <v>466.3</v>
      </c>
      <c r="F112" s="45">
        <v>478.22</v>
      </c>
      <c r="G112" s="45">
        <v>477.29</v>
      </c>
      <c r="H112" s="46">
        <v>12012300</v>
      </c>
    </row>
    <row r="113" spans="2:8" ht="13.5" thickBot="1" x14ac:dyDescent="0.25">
      <c r="B113" s="44" t="s">
        <v>254</v>
      </c>
      <c r="C113" s="45">
        <v>472.88</v>
      </c>
      <c r="D113" s="45">
        <v>474.36</v>
      </c>
      <c r="E113" s="45">
        <v>461.54</v>
      </c>
      <c r="F113" s="45">
        <v>465.78</v>
      </c>
      <c r="G113" s="45">
        <v>464.87</v>
      </c>
      <c r="H113" s="46">
        <v>11747900</v>
      </c>
    </row>
    <row r="114" spans="2:8" ht="13.5" thickBot="1" x14ac:dyDescent="0.25">
      <c r="B114" s="44" t="s">
        <v>255</v>
      </c>
      <c r="C114" s="45">
        <v>467.87</v>
      </c>
      <c r="D114" s="45">
        <v>473.72</v>
      </c>
      <c r="E114" s="45">
        <v>465.65</v>
      </c>
      <c r="F114" s="45">
        <v>467.78</v>
      </c>
      <c r="G114" s="45">
        <v>466.87</v>
      </c>
      <c r="H114" s="46">
        <v>10078600</v>
      </c>
    </row>
    <row r="115" spans="2:8" ht="13.5" thickBot="1" x14ac:dyDescent="0.25">
      <c r="B115" s="44" t="s">
        <v>256</v>
      </c>
      <c r="C115" s="45">
        <v>467.12</v>
      </c>
      <c r="D115" s="45">
        <v>470.7</v>
      </c>
      <c r="E115" s="45">
        <v>462.27</v>
      </c>
      <c r="F115" s="45">
        <v>464.63</v>
      </c>
      <c r="G115" s="45">
        <v>463.73</v>
      </c>
      <c r="H115" s="46">
        <v>11742200</v>
      </c>
    </row>
    <row r="116" spans="2:8" ht="13.5" thickBot="1" x14ac:dyDescent="0.25">
      <c r="B116" s="44" t="s">
        <v>257</v>
      </c>
      <c r="C116" s="45">
        <v>469.95</v>
      </c>
      <c r="D116" s="45">
        <v>473.2</v>
      </c>
      <c r="E116" s="45">
        <v>467.04</v>
      </c>
      <c r="F116" s="45">
        <v>468.84</v>
      </c>
      <c r="G116" s="45">
        <v>467.93</v>
      </c>
      <c r="H116" s="46">
        <v>11745100</v>
      </c>
    </row>
    <row r="117" spans="2:8" ht="13.5" thickBot="1" x14ac:dyDescent="0.25">
      <c r="B117" s="44" t="s">
        <v>258</v>
      </c>
      <c r="C117" s="45">
        <v>470.83</v>
      </c>
      <c r="D117" s="45">
        <v>472.8</v>
      </c>
      <c r="E117" s="45">
        <v>468.42</v>
      </c>
      <c r="F117" s="45">
        <v>471.91</v>
      </c>
      <c r="G117" s="45">
        <v>470.99</v>
      </c>
      <c r="H117" s="46">
        <v>10807300</v>
      </c>
    </row>
    <row r="118" spans="2:8" ht="13.5" thickBot="1" x14ac:dyDescent="0.25">
      <c r="B118" s="44" t="s">
        <v>259</v>
      </c>
      <c r="C118" s="45">
        <v>475</v>
      </c>
      <c r="D118" s="45">
        <v>477.69</v>
      </c>
      <c r="E118" s="45">
        <v>472.75</v>
      </c>
      <c r="F118" s="45">
        <v>473.23</v>
      </c>
      <c r="G118" s="45">
        <v>472.31</v>
      </c>
      <c r="H118" s="46">
        <v>16608200</v>
      </c>
    </row>
    <row r="119" spans="2:8" ht="13.5" thickBot="1" x14ac:dyDescent="0.25">
      <c r="B119" s="44" t="s">
        <v>260</v>
      </c>
      <c r="C119" s="45">
        <v>474.98</v>
      </c>
      <c r="D119" s="45">
        <v>482.5</v>
      </c>
      <c r="E119" s="45">
        <v>471.2</v>
      </c>
      <c r="F119" s="45">
        <v>481.54</v>
      </c>
      <c r="G119" s="45">
        <v>480.6</v>
      </c>
      <c r="H119" s="46">
        <v>13100500</v>
      </c>
    </row>
    <row r="120" spans="2:8" ht="13.5" thickBot="1" x14ac:dyDescent="0.25">
      <c r="B120" s="44" t="s">
        <v>261</v>
      </c>
      <c r="C120" s="45">
        <v>463.37</v>
      </c>
      <c r="D120" s="45">
        <v>472.54</v>
      </c>
      <c r="E120" s="45">
        <v>460.08</v>
      </c>
      <c r="F120" s="45">
        <v>471.85</v>
      </c>
      <c r="G120" s="45">
        <v>470.93</v>
      </c>
      <c r="H120" s="46">
        <v>10478600</v>
      </c>
    </row>
    <row r="121" spans="2:8" ht="13.5" thickBot="1" x14ac:dyDescent="0.25">
      <c r="B121" s="44" t="s">
        <v>262</v>
      </c>
      <c r="C121" s="45">
        <v>472.75</v>
      </c>
      <c r="D121" s="45">
        <v>473.35</v>
      </c>
      <c r="E121" s="45">
        <v>462.85</v>
      </c>
      <c r="F121" s="45">
        <v>468.01</v>
      </c>
      <c r="G121" s="45">
        <v>467.1</v>
      </c>
      <c r="H121" s="46">
        <v>14668800</v>
      </c>
    </row>
    <row r="122" spans="2:8" ht="13.5" thickBot="1" x14ac:dyDescent="0.25">
      <c r="B122" s="44" t="s">
        <v>263</v>
      </c>
      <c r="C122" s="45">
        <v>477.09</v>
      </c>
      <c r="D122" s="45">
        <v>477.5</v>
      </c>
      <c r="E122" s="45">
        <v>469.6</v>
      </c>
      <c r="F122" s="45">
        <v>476.2</v>
      </c>
      <c r="G122" s="45">
        <v>475.27</v>
      </c>
      <c r="H122" s="46">
        <v>10750000</v>
      </c>
    </row>
    <row r="123" spans="2:8" ht="13.5" thickBot="1" x14ac:dyDescent="0.25">
      <c r="B123" s="44" t="s">
        <v>264</v>
      </c>
      <c r="C123" s="45">
        <v>470</v>
      </c>
      <c r="D123" s="45">
        <v>476.08</v>
      </c>
      <c r="E123" s="45">
        <v>467.63</v>
      </c>
      <c r="F123" s="45">
        <v>475.42</v>
      </c>
      <c r="G123" s="45">
        <v>474.5</v>
      </c>
      <c r="H123" s="46">
        <v>9437700</v>
      </c>
    </row>
    <row r="124" spans="2:8" ht="13.5" thickBot="1" x14ac:dyDescent="0.25">
      <c r="B124" s="44" t="s">
        <v>265</v>
      </c>
      <c r="C124" s="45">
        <v>463.5</v>
      </c>
      <c r="D124" s="45">
        <v>475.58</v>
      </c>
      <c r="E124" s="45">
        <v>463</v>
      </c>
      <c r="F124" s="45">
        <v>472.6</v>
      </c>
      <c r="G124" s="45">
        <v>471.68</v>
      </c>
      <c r="H124" s="46">
        <v>11683900</v>
      </c>
    </row>
    <row r="125" spans="2:8" ht="13.5" thickBot="1" x14ac:dyDescent="0.25">
      <c r="B125" s="44" t="s">
        <v>266</v>
      </c>
      <c r="C125" s="45">
        <v>466.29</v>
      </c>
      <c r="D125" s="45">
        <v>471.53</v>
      </c>
      <c r="E125" s="45">
        <v>461.31</v>
      </c>
      <c r="F125" s="45">
        <v>468.24</v>
      </c>
      <c r="G125" s="45">
        <v>467.33</v>
      </c>
      <c r="H125" s="46">
        <v>13406800</v>
      </c>
    </row>
    <row r="126" spans="2:8" ht="13.5" thickBot="1" x14ac:dyDescent="0.25">
      <c r="B126" s="44" t="s">
        <v>267</v>
      </c>
      <c r="C126" s="45">
        <v>455.58</v>
      </c>
      <c r="D126" s="45">
        <v>466.16</v>
      </c>
      <c r="E126" s="45">
        <v>453.34</v>
      </c>
      <c r="F126" s="45">
        <v>465.68</v>
      </c>
      <c r="G126" s="45">
        <v>464.77</v>
      </c>
      <c r="H126" s="46">
        <v>15094600</v>
      </c>
    </row>
    <row r="127" spans="2:8" ht="13.5" thickBot="1" x14ac:dyDescent="0.25">
      <c r="B127" s="44" t="s">
        <v>268</v>
      </c>
      <c r="C127" s="45">
        <v>445.93</v>
      </c>
      <c r="D127" s="45">
        <v>454.17</v>
      </c>
      <c r="E127" s="45">
        <v>443.85</v>
      </c>
      <c r="F127" s="45">
        <v>451.96</v>
      </c>
      <c r="G127" s="45">
        <v>451.08</v>
      </c>
      <c r="H127" s="46">
        <v>16489100</v>
      </c>
    </row>
    <row r="128" spans="2:8" ht="13.5" thickBot="1" x14ac:dyDescent="0.25">
      <c r="B128" s="44" t="s">
        <v>269</v>
      </c>
      <c r="C128" s="45">
        <v>438.84</v>
      </c>
      <c r="D128" s="45">
        <v>443.96</v>
      </c>
      <c r="E128" s="45">
        <v>432.28</v>
      </c>
      <c r="F128" s="45">
        <v>441.68</v>
      </c>
      <c r="G128" s="45">
        <v>440.82</v>
      </c>
      <c r="H128" s="46">
        <v>15221300</v>
      </c>
    </row>
    <row r="129" spans="2:8" ht="13.5" thickBot="1" x14ac:dyDescent="0.25">
      <c r="B129" s="44" t="s">
        <v>270</v>
      </c>
      <c r="C129" s="45">
        <v>428.6</v>
      </c>
      <c r="D129" s="45">
        <v>449.96</v>
      </c>
      <c r="E129" s="45">
        <v>427.11</v>
      </c>
      <c r="F129" s="45">
        <v>439.19</v>
      </c>
      <c r="G129" s="45">
        <v>438.34</v>
      </c>
      <c r="H129" s="46">
        <v>20344900</v>
      </c>
    </row>
    <row r="130" spans="2:8" ht="13.5" thickBot="1" x14ac:dyDescent="0.25">
      <c r="B130" s="44" t="s">
        <v>271</v>
      </c>
      <c r="C130" s="45">
        <v>431.05</v>
      </c>
      <c r="D130" s="45">
        <v>439.62</v>
      </c>
      <c r="E130" s="45">
        <v>429.72</v>
      </c>
      <c r="F130" s="45">
        <v>430.17</v>
      </c>
      <c r="G130" s="45">
        <v>429.33</v>
      </c>
      <c r="H130" s="46">
        <v>18429500</v>
      </c>
    </row>
    <row r="131" spans="2:8" ht="13.5" thickBot="1" x14ac:dyDescent="0.25">
      <c r="B131" s="44" t="s">
        <v>272</v>
      </c>
      <c r="C131" s="45">
        <v>439.56</v>
      </c>
      <c r="D131" s="45">
        <v>439.76</v>
      </c>
      <c r="E131" s="45">
        <v>428.56</v>
      </c>
      <c r="F131" s="45">
        <v>432.62</v>
      </c>
      <c r="G131" s="45">
        <v>431.78</v>
      </c>
      <c r="H131" s="46">
        <v>21502600</v>
      </c>
    </row>
    <row r="132" spans="2:8" ht="13.5" thickBot="1" x14ac:dyDescent="0.25">
      <c r="B132" s="44" t="s">
        <v>273</v>
      </c>
      <c r="C132" s="45">
        <v>441.46</v>
      </c>
      <c r="D132" s="45">
        <v>446.44</v>
      </c>
      <c r="E132" s="45">
        <v>431.96</v>
      </c>
      <c r="F132" s="45">
        <v>443.29</v>
      </c>
      <c r="G132" s="45">
        <v>442.43</v>
      </c>
      <c r="H132" s="46">
        <v>32691400</v>
      </c>
    </row>
    <row r="133" spans="2:8" ht="13.5" thickBot="1" x14ac:dyDescent="0.25">
      <c r="B133" s="44" t="s">
        <v>274</v>
      </c>
      <c r="C133" s="45">
        <v>421.4</v>
      </c>
      <c r="D133" s="45">
        <v>445.77</v>
      </c>
      <c r="E133" s="45">
        <v>414.5</v>
      </c>
      <c r="F133" s="45">
        <v>441.38</v>
      </c>
      <c r="G133" s="45">
        <v>440.52</v>
      </c>
      <c r="H133" s="46">
        <v>82890700</v>
      </c>
    </row>
    <row r="134" spans="2:8" ht="13.5" thickBot="1" x14ac:dyDescent="0.25">
      <c r="B134" s="44" t="s">
        <v>275</v>
      </c>
      <c r="C134" s="45">
        <v>508.06</v>
      </c>
      <c r="D134" s="45">
        <v>510</v>
      </c>
      <c r="E134" s="45">
        <v>484.58</v>
      </c>
      <c r="F134" s="45">
        <v>493.5</v>
      </c>
      <c r="G134" s="45">
        <v>492.54</v>
      </c>
      <c r="H134" s="46">
        <v>37772700</v>
      </c>
    </row>
    <row r="135" spans="2:8" ht="13.5" thickBot="1" x14ac:dyDescent="0.25">
      <c r="B135" s="44" t="s">
        <v>276</v>
      </c>
      <c r="C135" s="45">
        <v>491.25</v>
      </c>
      <c r="D135" s="45">
        <v>498.76</v>
      </c>
      <c r="E135" s="45">
        <v>488.97</v>
      </c>
      <c r="F135" s="45">
        <v>496.1</v>
      </c>
      <c r="G135" s="45">
        <v>495.14</v>
      </c>
      <c r="H135" s="46">
        <v>15079200</v>
      </c>
    </row>
    <row r="136" spans="2:8" ht="13.5" thickBot="1" x14ac:dyDescent="0.25">
      <c r="B136" s="44" t="s">
        <v>277</v>
      </c>
      <c r="C136" s="45">
        <v>489.72</v>
      </c>
      <c r="D136" s="45">
        <v>492.01</v>
      </c>
      <c r="E136" s="45">
        <v>473.4</v>
      </c>
      <c r="F136" s="45">
        <v>481.73</v>
      </c>
      <c r="G136" s="45">
        <v>480.79</v>
      </c>
      <c r="H136" s="46">
        <v>17271100</v>
      </c>
    </row>
    <row r="137" spans="2:8" ht="13.5" thickBot="1" x14ac:dyDescent="0.25">
      <c r="B137" s="44" t="s">
        <v>278</v>
      </c>
      <c r="C137" s="45">
        <v>502.8</v>
      </c>
      <c r="D137" s="45">
        <v>502.8</v>
      </c>
      <c r="E137" s="45">
        <v>475.73</v>
      </c>
      <c r="F137" s="45">
        <v>481.07</v>
      </c>
      <c r="G137" s="45">
        <v>480.13</v>
      </c>
      <c r="H137" s="46">
        <v>25111000</v>
      </c>
    </row>
    <row r="138" spans="2:8" ht="13.5" thickBot="1" x14ac:dyDescent="0.25">
      <c r="B138" s="44" t="s">
        <v>279</v>
      </c>
      <c r="C138" s="45">
        <v>499.82</v>
      </c>
      <c r="D138" s="45">
        <v>512.21</v>
      </c>
      <c r="E138" s="45">
        <v>499.04</v>
      </c>
      <c r="F138" s="45">
        <v>501.8</v>
      </c>
      <c r="G138" s="45">
        <v>500.82</v>
      </c>
      <c r="H138" s="46">
        <v>14808700</v>
      </c>
    </row>
    <row r="139" spans="2:8" ht="13.5" thickBot="1" x14ac:dyDescent="0.25">
      <c r="B139" s="44" t="s">
        <v>280</v>
      </c>
      <c r="C139" s="45">
        <v>503.1</v>
      </c>
      <c r="D139" s="45">
        <v>503.16</v>
      </c>
      <c r="E139" s="45">
        <v>487.14</v>
      </c>
      <c r="F139" s="45">
        <v>494.17</v>
      </c>
      <c r="G139" s="45">
        <v>493.21</v>
      </c>
      <c r="H139" s="46">
        <v>12193700</v>
      </c>
    </row>
    <row r="140" spans="2:8" ht="13.5" thickBot="1" x14ac:dyDescent="0.25">
      <c r="B140" s="44" t="s">
        <v>281</v>
      </c>
      <c r="C140" s="45">
        <v>498.11</v>
      </c>
      <c r="D140" s="45">
        <v>504.77</v>
      </c>
      <c r="E140" s="45">
        <v>497.11</v>
      </c>
      <c r="F140" s="45">
        <v>499.76</v>
      </c>
      <c r="G140" s="45">
        <v>498.79</v>
      </c>
      <c r="H140" s="46">
        <v>9847900</v>
      </c>
    </row>
    <row r="141" spans="2:8" ht="13.5" thickBot="1" x14ac:dyDescent="0.25">
      <c r="B141" s="44" t="s">
        <v>282</v>
      </c>
      <c r="C141" s="45">
        <v>516.72</v>
      </c>
      <c r="D141" s="45">
        <v>518.53</v>
      </c>
      <c r="E141" s="45">
        <v>497.28</v>
      </c>
      <c r="F141" s="45">
        <v>500.23</v>
      </c>
      <c r="G141" s="45">
        <v>499.26</v>
      </c>
      <c r="H141" s="46">
        <v>13512900</v>
      </c>
    </row>
    <row r="142" spans="2:8" ht="13.5" thickBot="1" x14ac:dyDescent="0.25">
      <c r="B142" s="44" t="s">
        <v>283</v>
      </c>
      <c r="C142" s="45">
        <v>517.75</v>
      </c>
      <c r="D142" s="45">
        <v>520.19000000000005</v>
      </c>
      <c r="E142" s="45">
        <v>509.33</v>
      </c>
      <c r="F142" s="45">
        <v>511.9</v>
      </c>
      <c r="G142" s="45">
        <v>510.9</v>
      </c>
      <c r="H142" s="46">
        <v>11944900</v>
      </c>
    </row>
    <row r="143" spans="2:8" ht="13.5" thickBot="1" x14ac:dyDescent="0.25">
      <c r="B143" s="44" t="s">
        <v>284</v>
      </c>
      <c r="C143" s="45">
        <v>521.11</v>
      </c>
      <c r="D143" s="45">
        <v>523.86</v>
      </c>
      <c r="E143" s="45">
        <v>517.29</v>
      </c>
      <c r="F143" s="45">
        <v>523.16</v>
      </c>
      <c r="G143" s="45">
        <v>522.14</v>
      </c>
      <c r="H143" s="46">
        <v>10369500</v>
      </c>
    </row>
    <row r="144" spans="2:8" ht="13.5" thickBot="1" x14ac:dyDescent="0.25">
      <c r="B144" s="44" t="s">
        <v>285</v>
      </c>
      <c r="C144" s="45">
        <v>509.29</v>
      </c>
      <c r="D144" s="45">
        <v>522.55999999999995</v>
      </c>
      <c r="E144" s="45">
        <v>505.8</v>
      </c>
      <c r="F144" s="45">
        <v>519.83000000000004</v>
      </c>
      <c r="G144" s="45">
        <v>518.82000000000005</v>
      </c>
      <c r="H144" s="46">
        <v>11418500</v>
      </c>
    </row>
    <row r="145" spans="2:8" ht="13.5" thickBot="1" x14ac:dyDescent="0.25">
      <c r="B145" s="44" t="s">
        <v>286</v>
      </c>
      <c r="C145" s="45">
        <v>522.23</v>
      </c>
      <c r="D145" s="45">
        <v>525.87</v>
      </c>
      <c r="E145" s="45">
        <v>506.74</v>
      </c>
      <c r="F145" s="45">
        <v>516.9</v>
      </c>
      <c r="G145" s="45">
        <v>515.9</v>
      </c>
      <c r="H145" s="46">
        <v>10881400</v>
      </c>
    </row>
    <row r="146" spans="2:8" ht="13.5" thickBot="1" x14ac:dyDescent="0.25">
      <c r="B146" s="44" t="s">
        <v>287</v>
      </c>
      <c r="C146" s="45">
        <v>529.28</v>
      </c>
      <c r="D146" s="45">
        <v>531.49</v>
      </c>
      <c r="E146" s="45">
        <v>518.89</v>
      </c>
      <c r="F146" s="45">
        <v>519.25</v>
      </c>
      <c r="G146" s="45">
        <v>518.24</v>
      </c>
      <c r="H146" s="46">
        <v>13260600</v>
      </c>
    </row>
    <row r="147" spans="2:8" ht="13.5" thickBot="1" x14ac:dyDescent="0.25">
      <c r="B147" s="44" t="s">
        <v>288</v>
      </c>
      <c r="C147" s="45">
        <v>516.86</v>
      </c>
      <c r="D147" s="45">
        <v>530.70000000000005</v>
      </c>
      <c r="E147" s="45">
        <v>514.41</v>
      </c>
      <c r="F147" s="45">
        <v>527.34</v>
      </c>
      <c r="G147" s="45">
        <v>526.30999999999995</v>
      </c>
      <c r="H147" s="46">
        <v>19242000</v>
      </c>
    </row>
    <row r="148" spans="2:8" ht="13.5" thickBot="1" x14ac:dyDescent="0.25">
      <c r="B148" s="44" t="s">
        <v>289</v>
      </c>
      <c r="C148" s="45">
        <v>516.41999999999996</v>
      </c>
      <c r="D148" s="45">
        <v>530</v>
      </c>
      <c r="E148" s="45">
        <v>510.58</v>
      </c>
      <c r="F148" s="45">
        <v>510.92</v>
      </c>
      <c r="G148" s="45">
        <v>509.93</v>
      </c>
      <c r="H148" s="46">
        <v>26476300</v>
      </c>
    </row>
    <row r="149" spans="2:8" ht="13.5" thickBot="1" x14ac:dyDescent="0.25">
      <c r="B149" s="44" t="s">
        <v>290</v>
      </c>
      <c r="C149" s="45">
        <v>498.93</v>
      </c>
      <c r="D149" s="45">
        <v>507.24</v>
      </c>
      <c r="E149" s="45">
        <v>498.75</v>
      </c>
      <c r="F149" s="45">
        <v>506.74</v>
      </c>
      <c r="G149" s="45">
        <v>505.75</v>
      </c>
      <c r="H149" s="46">
        <v>12099200</v>
      </c>
    </row>
    <row r="150" spans="2:8" ht="13.5" thickBot="1" x14ac:dyDescent="0.25">
      <c r="B150" s="44" t="s">
        <v>291</v>
      </c>
      <c r="C150" s="45">
        <v>485.1</v>
      </c>
      <c r="D150" s="45">
        <v>497.53</v>
      </c>
      <c r="E150" s="45">
        <v>484.65</v>
      </c>
      <c r="F150" s="45">
        <v>497.37</v>
      </c>
      <c r="G150" s="45">
        <v>496.4</v>
      </c>
      <c r="H150" s="46">
        <v>11081000</v>
      </c>
    </row>
    <row r="151" spans="2:8" ht="13.5" thickBot="1" x14ac:dyDescent="0.25">
      <c r="B151" s="44" t="s">
        <v>292</v>
      </c>
      <c r="C151" s="45">
        <v>487.2</v>
      </c>
      <c r="D151" s="45">
        <v>497.43</v>
      </c>
      <c r="E151" s="45">
        <v>481.78</v>
      </c>
      <c r="F151" s="45">
        <v>491.35</v>
      </c>
      <c r="G151" s="45">
        <v>490.39</v>
      </c>
      <c r="H151" s="46">
        <v>9247000</v>
      </c>
    </row>
    <row r="152" spans="2:8" ht="13.5" thickBot="1" x14ac:dyDescent="0.25">
      <c r="B152" s="44" t="s">
        <v>293</v>
      </c>
      <c r="C152" s="45">
        <v>492.84</v>
      </c>
      <c r="D152" s="45">
        <v>492.89</v>
      </c>
      <c r="E152" s="45">
        <v>485.15</v>
      </c>
      <c r="F152" s="45">
        <v>485.58</v>
      </c>
      <c r="G152" s="45">
        <v>484.64</v>
      </c>
      <c r="H152" s="46">
        <v>15212800</v>
      </c>
    </row>
    <row r="153" spans="2:8" ht="13.5" thickBot="1" x14ac:dyDescent="0.25">
      <c r="B153" s="44" t="s">
        <v>294</v>
      </c>
      <c r="C153" s="45">
        <v>499.3</v>
      </c>
      <c r="D153" s="45">
        <v>499.89</v>
      </c>
      <c r="E153" s="45">
        <v>488.07</v>
      </c>
      <c r="F153" s="45">
        <v>493.86</v>
      </c>
      <c r="G153" s="45">
        <v>492.9</v>
      </c>
      <c r="H153" s="46">
        <v>9989700</v>
      </c>
    </row>
    <row r="154" spans="2:8" ht="13.5" thickBot="1" x14ac:dyDescent="0.25">
      <c r="B154" s="44" t="s">
        <v>295</v>
      </c>
      <c r="C154" s="45">
        <v>505.13</v>
      </c>
      <c r="D154" s="45">
        <v>510</v>
      </c>
      <c r="E154" s="45">
        <v>495.21</v>
      </c>
      <c r="F154" s="45">
        <v>495.89</v>
      </c>
      <c r="G154" s="45">
        <v>494.93</v>
      </c>
      <c r="H154" s="46">
        <v>11205400</v>
      </c>
    </row>
    <row r="155" spans="2:8" ht="13.5" thickBot="1" x14ac:dyDescent="0.25">
      <c r="B155" s="44" t="s">
        <v>296</v>
      </c>
      <c r="C155" s="45">
        <v>505.79</v>
      </c>
      <c r="D155" s="45">
        <v>507.22</v>
      </c>
      <c r="E155" s="45">
        <v>500.24</v>
      </c>
      <c r="F155" s="45">
        <v>503.02</v>
      </c>
      <c r="G155" s="45">
        <v>502.04</v>
      </c>
      <c r="H155" s="46">
        <v>8380600</v>
      </c>
    </row>
    <row r="156" spans="2:8" ht="13.5" thickBot="1" x14ac:dyDescent="0.25">
      <c r="B156" s="44" t="s">
        <v>297</v>
      </c>
      <c r="C156" s="45">
        <v>507</v>
      </c>
      <c r="D156" s="45">
        <v>509.97</v>
      </c>
      <c r="E156" s="45">
        <v>504.34</v>
      </c>
      <c r="F156" s="45">
        <v>509.58</v>
      </c>
      <c r="G156" s="45">
        <v>508.59</v>
      </c>
      <c r="H156" s="46">
        <v>8117000</v>
      </c>
    </row>
    <row r="157" spans="2:8" ht="13.5" thickBot="1" x14ac:dyDescent="0.25">
      <c r="B157" s="44" t="s">
        <v>298</v>
      </c>
      <c r="C157" s="45">
        <v>514.71</v>
      </c>
      <c r="D157" s="45">
        <v>515.04</v>
      </c>
      <c r="E157" s="45">
        <v>506.01</v>
      </c>
      <c r="F157" s="45">
        <v>507.76</v>
      </c>
      <c r="G157" s="45">
        <v>506.77</v>
      </c>
      <c r="H157" s="46">
        <v>9712500</v>
      </c>
    </row>
    <row r="158" spans="2:8" ht="13.5" thickBot="1" x14ac:dyDescent="0.25">
      <c r="B158" s="44" t="s">
        <v>299</v>
      </c>
      <c r="C158" s="45">
        <v>499.5</v>
      </c>
      <c r="D158" s="45">
        <v>508.2</v>
      </c>
      <c r="E158" s="45">
        <v>495.17</v>
      </c>
      <c r="F158" s="45">
        <v>505.52</v>
      </c>
      <c r="G158" s="45">
        <v>504.54</v>
      </c>
      <c r="H158" s="46">
        <v>11711100</v>
      </c>
    </row>
    <row r="159" spans="2:8" ht="13.5" thickBot="1" x14ac:dyDescent="0.25">
      <c r="B159" s="44" t="s">
        <v>300</v>
      </c>
      <c r="C159" s="45">
        <v>488.17</v>
      </c>
      <c r="D159" s="45">
        <v>496.63</v>
      </c>
      <c r="E159" s="45">
        <v>481.28</v>
      </c>
      <c r="F159" s="45">
        <v>496.24</v>
      </c>
      <c r="G159" s="45">
        <v>495.28</v>
      </c>
      <c r="H159" s="46">
        <v>10903100</v>
      </c>
    </row>
    <row r="160" spans="2:8" ht="13.5" thickBot="1" x14ac:dyDescent="0.25">
      <c r="B160" s="44" t="s">
        <v>301</v>
      </c>
      <c r="C160" s="45">
        <v>491.91</v>
      </c>
      <c r="D160" s="45">
        <v>497.42</v>
      </c>
      <c r="E160" s="45">
        <v>486.81</v>
      </c>
      <c r="F160" s="45">
        <v>496.98</v>
      </c>
      <c r="G160" s="45">
        <v>496.01</v>
      </c>
      <c r="H160" s="46">
        <v>11755300</v>
      </c>
    </row>
    <row r="161" spans="2:8" ht="13.5" thickBot="1" x14ac:dyDescent="0.25">
      <c r="B161" s="44" t="s">
        <v>302</v>
      </c>
      <c r="C161" s="45">
        <v>489.01</v>
      </c>
      <c r="D161" s="45">
        <v>491.83</v>
      </c>
      <c r="E161" s="45">
        <v>481.3</v>
      </c>
      <c r="F161" s="45">
        <v>484.1</v>
      </c>
      <c r="G161" s="45">
        <v>483.16</v>
      </c>
      <c r="H161" s="46">
        <v>29141700</v>
      </c>
    </row>
    <row r="162" spans="2:8" ht="13.5" thickBot="1" x14ac:dyDescent="0.25">
      <c r="B162" s="44" t="s">
        <v>303</v>
      </c>
      <c r="C162" s="45">
        <v>500.26</v>
      </c>
      <c r="D162" s="45">
        <v>501.35</v>
      </c>
      <c r="E162" s="45">
        <v>488.16</v>
      </c>
      <c r="F162" s="45">
        <v>491.83</v>
      </c>
      <c r="G162" s="45">
        <v>490.87</v>
      </c>
      <c r="H162" s="46">
        <v>12620000</v>
      </c>
    </row>
    <row r="163" spans="2:8" ht="13.5" thickBot="1" x14ac:dyDescent="0.25">
      <c r="B163" s="44" t="s">
        <v>304</v>
      </c>
      <c r="C163" s="45">
        <v>495.39</v>
      </c>
      <c r="D163" s="45">
        <v>500.98</v>
      </c>
      <c r="E163" s="45">
        <v>491.03</v>
      </c>
      <c r="F163" s="45">
        <v>495.57</v>
      </c>
      <c r="G163" s="45">
        <v>494.61</v>
      </c>
      <c r="H163" s="46">
        <v>12090700</v>
      </c>
    </row>
    <row r="164" spans="2:8" ht="13.5" thickBot="1" x14ac:dyDescent="0.25">
      <c r="B164" s="44" t="s">
        <v>305</v>
      </c>
      <c r="C164" s="45">
        <v>493.26</v>
      </c>
      <c r="D164" s="45">
        <v>502.31</v>
      </c>
      <c r="E164" s="45">
        <v>484.73</v>
      </c>
      <c r="F164" s="45">
        <v>499.75</v>
      </c>
      <c r="G164" s="45">
        <v>498.78</v>
      </c>
      <c r="H164" s="46">
        <v>15448200</v>
      </c>
    </row>
    <row r="165" spans="2:8" ht="13.5" thickBot="1" x14ac:dyDescent="0.25">
      <c r="B165" s="44" t="s">
        <v>306</v>
      </c>
      <c r="C165" s="45">
        <v>497.01</v>
      </c>
      <c r="D165" s="45">
        <v>497.32</v>
      </c>
      <c r="E165" s="45">
        <v>476</v>
      </c>
      <c r="F165" s="45">
        <v>483.59</v>
      </c>
      <c r="G165" s="45">
        <v>482.65</v>
      </c>
      <c r="H165" s="46">
        <v>20428300</v>
      </c>
    </row>
    <row r="166" spans="2:8" ht="13.5" thickBot="1" x14ac:dyDescent="0.25">
      <c r="B166" s="44" t="s">
        <v>307</v>
      </c>
      <c r="C166" s="45">
        <v>514.19000000000005</v>
      </c>
      <c r="D166" s="45">
        <v>523.57000000000005</v>
      </c>
      <c r="E166" s="45">
        <v>499.35</v>
      </c>
      <c r="F166" s="45">
        <v>505.95</v>
      </c>
      <c r="G166" s="45">
        <v>504.97</v>
      </c>
      <c r="H166" s="46">
        <v>18575200</v>
      </c>
    </row>
    <row r="167" spans="2:8" ht="13.5" thickBot="1" x14ac:dyDescent="0.25">
      <c r="B167" s="44" t="s">
        <v>308</v>
      </c>
      <c r="C167" s="45">
        <v>503.28</v>
      </c>
      <c r="D167" s="45">
        <v>519.85</v>
      </c>
      <c r="E167" s="45">
        <v>501.38</v>
      </c>
      <c r="F167" s="45">
        <v>512.19000000000005</v>
      </c>
      <c r="G167" s="45">
        <v>511.19</v>
      </c>
      <c r="H167" s="46">
        <v>18586400</v>
      </c>
    </row>
    <row r="168" spans="2:8" ht="13.5" thickBot="1" x14ac:dyDescent="0.25">
      <c r="B168" s="44" t="s">
        <v>309</v>
      </c>
      <c r="C168" s="45">
        <v>497.63</v>
      </c>
      <c r="D168" s="45">
        <v>502.97</v>
      </c>
      <c r="E168" s="45">
        <v>494.29</v>
      </c>
      <c r="F168" s="45">
        <v>496.09</v>
      </c>
      <c r="G168" s="45">
        <v>495.13</v>
      </c>
      <c r="H168" s="46">
        <v>11757900</v>
      </c>
    </row>
    <row r="169" spans="2:8" ht="13.5" thickBot="1" x14ac:dyDescent="0.25">
      <c r="B169" s="44" t="s">
        <v>310</v>
      </c>
      <c r="C169" s="45">
        <v>495</v>
      </c>
      <c r="D169" s="45">
        <v>495.58</v>
      </c>
      <c r="E169" s="45">
        <v>487.89</v>
      </c>
      <c r="F169" s="45">
        <v>490.22</v>
      </c>
      <c r="G169" s="45">
        <v>489.27</v>
      </c>
      <c r="H169" s="46">
        <v>15325300</v>
      </c>
    </row>
    <row r="170" spans="2:8" ht="13.5" thickBot="1" x14ac:dyDescent="0.25">
      <c r="B170" s="44" t="s">
        <v>311</v>
      </c>
      <c r="C170" s="45">
        <v>503</v>
      </c>
      <c r="D170" s="45">
        <v>504.42</v>
      </c>
      <c r="E170" s="45">
        <v>496.42</v>
      </c>
      <c r="F170" s="45">
        <v>498.19</v>
      </c>
      <c r="G170" s="45">
        <v>497.22</v>
      </c>
      <c r="H170" s="46">
        <v>12324100</v>
      </c>
    </row>
    <row r="171" spans="2:8" ht="13.5" thickBot="1" x14ac:dyDescent="0.25">
      <c r="B171" s="44" t="s">
        <v>312</v>
      </c>
      <c r="C171" s="45">
        <v>492.11</v>
      </c>
      <c r="D171" s="45">
        <v>504.25</v>
      </c>
      <c r="E171" s="45">
        <v>491.85</v>
      </c>
      <c r="F171" s="45">
        <v>502.3</v>
      </c>
      <c r="G171" s="45">
        <v>501.32</v>
      </c>
      <c r="H171" s="46">
        <v>16273600</v>
      </c>
    </row>
    <row r="172" spans="2:8" ht="13.5" thickBot="1" x14ac:dyDescent="0.25">
      <c r="B172" s="44" t="s">
        <v>313</v>
      </c>
      <c r="C172" s="45">
        <v>488.44</v>
      </c>
      <c r="D172" s="45">
        <v>491.7</v>
      </c>
      <c r="E172" s="45">
        <v>482.61</v>
      </c>
      <c r="F172" s="45">
        <v>490.13</v>
      </c>
      <c r="G172" s="45">
        <v>489.18</v>
      </c>
      <c r="H172" s="46">
        <v>17732000</v>
      </c>
    </row>
    <row r="173" spans="2:8" ht="13.5" thickBot="1" x14ac:dyDescent="0.25">
      <c r="B173" s="44" t="s">
        <v>314</v>
      </c>
      <c r="C173" s="45">
        <v>485</v>
      </c>
      <c r="D173" s="45">
        <v>491.05</v>
      </c>
      <c r="E173" s="45">
        <v>482.75</v>
      </c>
      <c r="F173" s="45">
        <v>484.02</v>
      </c>
      <c r="G173" s="45">
        <v>483.08</v>
      </c>
      <c r="H173" s="46">
        <v>12715500</v>
      </c>
    </row>
    <row r="174" spans="2:8" ht="13.5" thickBot="1" x14ac:dyDescent="0.25">
      <c r="B174" s="44" t="s">
        <v>315</v>
      </c>
      <c r="C174" s="45">
        <v>479.98</v>
      </c>
      <c r="D174" s="45">
        <v>487.27</v>
      </c>
      <c r="E174" s="45">
        <v>479.92</v>
      </c>
      <c r="F174" s="45">
        <v>487.05</v>
      </c>
      <c r="G174" s="45">
        <v>486.1</v>
      </c>
      <c r="H174" s="46">
        <v>10809600</v>
      </c>
    </row>
    <row r="175" spans="2:8" ht="13.5" thickBot="1" x14ac:dyDescent="0.25">
      <c r="B175" s="44" t="s">
        <v>316</v>
      </c>
      <c r="C175" s="45">
        <v>483.47</v>
      </c>
      <c r="D175" s="45">
        <v>486.14</v>
      </c>
      <c r="E175" s="45">
        <v>480.6</v>
      </c>
      <c r="F175" s="45">
        <v>481.74</v>
      </c>
      <c r="G175" s="45">
        <v>480.8</v>
      </c>
      <c r="H175" s="46">
        <v>12101400</v>
      </c>
    </row>
    <row r="176" spans="2:8" ht="13.5" thickBot="1" x14ac:dyDescent="0.25">
      <c r="B176" s="44" t="s">
        <v>317</v>
      </c>
      <c r="C176" s="45">
        <v>488.05</v>
      </c>
      <c r="D176" s="45">
        <v>494.36</v>
      </c>
      <c r="E176" s="45">
        <v>482.35</v>
      </c>
      <c r="F176" s="45">
        <v>484.03</v>
      </c>
      <c r="G176" s="45">
        <v>483.09</v>
      </c>
      <c r="H176" s="46">
        <v>18374300</v>
      </c>
    </row>
    <row r="177" spans="2:8" ht="13.5" thickBot="1" x14ac:dyDescent="0.25">
      <c r="B177" s="44" t="s">
        <v>318</v>
      </c>
      <c r="C177" s="45">
        <v>480.24</v>
      </c>
      <c r="D177" s="45">
        <v>489.99</v>
      </c>
      <c r="E177" s="45">
        <v>476.06</v>
      </c>
      <c r="F177" s="45">
        <v>486.13</v>
      </c>
      <c r="G177" s="45">
        <v>485.18</v>
      </c>
      <c r="H177" s="46">
        <v>21625800</v>
      </c>
    </row>
    <row r="178" spans="2:8" ht="13.5" thickBot="1" x14ac:dyDescent="0.25">
      <c r="B178" s="44" t="s">
        <v>319</v>
      </c>
      <c r="C178" s="45">
        <v>466.5</v>
      </c>
      <c r="D178" s="45">
        <v>469</v>
      </c>
      <c r="E178" s="45">
        <v>461.79</v>
      </c>
      <c r="F178" s="45">
        <v>468.03</v>
      </c>
      <c r="G178" s="45">
        <v>467.12</v>
      </c>
      <c r="H178" s="46">
        <v>12977100</v>
      </c>
    </row>
    <row r="179" spans="2:8" ht="13.5" thickBot="1" x14ac:dyDescent="0.25">
      <c r="B179" s="47" t="s">
        <v>319</v>
      </c>
      <c r="C179" s="93" t="s">
        <v>176</v>
      </c>
      <c r="D179" s="93"/>
      <c r="E179" s="93"/>
      <c r="F179" s="93"/>
      <c r="G179" s="93"/>
      <c r="H179" s="93"/>
    </row>
    <row r="180" spans="2:8" ht="13.5" thickBot="1" x14ac:dyDescent="0.25">
      <c r="B180" s="44" t="s">
        <v>320</v>
      </c>
      <c r="C180" s="45">
        <v>469.72</v>
      </c>
      <c r="D180" s="45">
        <v>476.18</v>
      </c>
      <c r="E180" s="45">
        <v>466.56</v>
      </c>
      <c r="F180" s="45">
        <v>471.75</v>
      </c>
      <c r="G180" s="45">
        <v>470.33</v>
      </c>
      <c r="H180" s="46">
        <v>18015500</v>
      </c>
    </row>
    <row r="181" spans="2:8" ht="13.5" thickBot="1" x14ac:dyDescent="0.25">
      <c r="B181" s="44" t="s">
        <v>321</v>
      </c>
      <c r="C181" s="45">
        <v>478.11</v>
      </c>
      <c r="D181" s="45">
        <v>478.96</v>
      </c>
      <c r="E181" s="45">
        <v>469.21</v>
      </c>
      <c r="F181" s="45">
        <v>473.32</v>
      </c>
      <c r="G181" s="45">
        <v>471.9</v>
      </c>
      <c r="H181" s="46">
        <v>23306500</v>
      </c>
    </row>
    <row r="182" spans="2:8" ht="13.5" thickBot="1" x14ac:dyDescent="0.25">
      <c r="B182" s="44" t="s">
        <v>322</v>
      </c>
      <c r="C182" s="45">
        <v>475.28</v>
      </c>
      <c r="D182" s="45">
        <v>488.62</v>
      </c>
      <c r="E182" s="45">
        <v>472.22</v>
      </c>
      <c r="F182" s="45">
        <v>484.03</v>
      </c>
      <c r="G182" s="45">
        <v>482.58</v>
      </c>
      <c r="H182" s="46">
        <v>24212300</v>
      </c>
    </row>
    <row r="183" spans="2:8" ht="13.5" thickBot="1" x14ac:dyDescent="0.25">
      <c r="B183" s="44" t="s">
        <v>323</v>
      </c>
      <c r="C183" s="45">
        <v>467.93</v>
      </c>
      <c r="D183" s="45">
        <v>474.11</v>
      </c>
      <c r="E183" s="45">
        <v>466.09</v>
      </c>
      <c r="F183" s="45">
        <v>473.28</v>
      </c>
      <c r="G183" s="45">
        <v>471.86</v>
      </c>
      <c r="H183" s="46">
        <v>16858400</v>
      </c>
    </row>
    <row r="184" spans="2:8" ht="13.5" thickBot="1" x14ac:dyDescent="0.25">
      <c r="B184" s="44" t="s">
        <v>324</v>
      </c>
      <c r="C184" s="45">
        <v>456.87</v>
      </c>
      <c r="D184" s="45">
        <v>467.89</v>
      </c>
      <c r="E184" s="45">
        <v>455.09</v>
      </c>
      <c r="F184" s="45">
        <v>460.12</v>
      </c>
      <c r="G184" s="45">
        <v>458.74</v>
      </c>
      <c r="H184" s="46">
        <v>20916600</v>
      </c>
    </row>
    <row r="185" spans="2:8" ht="13.5" thickBot="1" x14ac:dyDescent="0.25">
      <c r="B185" s="44" t="s">
        <v>325</v>
      </c>
      <c r="C185" s="45">
        <v>468.19</v>
      </c>
      <c r="D185" s="45">
        <v>479.15</v>
      </c>
      <c r="E185" s="45">
        <v>466.58</v>
      </c>
      <c r="F185" s="45">
        <v>468.9</v>
      </c>
      <c r="G185" s="45">
        <v>467.49</v>
      </c>
      <c r="H185" s="46">
        <v>19382000</v>
      </c>
    </row>
    <row r="186" spans="2:8" ht="13.5" thickBot="1" x14ac:dyDescent="0.25">
      <c r="B186" s="44" t="s">
        <v>326</v>
      </c>
      <c r="C186" s="45">
        <v>472.95</v>
      </c>
      <c r="D186" s="45">
        <v>473.59</v>
      </c>
      <c r="E186" s="45">
        <v>467.47</v>
      </c>
      <c r="F186" s="45">
        <v>468.11</v>
      </c>
      <c r="G186" s="45">
        <v>466.7</v>
      </c>
      <c r="H186" s="46">
        <v>18413100</v>
      </c>
    </row>
    <row r="187" spans="2:8" ht="13.5" thickBot="1" x14ac:dyDescent="0.25">
      <c r="B187" s="44" t="s">
        <v>327</v>
      </c>
      <c r="C187" s="45">
        <v>468.32</v>
      </c>
      <c r="D187" s="45">
        <v>470.59</v>
      </c>
      <c r="E187" s="45">
        <v>465.03</v>
      </c>
      <c r="F187" s="45">
        <v>470</v>
      </c>
      <c r="G187" s="45">
        <v>468.59</v>
      </c>
      <c r="H187" s="46">
        <v>18815100</v>
      </c>
    </row>
    <row r="188" spans="2:8" ht="13.5" thickBot="1" x14ac:dyDescent="0.25">
      <c r="B188" s="44" t="s">
        <v>328</v>
      </c>
      <c r="C188" s="45">
        <v>458</v>
      </c>
      <c r="D188" s="45">
        <v>471.52</v>
      </c>
      <c r="E188" s="45">
        <v>456.18</v>
      </c>
      <c r="F188" s="45">
        <v>469.59</v>
      </c>
      <c r="G188" s="45">
        <v>468.18</v>
      </c>
      <c r="H188" s="46">
        <v>23066000</v>
      </c>
    </row>
    <row r="189" spans="2:8" ht="13.5" thickBot="1" x14ac:dyDescent="0.25">
      <c r="B189" s="44" t="s">
        <v>329</v>
      </c>
      <c r="C189" s="45">
        <v>464</v>
      </c>
      <c r="D189" s="45">
        <v>467.12</v>
      </c>
      <c r="E189" s="45">
        <v>453</v>
      </c>
      <c r="F189" s="45">
        <v>454.72</v>
      </c>
      <c r="G189" s="45">
        <v>453.36</v>
      </c>
      <c r="H189" s="46">
        <v>21655200</v>
      </c>
    </row>
    <row r="190" spans="2:8" ht="13.5" thickBot="1" x14ac:dyDescent="0.25">
      <c r="B190" s="44" t="s">
        <v>330</v>
      </c>
      <c r="C190" s="45">
        <v>469.88</v>
      </c>
      <c r="D190" s="45">
        <v>471.9</v>
      </c>
      <c r="E190" s="45">
        <v>459.22</v>
      </c>
      <c r="F190" s="45">
        <v>459.41</v>
      </c>
      <c r="G190" s="45">
        <v>458.03</v>
      </c>
      <c r="H190" s="46">
        <v>40832400</v>
      </c>
    </row>
    <row r="191" spans="2:8" ht="13.5" thickBot="1" x14ac:dyDescent="0.25">
      <c r="B191" s="44" t="s">
        <v>331</v>
      </c>
      <c r="C191" s="45">
        <v>459.6</v>
      </c>
      <c r="D191" s="45">
        <v>485.96</v>
      </c>
      <c r="E191" s="45">
        <v>453.01</v>
      </c>
      <c r="F191" s="45">
        <v>474.99</v>
      </c>
      <c r="G191" s="45">
        <v>473.56</v>
      </c>
      <c r="H191" s="46">
        <v>84615500</v>
      </c>
    </row>
    <row r="192" spans="2:8" ht="13.5" thickBot="1" x14ac:dyDescent="0.25">
      <c r="B192" s="44" t="s">
        <v>332</v>
      </c>
      <c r="C192" s="45">
        <v>393.94</v>
      </c>
      <c r="D192" s="45">
        <v>400.5</v>
      </c>
      <c r="E192" s="45">
        <v>393.05</v>
      </c>
      <c r="F192" s="45">
        <v>394.78</v>
      </c>
      <c r="G192" s="45">
        <v>393.59</v>
      </c>
      <c r="H192" s="46">
        <v>29727100</v>
      </c>
    </row>
    <row r="193" spans="2:8" ht="13.5" thickBot="1" x14ac:dyDescent="0.25">
      <c r="B193" s="44" t="s">
        <v>333</v>
      </c>
      <c r="C193" s="45">
        <v>389</v>
      </c>
      <c r="D193" s="45">
        <v>398</v>
      </c>
      <c r="E193" s="45">
        <v>387.1</v>
      </c>
      <c r="F193" s="45">
        <v>390.14</v>
      </c>
      <c r="G193" s="45">
        <v>388.97</v>
      </c>
      <c r="H193" s="46">
        <v>20180800</v>
      </c>
    </row>
    <row r="194" spans="2:8" ht="13.5" thickBot="1" x14ac:dyDescent="0.25">
      <c r="B194" s="44" t="s">
        <v>334</v>
      </c>
      <c r="C194" s="45">
        <v>403.59</v>
      </c>
      <c r="D194" s="45">
        <v>406.36</v>
      </c>
      <c r="E194" s="45">
        <v>399.57</v>
      </c>
      <c r="F194" s="45">
        <v>400.06</v>
      </c>
      <c r="G194" s="45">
        <v>398.86</v>
      </c>
      <c r="H194" s="46">
        <v>18614700</v>
      </c>
    </row>
    <row r="195" spans="2:8" ht="13.5" thickBot="1" x14ac:dyDescent="0.25">
      <c r="B195" s="44" t="s">
        <v>335</v>
      </c>
      <c r="C195" s="45">
        <v>394.99</v>
      </c>
      <c r="D195" s="45">
        <v>402.93</v>
      </c>
      <c r="E195" s="45">
        <v>393.1</v>
      </c>
      <c r="F195" s="45">
        <v>401.02</v>
      </c>
      <c r="G195" s="45">
        <v>399.82</v>
      </c>
      <c r="H195" s="46">
        <v>18742400</v>
      </c>
    </row>
    <row r="196" spans="2:8" ht="13.5" thickBot="1" x14ac:dyDescent="0.25">
      <c r="B196" s="44" t="s">
        <v>336</v>
      </c>
      <c r="C196" s="45">
        <v>394.35</v>
      </c>
      <c r="D196" s="45">
        <v>396.79</v>
      </c>
      <c r="E196" s="45">
        <v>391.59</v>
      </c>
      <c r="F196" s="45">
        <v>394.14</v>
      </c>
      <c r="G196" s="45">
        <v>392.96</v>
      </c>
      <c r="H196" s="46">
        <v>13163700</v>
      </c>
    </row>
    <row r="197" spans="2:8" ht="13.5" thickBot="1" x14ac:dyDescent="0.25">
      <c r="B197" s="44" t="s">
        <v>337</v>
      </c>
      <c r="C197" s="45">
        <v>390.17</v>
      </c>
      <c r="D197" s="45">
        <v>395.49</v>
      </c>
      <c r="E197" s="45">
        <v>385.66</v>
      </c>
      <c r="F197" s="45">
        <v>393.18</v>
      </c>
      <c r="G197" s="45">
        <v>392</v>
      </c>
      <c r="H197" s="46">
        <v>15091100</v>
      </c>
    </row>
    <row r="198" spans="2:8" ht="13.5" thickBot="1" x14ac:dyDescent="0.25">
      <c r="B198" s="44" t="s">
        <v>338</v>
      </c>
      <c r="C198" s="45">
        <v>390</v>
      </c>
      <c r="D198" s="45">
        <v>396.15</v>
      </c>
      <c r="E198" s="45">
        <v>387.81</v>
      </c>
      <c r="F198" s="45">
        <v>390.7</v>
      </c>
      <c r="G198" s="45">
        <v>389.53</v>
      </c>
      <c r="H198" s="46">
        <v>15698500</v>
      </c>
    </row>
    <row r="199" spans="2:8" ht="13.5" thickBot="1" x14ac:dyDescent="0.25">
      <c r="B199" s="44" t="s">
        <v>339</v>
      </c>
      <c r="C199" s="45">
        <v>384.62</v>
      </c>
      <c r="D199" s="45">
        <v>388.38</v>
      </c>
      <c r="E199" s="45">
        <v>382.08</v>
      </c>
      <c r="F199" s="45">
        <v>385.2</v>
      </c>
      <c r="G199" s="45">
        <v>384.04</v>
      </c>
      <c r="H199" s="46">
        <v>15506100</v>
      </c>
    </row>
    <row r="200" spans="2:8" ht="13.5" thickBot="1" x14ac:dyDescent="0.25">
      <c r="B200" s="44" t="s">
        <v>340</v>
      </c>
      <c r="C200" s="45">
        <v>387.95</v>
      </c>
      <c r="D200" s="45">
        <v>390.35</v>
      </c>
      <c r="E200" s="45">
        <v>381.16</v>
      </c>
      <c r="F200" s="45">
        <v>381.78</v>
      </c>
      <c r="G200" s="45">
        <v>380.63</v>
      </c>
      <c r="H200" s="46">
        <v>17680500</v>
      </c>
    </row>
    <row r="201" spans="2:8" ht="13.5" thickBot="1" x14ac:dyDescent="0.25">
      <c r="B201" s="44" t="s">
        <v>341</v>
      </c>
      <c r="C201" s="45">
        <v>379</v>
      </c>
      <c r="D201" s="45">
        <v>384.36</v>
      </c>
      <c r="E201" s="45">
        <v>377.97</v>
      </c>
      <c r="F201" s="45">
        <v>383.45</v>
      </c>
      <c r="G201" s="45">
        <v>382.3</v>
      </c>
      <c r="H201" s="46">
        <v>21470100</v>
      </c>
    </row>
    <row r="202" spans="2:8" ht="13.5" thickBot="1" x14ac:dyDescent="0.25">
      <c r="B202" s="44" t="s">
        <v>342</v>
      </c>
      <c r="C202" s="45">
        <v>371.49</v>
      </c>
      <c r="D202" s="45">
        <v>376.85</v>
      </c>
      <c r="E202" s="45">
        <v>370.95</v>
      </c>
      <c r="F202" s="45">
        <v>376.13</v>
      </c>
      <c r="G202" s="45">
        <v>375</v>
      </c>
      <c r="H202" s="46">
        <v>16354300</v>
      </c>
    </row>
    <row r="203" spans="2:8" ht="13.5" thickBot="1" x14ac:dyDescent="0.25">
      <c r="B203" s="44" t="s">
        <v>343</v>
      </c>
      <c r="C203" s="45">
        <v>366.3</v>
      </c>
      <c r="D203" s="45">
        <v>368.54</v>
      </c>
      <c r="E203" s="45">
        <v>358.61</v>
      </c>
      <c r="F203" s="45">
        <v>368.37</v>
      </c>
      <c r="G203" s="45">
        <v>367.26</v>
      </c>
      <c r="H203" s="46">
        <v>12724800</v>
      </c>
    </row>
    <row r="204" spans="2:8" ht="13.5" thickBot="1" x14ac:dyDescent="0.25">
      <c r="B204" s="44" t="s">
        <v>344</v>
      </c>
      <c r="C204" s="45">
        <v>373.65</v>
      </c>
      <c r="D204" s="45">
        <v>375.61</v>
      </c>
      <c r="E204" s="45">
        <v>367.23</v>
      </c>
      <c r="F204" s="45">
        <v>367.46</v>
      </c>
      <c r="G204" s="45">
        <v>366.36</v>
      </c>
      <c r="H204" s="46">
        <v>15306900</v>
      </c>
    </row>
    <row r="205" spans="2:8" ht="13.5" thickBot="1" x14ac:dyDescent="0.25">
      <c r="B205" s="44" t="s">
        <v>345</v>
      </c>
      <c r="C205" s="45">
        <v>370.16</v>
      </c>
      <c r="D205" s="45">
        <v>377.06</v>
      </c>
      <c r="E205" s="45">
        <v>369.54</v>
      </c>
      <c r="F205" s="45">
        <v>374.49</v>
      </c>
      <c r="G205" s="45">
        <v>373.37</v>
      </c>
      <c r="H205" s="46">
        <v>19295700</v>
      </c>
    </row>
    <row r="206" spans="2:8" ht="13.5" thickBot="1" x14ac:dyDescent="0.25">
      <c r="B206" s="44" t="s">
        <v>346</v>
      </c>
      <c r="C206" s="45">
        <v>372.13</v>
      </c>
      <c r="D206" s="45">
        <v>372.78</v>
      </c>
      <c r="E206" s="45">
        <v>362.93</v>
      </c>
      <c r="F206" s="45">
        <v>369.67</v>
      </c>
      <c r="G206" s="45">
        <v>368.56</v>
      </c>
      <c r="H206" s="46">
        <v>17205400</v>
      </c>
    </row>
    <row r="207" spans="2:8" ht="13.5" thickBot="1" x14ac:dyDescent="0.25">
      <c r="B207" s="44" t="s">
        <v>347</v>
      </c>
      <c r="C207" s="45">
        <v>360.17</v>
      </c>
      <c r="D207" s="45">
        <v>372.94</v>
      </c>
      <c r="E207" s="45">
        <v>359.08</v>
      </c>
      <c r="F207" s="45">
        <v>370.47</v>
      </c>
      <c r="G207" s="45">
        <v>369.36</v>
      </c>
      <c r="H207" s="46">
        <v>22117200</v>
      </c>
    </row>
    <row r="208" spans="2:8" ht="13.5" thickBot="1" x14ac:dyDescent="0.25">
      <c r="B208" s="44" t="s">
        <v>348</v>
      </c>
      <c r="C208" s="45">
        <v>356.4</v>
      </c>
      <c r="D208" s="45">
        <v>360.64</v>
      </c>
      <c r="E208" s="45">
        <v>355.36</v>
      </c>
      <c r="F208" s="45">
        <v>357.43</v>
      </c>
      <c r="G208" s="45">
        <v>356.36</v>
      </c>
      <c r="H208" s="46">
        <v>13463900</v>
      </c>
    </row>
    <row r="209" spans="2:8" ht="13.5" thickBot="1" x14ac:dyDescent="0.25">
      <c r="B209" s="44" t="s">
        <v>349</v>
      </c>
      <c r="C209" s="45">
        <v>354.7</v>
      </c>
      <c r="D209" s="45">
        <v>358.98</v>
      </c>
      <c r="E209" s="45">
        <v>352.05</v>
      </c>
      <c r="F209" s="45">
        <v>358.66</v>
      </c>
      <c r="G209" s="45">
        <v>357.58</v>
      </c>
      <c r="H209" s="46">
        <v>13890200</v>
      </c>
    </row>
    <row r="210" spans="2:8" ht="13.5" thickBot="1" x14ac:dyDescent="0.25">
      <c r="B210" s="44" t="s">
        <v>350</v>
      </c>
      <c r="C210" s="45">
        <v>346.99</v>
      </c>
      <c r="D210" s="45">
        <v>353.5</v>
      </c>
      <c r="E210" s="45">
        <v>346.26</v>
      </c>
      <c r="F210" s="45">
        <v>351.95</v>
      </c>
      <c r="G210" s="45">
        <v>350.89</v>
      </c>
      <c r="H210" s="46">
        <v>13920700</v>
      </c>
    </row>
    <row r="211" spans="2:8" ht="13.5" thickBot="1" x14ac:dyDescent="0.25">
      <c r="B211" s="44" t="s">
        <v>351</v>
      </c>
      <c r="C211" s="45">
        <v>344.5</v>
      </c>
      <c r="D211" s="45">
        <v>348.15</v>
      </c>
      <c r="E211" s="45">
        <v>343.4</v>
      </c>
      <c r="F211" s="45">
        <v>347.12</v>
      </c>
      <c r="G211" s="45">
        <v>346.08</v>
      </c>
      <c r="H211" s="46">
        <v>12099900</v>
      </c>
    </row>
    <row r="212" spans="2:8" ht="13.5" thickBot="1" x14ac:dyDescent="0.25">
      <c r="B212" s="44" t="s">
        <v>352</v>
      </c>
      <c r="C212" s="45">
        <v>344.98</v>
      </c>
      <c r="D212" s="45">
        <v>347.95</v>
      </c>
      <c r="E212" s="45">
        <v>343.18</v>
      </c>
      <c r="F212" s="45">
        <v>344.47</v>
      </c>
      <c r="G212" s="45">
        <v>343.44</v>
      </c>
      <c r="H212" s="46">
        <v>15451100</v>
      </c>
    </row>
    <row r="213" spans="2:8" ht="13.5" thickBot="1" x14ac:dyDescent="0.25">
      <c r="B213" s="44" t="s">
        <v>353</v>
      </c>
      <c r="C213" s="45">
        <v>351.32</v>
      </c>
      <c r="D213" s="45">
        <v>353.16</v>
      </c>
      <c r="E213" s="45">
        <v>340.01</v>
      </c>
      <c r="F213" s="45">
        <v>346.29</v>
      </c>
      <c r="G213" s="45">
        <v>345.25</v>
      </c>
      <c r="H213" s="46">
        <v>19042200</v>
      </c>
    </row>
    <row r="214" spans="2:8" ht="13.5" thickBot="1" x14ac:dyDescent="0.25">
      <c r="B214" s="44" t="s">
        <v>354</v>
      </c>
      <c r="C214" s="45">
        <v>358.99</v>
      </c>
      <c r="D214" s="45">
        <v>360</v>
      </c>
      <c r="E214" s="45">
        <v>351.82</v>
      </c>
      <c r="F214" s="45">
        <v>353.96</v>
      </c>
      <c r="G214" s="45">
        <v>352.9</v>
      </c>
      <c r="H214" s="46">
        <v>14980500</v>
      </c>
    </row>
    <row r="215" spans="2:8" ht="13.5" thickBot="1" x14ac:dyDescent="0.25">
      <c r="B215" s="44" t="s">
        <v>355</v>
      </c>
      <c r="C215" s="45">
        <v>359.7</v>
      </c>
      <c r="D215" s="45">
        <v>361.9</v>
      </c>
      <c r="E215" s="45">
        <v>357.81</v>
      </c>
      <c r="F215" s="45">
        <v>358.32</v>
      </c>
      <c r="G215" s="45">
        <v>357.24</v>
      </c>
      <c r="H215" s="46">
        <v>11798800</v>
      </c>
    </row>
    <row r="216" spans="2:8" ht="13.5" thickBot="1" x14ac:dyDescent="0.25">
      <c r="B216" s="44" t="s">
        <v>356</v>
      </c>
      <c r="C216" s="45">
        <v>356.07</v>
      </c>
      <c r="D216" s="45">
        <v>359</v>
      </c>
      <c r="E216" s="45">
        <v>355.31</v>
      </c>
      <c r="F216" s="45">
        <v>357.83</v>
      </c>
      <c r="G216" s="45">
        <v>356.76</v>
      </c>
      <c r="H216" s="46">
        <v>13207900</v>
      </c>
    </row>
    <row r="217" spans="2:8" ht="13.5" thickBot="1" x14ac:dyDescent="0.25">
      <c r="B217" s="44" t="s">
        <v>357</v>
      </c>
      <c r="C217" s="45">
        <v>354.99</v>
      </c>
      <c r="D217" s="45">
        <v>356.98</v>
      </c>
      <c r="E217" s="45">
        <v>353.45</v>
      </c>
      <c r="F217" s="45">
        <v>354.83</v>
      </c>
      <c r="G217" s="45">
        <v>353.76</v>
      </c>
      <c r="H217" s="46">
        <v>9898600</v>
      </c>
    </row>
    <row r="218" spans="2:8" ht="13.5" thickBot="1" x14ac:dyDescent="0.25">
      <c r="B218" s="44" t="s">
        <v>358</v>
      </c>
      <c r="C218" s="45">
        <v>355.58</v>
      </c>
      <c r="D218" s="45">
        <v>357.2</v>
      </c>
      <c r="E218" s="45">
        <v>351.22</v>
      </c>
      <c r="F218" s="45">
        <v>353.39</v>
      </c>
      <c r="G218" s="45">
        <v>352.33</v>
      </c>
      <c r="H218" s="46">
        <v>11764200</v>
      </c>
    </row>
    <row r="219" spans="2:8" ht="13.5" thickBot="1" x14ac:dyDescent="0.25">
      <c r="B219" s="44" t="s">
        <v>359</v>
      </c>
      <c r="C219" s="45">
        <v>352.98</v>
      </c>
      <c r="D219" s="45">
        <v>356.41</v>
      </c>
      <c r="E219" s="45">
        <v>349.21</v>
      </c>
      <c r="F219" s="45">
        <v>354.09</v>
      </c>
      <c r="G219" s="45">
        <v>353.03</v>
      </c>
      <c r="H219" s="46">
        <v>15289600</v>
      </c>
    </row>
    <row r="220" spans="2:8" ht="13.5" thickBot="1" x14ac:dyDescent="0.25">
      <c r="B220" s="44" t="s">
        <v>360</v>
      </c>
      <c r="C220" s="45">
        <v>348.65</v>
      </c>
      <c r="D220" s="45">
        <v>354.96</v>
      </c>
      <c r="E220" s="45">
        <v>347.79</v>
      </c>
      <c r="F220" s="45">
        <v>349.28</v>
      </c>
      <c r="G220" s="45">
        <v>348.23</v>
      </c>
      <c r="H220" s="46">
        <v>16369900</v>
      </c>
    </row>
    <row r="221" spans="2:8" ht="13.5" thickBot="1" x14ac:dyDescent="0.25">
      <c r="B221" s="44" t="s">
        <v>361</v>
      </c>
      <c r="C221" s="45">
        <v>345.58</v>
      </c>
      <c r="D221" s="45">
        <v>353.6</v>
      </c>
      <c r="E221" s="45">
        <v>345.12</v>
      </c>
      <c r="F221" s="45">
        <v>350.36</v>
      </c>
      <c r="G221" s="45">
        <v>349.31</v>
      </c>
      <c r="H221" s="46">
        <v>17729400</v>
      </c>
    </row>
    <row r="222" spans="2:8" ht="13.5" thickBot="1" x14ac:dyDescent="0.25">
      <c r="B222" s="44" t="s">
        <v>362</v>
      </c>
      <c r="C222" s="45">
        <v>337.48</v>
      </c>
      <c r="D222" s="45">
        <v>347.56</v>
      </c>
      <c r="E222" s="45">
        <v>337.02</v>
      </c>
      <c r="F222" s="45">
        <v>344.62</v>
      </c>
      <c r="G222" s="45">
        <v>343.59</v>
      </c>
      <c r="H222" s="46">
        <v>18993900</v>
      </c>
    </row>
    <row r="223" spans="2:8" ht="13.5" thickBot="1" x14ac:dyDescent="0.25">
      <c r="B223" s="44" t="s">
        <v>363</v>
      </c>
      <c r="C223" s="45">
        <v>331.99</v>
      </c>
      <c r="D223" s="45">
        <v>338.66</v>
      </c>
      <c r="E223" s="45">
        <v>331.22</v>
      </c>
      <c r="F223" s="45">
        <v>334.92</v>
      </c>
      <c r="G223" s="45">
        <v>333.91</v>
      </c>
      <c r="H223" s="46">
        <v>30001600</v>
      </c>
    </row>
    <row r="224" spans="2:8" ht="13.5" thickBot="1" x14ac:dyDescent="0.25">
      <c r="B224" s="44" t="s">
        <v>364</v>
      </c>
      <c r="C224" s="45">
        <v>333.85</v>
      </c>
      <c r="D224" s="45">
        <v>334.7</v>
      </c>
      <c r="E224" s="45">
        <v>328.64</v>
      </c>
      <c r="F224" s="45">
        <v>333.17</v>
      </c>
      <c r="G224" s="45">
        <v>332.17</v>
      </c>
      <c r="H224" s="46">
        <v>19607300</v>
      </c>
    </row>
    <row r="225" spans="2:8" ht="13.5" thickBot="1" x14ac:dyDescent="0.25">
      <c r="B225" s="44" t="s">
        <v>365</v>
      </c>
      <c r="C225" s="45">
        <v>333.93</v>
      </c>
      <c r="D225" s="45">
        <v>338.37</v>
      </c>
      <c r="E225" s="45">
        <v>332.64</v>
      </c>
      <c r="F225" s="45">
        <v>334.74</v>
      </c>
      <c r="G225" s="45">
        <v>333.74</v>
      </c>
      <c r="H225" s="46">
        <v>16353300</v>
      </c>
    </row>
    <row r="226" spans="2:8" ht="13.5" thickBot="1" x14ac:dyDescent="0.25">
      <c r="B226" s="44" t="s">
        <v>366</v>
      </c>
      <c r="C226" s="45">
        <v>324.60000000000002</v>
      </c>
      <c r="D226" s="45">
        <v>334.47</v>
      </c>
      <c r="E226" s="45">
        <v>324.56</v>
      </c>
      <c r="F226" s="45">
        <v>334.22</v>
      </c>
      <c r="G226" s="45">
        <v>333.22</v>
      </c>
      <c r="H226" s="46">
        <v>18485500</v>
      </c>
    </row>
    <row r="227" spans="2:8" ht="13.5" thickBot="1" x14ac:dyDescent="0.25">
      <c r="B227" s="44" t="s">
        <v>367</v>
      </c>
      <c r="C227" s="45">
        <v>329.4</v>
      </c>
      <c r="D227" s="45">
        <v>329.89</v>
      </c>
      <c r="E227" s="45">
        <v>320</v>
      </c>
      <c r="F227" s="45">
        <v>325.27999999999997</v>
      </c>
      <c r="G227" s="45">
        <v>324.3</v>
      </c>
      <c r="H227" s="46">
        <v>25802500</v>
      </c>
    </row>
    <row r="228" spans="2:8" ht="13.5" thickBot="1" x14ac:dyDescent="0.25">
      <c r="B228" s="44" t="s">
        <v>368</v>
      </c>
      <c r="C228" s="45">
        <v>323.08999999999997</v>
      </c>
      <c r="D228" s="45">
        <v>333.17</v>
      </c>
      <c r="E228" s="45">
        <v>323</v>
      </c>
      <c r="F228" s="45">
        <v>332.75</v>
      </c>
      <c r="G228" s="45">
        <v>331.75</v>
      </c>
      <c r="H228" s="46">
        <v>14077500</v>
      </c>
    </row>
    <row r="229" spans="2:8" ht="13.5" thickBot="1" x14ac:dyDescent="0.25">
      <c r="B229" s="44" t="s">
        <v>369</v>
      </c>
      <c r="C229" s="45">
        <v>317.77</v>
      </c>
      <c r="D229" s="45">
        <v>328.24</v>
      </c>
      <c r="E229" s="45">
        <v>317.77</v>
      </c>
      <c r="F229" s="45">
        <v>326.58999999999997</v>
      </c>
      <c r="G229" s="45">
        <v>325.61</v>
      </c>
      <c r="H229" s="46">
        <v>15905100</v>
      </c>
    </row>
    <row r="230" spans="2:8" ht="13.5" thickBot="1" x14ac:dyDescent="0.25">
      <c r="B230" s="44" t="s">
        <v>370</v>
      </c>
      <c r="C230" s="45">
        <v>321.93</v>
      </c>
      <c r="D230" s="45">
        <v>322.25</v>
      </c>
      <c r="E230" s="45">
        <v>317.04000000000002</v>
      </c>
      <c r="F230" s="45">
        <v>317.45</v>
      </c>
      <c r="G230" s="45">
        <v>316.5</v>
      </c>
      <c r="H230" s="46">
        <v>11294300</v>
      </c>
    </row>
    <row r="231" spans="2:8" ht="13.5" thickBot="1" x14ac:dyDescent="0.25">
      <c r="B231" s="44" t="s">
        <v>371</v>
      </c>
      <c r="C231" s="45">
        <v>318.98</v>
      </c>
      <c r="D231" s="45">
        <v>321.88</v>
      </c>
      <c r="E231" s="45">
        <v>315.39</v>
      </c>
      <c r="F231" s="45">
        <v>318.29000000000002</v>
      </c>
      <c r="G231" s="45">
        <v>317.33</v>
      </c>
      <c r="H231" s="46">
        <v>16952100</v>
      </c>
    </row>
    <row r="232" spans="2:8" ht="13.5" thickBot="1" x14ac:dyDescent="0.25">
      <c r="B232" s="44" t="s">
        <v>372</v>
      </c>
      <c r="C232" s="45">
        <v>317.29000000000002</v>
      </c>
      <c r="D232" s="45">
        <v>320.86</v>
      </c>
      <c r="E232" s="45">
        <v>313.66000000000003</v>
      </c>
      <c r="F232" s="45">
        <v>320.02</v>
      </c>
      <c r="G232" s="45">
        <v>319.06</v>
      </c>
      <c r="H232" s="46">
        <v>19037100</v>
      </c>
    </row>
    <row r="233" spans="2:8" ht="13.5" thickBot="1" x14ac:dyDescent="0.25">
      <c r="B233" s="44" t="s">
        <v>373</v>
      </c>
      <c r="C233" s="45">
        <v>325.48</v>
      </c>
      <c r="D233" s="45">
        <v>326.86</v>
      </c>
      <c r="E233" s="45">
        <v>320.76</v>
      </c>
      <c r="F233" s="45">
        <v>324.82</v>
      </c>
      <c r="G233" s="45">
        <v>323.83999999999997</v>
      </c>
      <c r="H233" s="46">
        <v>15264700</v>
      </c>
    </row>
    <row r="234" spans="2:8" ht="13.5" thickBot="1" x14ac:dyDescent="0.25">
      <c r="B234" s="44" t="s">
        <v>374</v>
      </c>
      <c r="C234" s="45">
        <v>331.89</v>
      </c>
      <c r="D234" s="45">
        <v>333.5</v>
      </c>
      <c r="E234" s="45">
        <v>322.39999999999998</v>
      </c>
      <c r="F234" s="45">
        <v>327.14999999999998</v>
      </c>
      <c r="G234" s="45">
        <v>326.17</v>
      </c>
      <c r="H234" s="46">
        <v>23146400</v>
      </c>
    </row>
    <row r="235" spans="2:8" ht="13.5" thickBot="1" x14ac:dyDescent="0.25">
      <c r="B235" s="44" t="s">
        <v>375</v>
      </c>
      <c r="C235" s="45">
        <v>339.69</v>
      </c>
      <c r="D235" s="45">
        <v>339.9</v>
      </c>
      <c r="E235" s="45">
        <v>330.78</v>
      </c>
      <c r="F235" s="45">
        <v>332.2</v>
      </c>
      <c r="G235" s="45">
        <v>331.2</v>
      </c>
      <c r="H235" s="46">
        <v>16024500</v>
      </c>
    </row>
    <row r="236" spans="2:8" ht="13.5" thickBot="1" x14ac:dyDescent="0.25">
      <c r="B236" s="44" t="s">
        <v>376</v>
      </c>
      <c r="C236" s="45">
        <v>333.4</v>
      </c>
      <c r="D236" s="45">
        <v>339.38</v>
      </c>
      <c r="E236" s="45">
        <v>333.4</v>
      </c>
      <c r="F236" s="45">
        <v>338.99</v>
      </c>
      <c r="G236" s="45">
        <v>337.97</v>
      </c>
      <c r="H236" s="46">
        <v>12637200</v>
      </c>
    </row>
    <row r="237" spans="2:8" ht="13.5" thickBot="1" x14ac:dyDescent="0.25">
      <c r="B237" s="44" t="s">
        <v>377</v>
      </c>
      <c r="C237" s="45">
        <v>336.18</v>
      </c>
      <c r="D237" s="45">
        <v>339.9</v>
      </c>
      <c r="E237" s="45">
        <v>334.2</v>
      </c>
      <c r="F237" s="45">
        <v>334.7</v>
      </c>
      <c r="G237" s="45">
        <v>333.7</v>
      </c>
      <c r="H237" s="46">
        <v>15684500</v>
      </c>
    </row>
    <row r="238" spans="2:8" ht="13.5" thickBot="1" x14ac:dyDescent="0.25">
      <c r="B238" s="44" t="s">
        <v>378</v>
      </c>
      <c r="C238" s="45">
        <v>340.13</v>
      </c>
      <c r="D238" s="45">
        <v>341.86</v>
      </c>
      <c r="E238" s="45">
        <v>336.77</v>
      </c>
      <c r="F238" s="45">
        <v>338.23</v>
      </c>
      <c r="G238" s="45">
        <v>337.21</v>
      </c>
      <c r="H238" s="46">
        <v>5467500</v>
      </c>
    </row>
    <row r="239" spans="2:8" ht="13.5" thickBot="1" x14ac:dyDescent="0.25">
      <c r="B239" s="44" t="s">
        <v>379</v>
      </c>
      <c r="C239" s="45">
        <v>339.21</v>
      </c>
      <c r="D239" s="45">
        <v>342.92</v>
      </c>
      <c r="E239" s="45">
        <v>338.58</v>
      </c>
      <c r="F239" s="45">
        <v>341.49</v>
      </c>
      <c r="G239" s="45">
        <v>340.46</v>
      </c>
      <c r="H239" s="46">
        <v>10702700</v>
      </c>
    </row>
    <row r="240" spans="2:8" ht="13.5" thickBot="1" x14ac:dyDescent="0.25">
      <c r="B240" s="44" t="s">
        <v>380</v>
      </c>
      <c r="C240" s="45">
        <v>338.33</v>
      </c>
      <c r="D240" s="45">
        <v>339.9</v>
      </c>
      <c r="E240" s="45">
        <v>335.9</v>
      </c>
      <c r="F240" s="45">
        <v>336.98</v>
      </c>
      <c r="G240" s="45">
        <v>335.97</v>
      </c>
      <c r="H240" s="46">
        <v>12027900</v>
      </c>
    </row>
    <row r="241" spans="2:8" ht="13.5" thickBot="1" x14ac:dyDescent="0.25">
      <c r="B241" s="44" t="s">
        <v>381</v>
      </c>
      <c r="C241" s="45">
        <v>334.89</v>
      </c>
      <c r="D241" s="45">
        <v>341.87</v>
      </c>
      <c r="E241" s="45">
        <v>334.19</v>
      </c>
      <c r="F241" s="45">
        <v>339.97</v>
      </c>
      <c r="G241" s="45">
        <v>338.95</v>
      </c>
      <c r="H241" s="46">
        <v>16960500</v>
      </c>
    </row>
    <row r="242" spans="2:8" ht="13.5" thickBot="1" x14ac:dyDescent="0.25">
      <c r="B242" s="44" t="s">
        <v>382</v>
      </c>
      <c r="C242" s="45">
        <v>330.26</v>
      </c>
      <c r="D242" s="45">
        <v>335.5</v>
      </c>
      <c r="E242" s="45">
        <v>329.35</v>
      </c>
      <c r="F242" s="45">
        <v>335.04</v>
      </c>
      <c r="G242" s="45">
        <v>334.03</v>
      </c>
      <c r="H242" s="46">
        <v>14494400</v>
      </c>
    </row>
    <row r="243" spans="2:8" ht="13.5" thickBot="1" x14ac:dyDescent="0.25">
      <c r="B243" s="44" t="s">
        <v>383</v>
      </c>
      <c r="C243" s="45">
        <v>329.37</v>
      </c>
      <c r="D243" s="45">
        <v>334.58</v>
      </c>
      <c r="E243" s="45">
        <v>326.38</v>
      </c>
      <c r="F243" s="45">
        <v>334.19</v>
      </c>
      <c r="G243" s="45">
        <v>333.19</v>
      </c>
      <c r="H243" s="46">
        <v>18932600</v>
      </c>
    </row>
    <row r="244" spans="2:8" ht="13.5" thickBot="1" x14ac:dyDescent="0.25">
      <c r="B244" s="44" t="s">
        <v>384</v>
      </c>
      <c r="C244" s="45">
        <v>337.93</v>
      </c>
      <c r="D244" s="45">
        <v>338.4</v>
      </c>
      <c r="E244" s="45">
        <v>330.02</v>
      </c>
      <c r="F244" s="45">
        <v>332.71</v>
      </c>
      <c r="G244" s="45">
        <v>331.71</v>
      </c>
      <c r="H244" s="46">
        <v>14531200</v>
      </c>
    </row>
    <row r="245" spans="2:8" ht="13.5" thickBot="1" x14ac:dyDescent="0.25">
      <c r="B245" s="44" t="s">
        <v>385</v>
      </c>
      <c r="C245" s="45">
        <v>334.54</v>
      </c>
      <c r="D245" s="45">
        <v>338.1</v>
      </c>
      <c r="E245" s="45">
        <v>333.33</v>
      </c>
      <c r="F245" s="45">
        <v>336.31</v>
      </c>
      <c r="G245" s="45">
        <v>335.3</v>
      </c>
      <c r="H245" s="46">
        <v>17179400</v>
      </c>
    </row>
    <row r="246" spans="2:8" ht="13.5" thickBot="1" x14ac:dyDescent="0.25">
      <c r="B246" s="44" t="s">
        <v>386</v>
      </c>
      <c r="C246" s="45">
        <v>326.2</v>
      </c>
      <c r="D246" s="45">
        <v>332.33</v>
      </c>
      <c r="E246" s="45">
        <v>325.7</v>
      </c>
      <c r="F246" s="45">
        <v>329.19</v>
      </c>
      <c r="G246" s="45">
        <v>328.2</v>
      </c>
      <c r="H246" s="46">
        <v>16908900</v>
      </c>
    </row>
    <row r="247" spans="2:8" ht="13.5" thickBot="1" x14ac:dyDescent="0.25">
      <c r="B247" s="44" t="s">
        <v>387</v>
      </c>
      <c r="C247" s="45">
        <v>319.94</v>
      </c>
      <c r="D247" s="45">
        <v>329.1</v>
      </c>
      <c r="E247" s="45">
        <v>319.45999999999998</v>
      </c>
      <c r="F247" s="45">
        <v>328.77</v>
      </c>
      <c r="G247" s="45">
        <v>327.78</v>
      </c>
      <c r="H247" s="46">
        <v>19096200</v>
      </c>
    </row>
    <row r="248" spans="2:8" ht="13.5" thickBot="1" x14ac:dyDescent="0.25">
      <c r="B248" s="44" t="s">
        <v>388</v>
      </c>
      <c r="C248" s="45">
        <v>319.42</v>
      </c>
      <c r="D248" s="45">
        <v>324.18</v>
      </c>
      <c r="E248" s="45">
        <v>318.8</v>
      </c>
      <c r="F248" s="45">
        <v>320.55</v>
      </c>
      <c r="G248" s="45">
        <v>319.58999999999997</v>
      </c>
      <c r="H248" s="46">
        <v>16103100</v>
      </c>
    </row>
    <row r="249" spans="2:8" ht="13.5" thickBot="1" x14ac:dyDescent="0.25">
      <c r="B249" s="44" t="s">
        <v>389</v>
      </c>
      <c r="C249" s="45">
        <v>318.14</v>
      </c>
      <c r="D249" s="45">
        <v>321.33</v>
      </c>
      <c r="E249" s="45">
        <v>314.88</v>
      </c>
      <c r="F249" s="45">
        <v>319.77999999999997</v>
      </c>
      <c r="G249" s="45">
        <v>318.82</v>
      </c>
      <c r="H249" s="46">
        <v>13609700</v>
      </c>
    </row>
    <row r="250" spans="2:8" ht="13.5" thickBot="1" x14ac:dyDescent="0.25">
      <c r="B250" s="44" t="s">
        <v>390</v>
      </c>
      <c r="C250" s="45">
        <v>317.06</v>
      </c>
      <c r="D250" s="45">
        <v>321</v>
      </c>
      <c r="E250" s="45">
        <v>315.12</v>
      </c>
      <c r="F250" s="45">
        <v>318.82</v>
      </c>
      <c r="G250" s="45">
        <v>317.86</v>
      </c>
      <c r="H250" s="46">
        <v>14055600</v>
      </c>
    </row>
    <row r="251" spans="2:8" ht="13.5" thickBot="1" x14ac:dyDescent="0.25">
      <c r="B251" s="44" t="s">
        <v>391</v>
      </c>
      <c r="C251" s="45">
        <v>315.98</v>
      </c>
      <c r="D251" s="45">
        <v>318.33</v>
      </c>
      <c r="E251" s="45">
        <v>314.45</v>
      </c>
      <c r="F251" s="45">
        <v>315.8</v>
      </c>
      <c r="G251" s="45">
        <v>314.85000000000002</v>
      </c>
      <c r="H251" s="46">
        <v>12887700</v>
      </c>
    </row>
    <row r="252" spans="2:8" ht="13.5" thickBot="1" x14ac:dyDescent="0.25">
      <c r="B252" s="44" t="s">
        <v>392</v>
      </c>
      <c r="C252" s="45">
        <v>312.55</v>
      </c>
      <c r="D252" s="45">
        <v>315.55</v>
      </c>
      <c r="E252" s="45">
        <v>311.02</v>
      </c>
      <c r="F252" s="45">
        <v>314.60000000000002</v>
      </c>
      <c r="G252" s="45">
        <v>313.66000000000003</v>
      </c>
      <c r="H252" s="46">
        <v>16754100</v>
      </c>
    </row>
    <row r="253" spans="2:8" ht="13.5" thickBot="1" x14ac:dyDescent="0.25">
      <c r="B253" s="44" t="s">
        <v>393</v>
      </c>
      <c r="C253" s="45">
        <v>317.3</v>
      </c>
      <c r="D253" s="45">
        <v>318.82</v>
      </c>
      <c r="E253" s="45">
        <v>308.33</v>
      </c>
      <c r="F253" s="45">
        <v>310.87</v>
      </c>
      <c r="G253" s="45">
        <v>309.94</v>
      </c>
      <c r="H253" s="46">
        <v>21631800</v>
      </c>
    </row>
    <row r="254" spans="2:8" ht="13.5" thickBot="1" x14ac:dyDescent="0.25">
      <c r="B254" s="44" t="s">
        <v>394</v>
      </c>
      <c r="C254" s="45">
        <v>301.85000000000002</v>
      </c>
      <c r="D254" s="45">
        <v>312.74</v>
      </c>
      <c r="E254" s="45">
        <v>301.85000000000002</v>
      </c>
      <c r="F254" s="45">
        <v>311.85000000000002</v>
      </c>
      <c r="G254" s="45">
        <v>310.91000000000003</v>
      </c>
      <c r="H254" s="46">
        <v>20434600</v>
      </c>
    </row>
    <row r="255" spans="2:8" ht="13.5" thickBot="1" x14ac:dyDescent="0.25">
      <c r="B255" s="44" t="s">
        <v>395</v>
      </c>
      <c r="C255" s="45">
        <v>303.31</v>
      </c>
      <c r="D255" s="45">
        <v>303.68</v>
      </c>
      <c r="E255" s="45">
        <v>296.86</v>
      </c>
      <c r="F255" s="45">
        <v>301.27</v>
      </c>
      <c r="G255" s="45">
        <v>300.37</v>
      </c>
      <c r="H255" s="46">
        <v>19434200</v>
      </c>
    </row>
    <row r="256" spans="2:8" ht="13.5" thickBot="1" x14ac:dyDescent="0.25">
      <c r="B256" s="44" t="s">
        <v>396</v>
      </c>
      <c r="C256" s="45">
        <v>299.08999999999997</v>
      </c>
      <c r="D256" s="45">
        <v>309.39999999999998</v>
      </c>
      <c r="E256" s="45">
        <v>299.05</v>
      </c>
      <c r="F256" s="45">
        <v>302.66000000000003</v>
      </c>
      <c r="G256" s="45">
        <v>301.75</v>
      </c>
      <c r="H256" s="46">
        <v>28435100</v>
      </c>
    </row>
    <row r="257" spans="2:8" ht="13.5" thickBot="1" x14ac:dyDescent="0.25">
      <c r="B257" s="44" t="s">
        <v>397</v>
      </c>
      <c r="C257" s="45">
        <v>294.48</v>
      </c>
      <c r="D257" s="45">
        <v>299.31</v>
      </c>
      <c r="E257" s="45">
        <v>292.97000000000003</v>
      </c>
      <c r="F257" s="45">
        <v>296.73</v>
      </c>
      <c r="G257" s="45">
        <v>295.83999999999997</v>
      </c>
      <c r="H257" s="46">
        <v>29596300</v>
      </c>
    </row>
    <row r="258" spans="2:8" ht="13.5" thickBot="1" x14ac:dyDescent="0.25">
      <c r="B258" s="44" t="s">
        <v>398</v>
      </c>
      <c r="C258" s="45">
        <v>295</v>
      </c>
      <c r="D258" s="45">
        <v>295</v>
      </c>
      <c r="E258" s="45">
        <v>279.39999999999998</v>
      </c>
      <c r="F258" s="45">
        <v>288.35000000000002</v>
      </c>
      <c r="G258" s="45">
        <v>287.48</v>
      </c>
      <c r="H258" s="46">
        <v>66684100</v>
      </c>
    </row>
    <row r="259" spans="2:8" ht="13.5" thickBot="1" x14ac:dyDescent="0.25">
      <c r="B259" s="44" t="s">
        <v>399</v>
      </c>
      <c r="C259" s="45">
        <v>310</v>
      </c>
      <c r="D259" s="45">
        <v>310.88</v>
      </c>
      <c r="E259" s="45">
        <v>298.83999999999997</v>
      </c>
      <c r="F259" s="45">
        <v>299.52999999999997</v>
      </c>
      <c r="G259" s="45">
        <v>298.63</v>
      </c>
      <c r="H259" s="46">
        <v>42192500</v>
      </c>
    </row>
    <row r="260" spans="2:8" ht="13.5" thickBot="1" x14ac:dyDescent="0.25">
      <c r="B260" s="44" t="s">
        <v>400</v>
      </c>
      <c r="C260" s="45">
        <v>316.77999999999997</v>
      </c>
      <c r="D260" s="45">
        <v>318.35000000000002</v>
      </c>
      <c r="E260" s="45">
        <v>310.63</v>
      </c>
      <c r="F260" s="45">
        <v>312.55</v>
      </c>
      <c r="G260" s="45">
        <v>311.61</v>
      </c>
      <c r="H260" s="46">
        <v>19525500</v>
      </c>
    </row>
    <row r="261" spans="2:8" ht="13.5" thickBot="1" x14ac:dyDescent="0.25">
      <c r="B261" s="44" t="s">
        <v>401</v>
      </c>
      <c r="C261" s="45">
        <v>309.5</v>
      </c>
      <c r="D261" s="45">
        <v>317.36</v>
      </c>
      <c r="E261" s="45">
        <v>307.26</v>
      </c>
      <c r="F261" s="45">
        <v>314.01</v>
      </c>
      <c r="G261" s="45">
        <v>313.07</v>
      </c>
      <c r="H261" s="46">
        <v>17796800</v>
      </c>
    </row>
    <row r="262" spans="2:8" ht="13.5" thickBot="1" x14ac:dyDescent="0.25">
      <c r="B262" s="44" t="s">
        <v>402</v>
      </c>
      <c r="C262" s="45">
        <v>314.14</v>
      </c>
      <c r="D262" s="45">
        <v>315.3</v>
      </c>
      <c r="E262" s="45">
        <v>306.47000000000003</v>
      </c>
      <c r="F262" s="45">
        <v>308.64999999999998</v>
      </c>
      <c r="G262" s="45">
        <v>307.72000000000003</v>
      </c>
      <c r="H262" s="46">
        <v>22287400</v>
      </c>
    </row>
    <row r="263" spans="2:8" ht="13.5" thickBot="1" x14ac:dyDescent="0.25">
      <c r="B263" s="44" t="s">
        <v>403</v>
      </c>
      <c r="C263" s="45">
        <v>319.88</v>
      </c>
      <c r="D263" s="45">
        <v>321.89</v>
      </c>
      <c r="E263" s="45">
        <v>311.75</v>
      </c>
      <c r="F263" s="45">
        <v>312.81</v>
      </c>
      <c r="G263" s="45">
        <v>311.87</v>
      </c>
      <c r="H263" s="46">
        <v>18709200</v>
      </c>
    </row>
    <row r="264" spans="2:8" ht="13.5" thickBot="1" x14ac:dyDescent="0.25">
      <c r="B264" s="44" t="s">
        <v>404</v>
      </c>
      <c r="C264" s="45">
        <v>321.39</v>
      </c>
      <c r="D264" s="45">
        <v>325.94</v>
      </c>
      <c r="E264" s="45">
        <v>315.56</v>
      </c>
      <c r="F264" s="45">
        <v>316.97000000000003</v>
      </c>
      <c r="G264" s="45">
        <v>316.02</v>
      </c>
      <c r="H264" s="46">
        <v>16851000</v>
      </c>
    </row>
    <row r="265" spans="2:8" ht="13.5" thickBot="1" x14ac:dyDescent="0.25">
      <c r="B265" s="44" t="s">
        <v>405</v>
      </c>
      <c r="C265" s="45">
        <v>318.18</v>
      </c>
      <c r="D265" s="45">
        <v>324.39999999999998</v>
      </c>
      <c r="E265" s="45">
        <v>317.3</v>
      </c>
      <c r="F265" s="45">
        <v>324</v>
      </c>
      <c r="G265" s="45">
        <v>323.02999999999997</v>
      </c>
      <c r="H265" s="46">
        <v>16387800</v>
      </c>
    </row>
    <row r="266" spans="2:8" ht="13.5" thickBot="1" x14ac:dyDescent="0.25">
      <c r="B266" s="44" t="s">
        <v>406</v>
      </c>
      <c r="C266" s="45">
        <v>318.64</v>
      </c>
      <c r="D266" s="45">
        <v>321.82</v>
      </c>
      <c r="E266" s="45">
        <v>315.52</v>
      </c>
      <c r="F266" s="45">
        <v>321.14999999999998</v>
      </c>
      <c r="G266" s="45">
        <v>320.19</v>
      </c>
      <c r="H266" s="46">
        <v>16536100</v>
      </c>
    </row>
    <row r="267" spans="2:8" ht="13.5" thickBot="1" x14ac:dyDescent="0.25">
      <c r="B267" s="44" t="s">
        <v>407</v>
      </c>
      <c r="C267" s="45">
        <v>323.52999999999997</v>
      </c>
      <c r="D267" s="45">
        <v>325.05</v>
      </c>
      <c r="E267" s="45">
        <v>312.37</v>
      </c>
      <c r="F267" s="45">
        <v>314.69</v>
      </c>
      <c r="G267" s="45">
        <v>313.75</v>
      </c>
      <c r="H267" s="46">
        <v>21341000</v>
      </c>
    </row>
    <row r="268" spans="2:8" ht="13.5" thickBot="1" x14ac:dyDescent="0.25">
      <c r="B268" s="44" t="s">
        <v>408</v>
      </c>
      <c r="C268" s="45">
        <v>328</v>
      </c>
      <c r="D268" s="45">
        <v>330.54</v>
      </c>
      <c r="E268" s="45">
        <v>322.69</v>
      </c>
      <c r="F268" s="45">
        <v>324.16000000000003</v>
      </c>
      <c r="G268" s="45">
        <v>323.19</v>
      </c>
      <c r="H268" s="46">
        <v>20530500</v>
      </c>
    </row>
    <row r="269" spans="2:8" ht="13.5" thickBot="1" x14ac:dyDescent="0.25">
      <c r="B269" s="44" t="s">
        <v>409</v>
      </c>
      <c r="C269" s="45">
        <v>323.01</v>
      </c>
      <c r="D269" s="45">
        <v>328.84</v>
      </c>
      <c r="E269" s="45">
        <v>322.95</v>
      </c>
      <c r="F269" s="45">
        <v>327.82</v>
      </c>
      <c r="G269" s="45">
        <v>326.83999999999997</v>
      </c>
      <c r="H269" s="46">
        <v>22036300</v>
      </c>
    </row>
    <row r="270" spans="2:8" ht="13.5" thickBot="1" x14ac:dyDescent="0.25">
      <c r="B270" s="44" t="s">
        <v>410</v>
      </c>
      <c r="C270" s="45">
        <v>319.12</v>
      </c>
      <c r="D270" s="45">
        <v>324.66000000000003</v>
      </c>
      <c r="E270" s="45">
        <v>318.16000000000003</v>
      </c>
      <c r="F270" s="45">
        <v>321.83999999999997</v>
      </c>
      <c r="G270" s="45">
        <v>320.87</v>
      </c>
      <c r="H270" s="46">
        <v>19038000</v>
      </c>
    </row>
    <row r="271" spans="2:8" ht="13.5" thickBot="1" x14ac:dyDescent="0.25">
      <c r="B271" s="44" t="s">
        <v>411</v>
      </c>
      <c r="C271" s="45">
        <v>312.5</v>
      </c>
      <c r="D271" s="45">
        <v>320.33</v>
      </c>
      <c r="E271" s="45">
        <v>311.82</v>
      </c>
      <c r="F271" s="45">
        <v>318.36</v>
      </c>
      <c r="G271" s="45">
        <v>317.39999999999998</v>
      </c>
      <c r="H271" s="46">
        <v>22503700</v>
      </c>
    </row>
    <row r="272" spans="2:8" ht="13.5" thickBot="1" x14ac:dyDescent="0.25">
      <c r="B272" s="44" t="s">
        <v>412</v>
      </c>
      <c r="C272" s="45">
        <v>301.44</v>
      </c>
      <c r="D272" s="45">
        <v>316.31</v>
      </c>
      <c r="E272" s="45">
        <v>300.91000000000003</v>
      </c>
      <c r="F272" s="45">
        <v>315.43</v>
      </c>
      <c r="G272" s="45">
        <v>314.48</v>
      </c>
      <c r="H272" s="46">
        <v>21784000</v>
      </c>
    </row>
    <row r="273" spans="2:8" ht="13.5" thickBot="1" x14ac:dyDescent="0.25">
      <c r="B273" s="44" t="s">
        <v>413</v>
      </c>
      <c r="C273" s="45">
        <v>304.63</v>
      </c>
      <c r="D273" s="45">
        <v>306.20999999999998</v>
      </c>
      <c r="E273" s="45">
        <v>299.5</v>
      </c>
      <c r="F273" s="45">
        <v>304.79000000000002</v>
      </c>
      <c r="G273" s="45">
        <v>303.88</v>
      </c>
      <c r="H273" s="46">
        <v>19130000</v>
      </c>
    </row>
    <row r="274" spans="2:8" ht="13.5" thickBot="1" x14ac:dyDescent="0.25">
      <c r="B274" s="44" t="s">
        <v>414</v>
      </c>
      <c r="C274" s="45">
        <v>298.73</v>
      </c>
      <c r="D274" s="45">
        <v>306.89999999999998</v>
      </c>
      <c r="E274" s="45">
        <v>298.5</v>
      </c>
      <c r="F274" s="45">
        <v>305.58</v>
      </c>
      <c r="G274" s="45">
        <v>304.66000000000003</v>
      </c>
      <c r="H274" s="46">
        <v>16880500</v>
      </c>
    </row>
    <row r="275" spans="2:8" ht="13.5" thickBot="1" x14ac:dyDescent="0.25">
      <c r="B275" s="44" t="s">
        <v>415</v>
      </c>
      <c r="C275" s="45">
        <v>304.26</v>
      </c>
      <c r="D275" s="45">
        <v>306.77</v>
      </c>
      <c r="E275" s="45">
        <v>299.64</v>
      </c>
      <c r="F275" s="45">
        <v>300.94</v>
      </c>
      <c r="G275" s="45">
        <v>300.04000000000002</v>
      </c>
      <c r="H275" s="46">
        <v>17362300</v>
      </c>
    </row>
    <row r="276" spans="2:8" ht="13.5" thickBot="1" x14ac:dyDescent="0.25">
      <c r="B276" s="44" t="s">
        <v>416</v>
      </c>
      <c r="C276" s="45">
        <v>302.74</v>
      </c>
      <c r="D276" s="45">
        <v>307.18</v>
      </c>
      <c r="E276" s="45">
        <v>301.63</v>
      </c>
      <c r="F276" s="45">
        <v>306.82</v>
      </c>
      <c r="G276" s="45">
        <v>305.89999999999998</v>
      </c>
      <c r="H276" s="46">
        <v>16265600</v>
      </c>
    </row>
    <row r="277" spans="2:8" ht="13.5" thickBot="1" x14ac:dyDescent="0.25">
      <c r="B277" s="44" t="s">
        <v>417</v>
      </c>
      <c r="C277" s="45">
        <v>307.38</v>
      </c>
      <c r="D277" s="45">
        <v>310.64</v>
      </c>
      <c r="E277" s="45">
        <v>299.36</v>
      </c>
      <c r="F277" s="45">
        <v>300.20999999999998</v>
      </c>
      <c r="G277" s="45">
        <v>299.31</v>
      </c>
      <c r="H277" s="46">
        <v>25356600</v>
      </c>
    </row>
    <row r="278" spans="2:8" ht="13.5" thickBot="1" x14ac:dyDescent="0.25">
      <c r="B278" s="44" t="s">
        <v>418</v>
      </c>
      <c r="C278" s="45">
        <v>298.94</v>
      </c>
      <c r="D278" s="45">
        <v>306.33</v>
      </c>
      <c r="E278" s="45">
        <v>296.7</v>
      </c>
      <c r="F278" s="45">
        <v>303.95999999999998</v>
      </c>
      <c r="G278" s="45">
        <v>303.05</v>
      </c>
      <c r="H278" s="46">
        <v>22167100</v>
      </c>
    </row>
    <row r="279" spans="2:8" ht="13.5" thickBot="1" x14ac:dyDescent="0.25">
      <c r="B279" s="44" t="s">
        <v>419</v>
      </c>
      <c r="C279" s="45">
        <v>300.45</v>
      </c>
      <c r="D279" s="45">
        <v>301.3</v>
      </c>
      <c r="E279" s="45">
        <v>286.79000000000002</v>
      </c>
      <c r="F279" s="45">
        <v>297.74</v>
      </c>
      <c r="G279" s="45">
        <v>296.85000000000002</v>
      </c>
      <c r="H279" s="46">
        <v>36429800</v>
      </c>
    </row>
    <row r="280" spans="2:8" ht="13.5" thickBot="1" x14ac:dyDescent="0.25">
      <c r="B280" s="44" t="s">
        <v>420</v>
      </c>
      <c r="C280" s="45">
        <v>297.66000000000003</v>
      </c>
      <c r="D280" s="45">
        <v>300.3</v>
      </c>
      <c r="E280" s="45">
        <v>296.01</v>
      </c>
      <c r="F280" s="45">
        <v>298.95999999999998</v>
      </c>
      <c r="G280" s="45">
        <v>298.06</v>
      </c>
      <c r="H280" s="46">
        <v>19417200</v>
      </c>
    </row>
    <row r="281" spans="2:8" ht="13.5" thickBot="1" x14ac:dyDescent="0.25">
      <c r="B281" s="44" t="s">
        <v>421</v>
      </c>
      <c r="C281" s="45">
        <v>295.64</v>
      </c>
      <c r="D281" s="45">
        <v>300.95</v>
      </c>
      <c r="E281" s="45">
        <v>293.7</v>
      </c>
      <c r="F281" s="45">
        <v>300.83</v>
      </c>
      <c r="G281" s="45">
        <v>299.93</v>
      </c>
      <c r="H281" s="46">
        <v>18987000</v>
      </c>
    </row>
    <row r="282" spans="2:8" ht="13.5" thickBot="1" x14ac:dyDescent="0.25">
      <c r="B282" s="44" t="s">
        <v>422</v>
      </c>
      <c r="C282" s="45">
        <v>299.3</v>
      </c>
      <c r="D282" s="45">
        <v>305.38</v>
      </c>
      <c r="E282" s="45">
        <v>298.27</v>
      </c>
      <c r="F282" s="45">
        <v>299.08</v>
      </c>
      <c r="G282" s="45">
        <v>298.18</v>
      </c>
      <c r="H282" s="46">
        <v>25369600</v>
      </c>
    </row>
    <row r="283" spans="2:8" ht="13.5" thickBot="1" x14ac:dyDescent="0.25">
      <c r="B283" s="44" t="s">
        <v>423</v>
      </c>
      <c r="C283" s="45">
        <v>295.7</v>
      </c>
      <c r="D283" s="45">
        <v>300.26</v>
      </c>
      <c r="E283" s="45">
        <v>293.27</v>
      </c>
      <c r="F283" s="45">
        <v>295.73</v>
      </c>
      <c r="G283" s="45">
        <v>294.83999999999997</v>
      </c>
      <c r="H283" s="46">
        <v>21300500</v>
      </c>
    </row>
    <row r="284" spans="2:8" ht="13.5" thickBot="1" x14ac:dyDescent="0.25">
      <c r="B284" s="44" t="s">
        <v>424</v>
      </c>
      <c r="C284" s="45">
        <v>305.05</v>
      </c>
      <c r="D284" s="45">
        <v>308.06</v>
      </c>
      <c r="E284" s="45">
        <v>299.43</v>
      </c>
      <c r="F284" s="45">
        <v>299.67</v>
      </c>
      <c r="G284" s="45">
        <v>298.77</v>
      </c>
      <c r="H284" s="46">
        <v>19379500</v>
      </c>
    </row>
    <row r="285" spans="2:8" ht="13.5" thickBot="1" x14ac:dyDescent="0.25">
      <c r="B285" s="44" t="s">
        <v>425</v>
      </c>
      <c r="C285" s="45">
        <v>302.48</v>
      </c>
      <c r="D285" s="45">
        <v>306.17</v>
      </c>
      <c r="E285" s="45">
        <v>299.81</v>
      </c>
      <c r="F285" s="45">
        <v>305.07</v>
      </c>
      <c r="G285" s="45">
        <v>304.14999999999998</v>
      </c>
      <c r="H285" s="46">
        <v>15924400</v>
      </c>
    </row>
    <row r="286" spans="2:8" ht="13.5" thickBot="1" x14ac:dyDescent="0.25">
      <c r="B286" s="44" t="s">
        <v>426</v>
      </c>
      <c r="C286" s="45">
        <v>298.19</v>
      </c>
      <c r="D286" s="45">
        <v>303.60000000000002</v>
      </c>
      <c r="E286" s="45">
        <v>297.8</v>
      </c>
      <c r="F286" s="45">
        <v>302.55</v>
      </c>
      <c r="G286" s="45">
        <v>301.64</v>
      </c>
      <c r="H286" s="46">
        <v>14234200</v>
      </c>
    </row>
    <row r="287" spans="2:8" ht="13.5" thickBot="1" x14ac:dyDescent="0.25">
      <c r="B287" s="44" t="s">
        <v>427</v>
      </c>
      <c r="C287" s="45">
        <v>311.61</v>
      </c>
      <c r="D287" s="45">
        <v>312</v>
      </c>
      <c r="E287" s="45">
        <v>298.75</v>
      </c>
      <c r="F287" s="45">
        <v>300.31</v>
      </c>
      <c r="G287" s="45">
        <v>299.41000000000003</v>
      </c>
      <c r="H287" s="46">
        <v>28106400</v>
      </c>
    </row>
    <row r="288" spans="2:8" ht="13.5" thickBot="1" x14ac:dyDescent="0.25">
      <c r="B288" s="44" t="s">
        <v>428</v>
      </c>
      <c r="C288" s="45">
        <v>306.74</v>
      </c>
      <c r="D288" s="45">
        <v>312.87</v>
      </c>
      <c r="E288" s="45">
        <v>305.02999999999997</v>
      </c>
      <c r="F288" s="45">
        <v>311.72000000000003</v>
      </c>
      <c r="G288" s="45">
        <v>310.77999999999997</v>
      </c>
      <c r="H288" s="46">
        <v>19343100</v>
      </c>
    </row>
    <row r="289" spans="2:8" ht="13.5" thickBot="1" x14ac:dyDescent="0.25">
      <c r="B289" s="44" t="s">
        <v>429</v>
      </c>
      <c r="C289" s="45">
        <v>302.36</v>
      </c>
      <c r="D289" s="45">
        <v>307.18</v>
      </c>
      <c r="E289" s="45">
        <v>301.32</v>
      </c>
      <c r="F289" s="45">
        <v>305.06</v>
      </c>
      <c r="G289" s="45">
        <v>304.14</v>
      </c>
      <c r="H289" s="46">
        <v>13210900</v>
      </c>
    </row>
    <row r="290" spans="2:8" ht="13.5" thickBot="1" x14ac:dyDescent="0.25">
      <c r="B290" s="44" t="s">
        <v>430</v>
      </c>
      <c r="C290" s="45">
        <v>306.33</v>
      </c>
      <c r="D290" s="45">
        <v>308.66000000000003</v>
      </c>
      <c r="E290" s="45">
        <v>300.23</v>
      </c>
      <c r="F290" s="45">
        <v>301.66000000000003</v>
      </c>
      <c r="G290" s="45">
        <v>300.75</v>
      </c>
      <c r="H290" s="46">
        <v>13480400</v>
      </c>
    </row>
    <row r="291" spans="2:8" ht="13.5" thickBot="1" x14ac:dyDescent="0.25">
      <c r="B291" s="44" t="s">
        <v>431</v>
      </c>
      <c r="C291" s="45">
        <v>301.41000000000003</v>
      </c>
      <c r="D291" s="45">
        <v>309.04000000000002</v>
      </c>
      <c r="E291" s="45">
        <v>301.27999999999997</v>
      </c>
      <c r="F291" s="45">
        <v>307.56</v>
      </c>
      <c r="G291" s="45">
        <v>306.64</v>
      </c>
      <c r="H291" s="46">
        <v>19489300</v>
      </c>
    </row>
    <row r="292" spans="2:8" ht="13.5" thickBot="1" x14ac:dyDescent="0.25">
      <c r="B292" s="44" t="s">
        <v>432</v>
      </c>
      <c r="C292" s="45">
        <v>299.22000000000003</v>
      </c>
      <c r="D292" s="45">
        <v>305.25</v>
      </c>
      <c r="E292" s="45">
        <v>296.77999999999997</v>
      </c>
      <c r="F292" s="45">
        <v>297.89</v>
      </c>
      <c r="G292" s="45">
        <v>297</v>
      </c>
      <c r="H292" s="46">
        <v>17548000</v>
      </c>
    </row>
    <row r="293" spans="2:8" ht="13.5" thickBot="1" x14ac:dyDescent="0.25">
      <c r="B293" s="44" t="s">
        <v>433</v>
      </c>
      <c r="C293" s="45">
        <v>298</v>
      </c>
      <c r="D293" s="45">
        <v>307.05</v>
      </c>
      <c r="E293" s="45">
        <v>292.22000000000003</v>
      </c>
      <c r="F293" s="45">
        <v>298.67</v>
      </c>
      <c r="G293" s="45">
        <v>297.77</v>
      </c>
      <c r="H293" s="46">
        <v>33748700</v>
      </c>
    </row>
    <row r="294" spans="2:8" ht="13.5" thickBot="1" x14ac:dyDescent="0.25">
      <c r="B294" s="44" t="s">
        <v>434</v>
      </c>
      <c r="C294" s="45">
        <v>301.70999999999998</v>
      </c>
      <c r="D294" s="45">
        <v>303.3</v>
      </c>
      <c r="E294" s="45">
        <v>295.66000000000003</v>
      </c>
      <c r="F294" s="45">
        <v>299.17</v>
      </c>
      <c r="G294" s="45">
        <v>298.27</v>
      </c>
      <c r="H294" s="46">
        <v>15418100</v>
      </c>
    </row>
    <row r="295" spans="2:8" ht="13.5" thickBot="1" x14ac:dyDescent="0.25">
      <c r="B295" s="44" t="s">
        <v>435</v>
      </c>
      <c r="C295" s="45">
        <v>297.02</v>
      </c>
      <c r="D295" s="45">
        <v>301.39</v>
      </c>
      <c r="E295" s="45">
        <v>295.51</v>
      </c>
      <c r="F295" s="45">
        <v>300.14999999999998</v>
      </c>
      <c r="G295" s="45">
        <v>299.25</v>
      </c>
      <c r="H295" s="46">
        <v>14956000</v>
      </c>
    </row>
    <row r="296" spans="2:8" ht="13.5" thickBot="1" x14ac:dyDescent="0.25">
      <c r="B296" s="44" t="s">
        <v>436</v>
      </c>
      <c r="C296" s="45">
        <v>299.37</v>
      </c>
      <c r="D296" s="45">
        <v>301.74</v>
      </c>
      <c r="E296" s="45">
        <v>294.47000000000003</v>
      </c>
      <c r="F296" s="45">
        <v>296.38</v>
      </c>
      <c r="G296" s="45">
        <v>295.49</v>
      </c>
      <c r="H296" s="46">
        <v>12819800</v>
      </c>
    </row>
    <row r="297" spans="2:8" ht="13.5" thickBot="1" x14ac:dyDescent="0.25">
      <c r="B297" s="44" t="s">
        <v>437</v>
      </c>
      <c r="C297" s="45">
        <v>295.8</v>
      </c>
      <c r="D297" s="45">
        <v>301.10000000000002</v>
      </c>
      <c r="E297" s="45">
        <v>295.66000000000003</v>
      </c>
      <c r="F297" s="45">
        <v>295.89</v>
      </c>
      <c r="G297" s="45">
        <v>295</v>
      </c>
      <c r="H297" s="46">
        <v>17229900</v>
      </c>
    </row>
    <row r="298" spans="2:8" ht="13.5" thickBot="1" x14ac:dyDescent="0.25">
      <c r="B298" s="44" t="s">
        <v>438</v>
      </c>
      <c r="C298" s="45">
        <v>297.17</v>
      </c>
      <c r="D298" s="45">
        <v>298.29000000000002</v>
      </c>
      <c r="E298" s="45">
        <v>293.43</v>
      </c>
      <c r="F298" s="45">
        <v>295.10000000000002</v>
      </c>
      <c r="G298" s="45">
        <v>294.20999999999998</v>
      </c>
      <c r="H298" s="46">
        <v>17717000</v>
      </c>
    </row>
    <row r="299" spans="2:8" ht="13.5" thickBot="1" x14ac:dyDescent="0.25">
      <c r="B299" s="44" t="s">
        <v>439</v>
      </c>
      <c r="C299" s="45">
        <v>288.58</v>
      </c>
      <c r="D299" s="45">
        <v>299.14999999999998</v>
      </c>
      <c r="E299" s="45">
        <v>288.18</v>
      </c>
      <c r="F299" s="45">
        <v>297.99</v>
      </c>
      <c r="G299" s="45">
        <v>297.10000000000002</v>
      </c>
      <c r="H299" s="46">
        <v>20844500</v>
      </c>
    </row>
    <row r="300" spans="2:8" ht="13.5" thickBot="1" x14ac:dyDescent="0.25">
      <c r="B300" s="44" t="s">
        <v>440</v>
      </c>
      <c r="C300" s="45">
        <v>288</v>
      </c>
      <c r="D300" s="45">
        <v>291.45</v>
      </c>
      <c r="E300" s="45">
        <v>285.8</v>
      </c>
      <c r="F300" s="45">
        <v>290.26</v>
      </c>
      <c r="G300" s="45">
        <v>289.39</v>
      </c>
      <c r="H300" s="46">
        <v>14239300</v>
      </c>
    </row>
    <row r="301" spans="2:8" ht="13.5" thickBot="1" x14ac:dyDescent="0.25">
      <c r="B301" s="44" t="s">
        <v>441</v>
      </c>
      <c r="C301" s="45">
        <v>286.13</v>
      </c>
      <c r="D301" s="45">
        <v>288.39</v>
      </c>
      <c r="E301" s="45">
        <v>276.02999999999997</v>
      </c>
      <c r="F301" s="45">
        <v>285.5</v>
      </c>
      <c r="G301" s="45">
        <v>284.64</v>
      </c>
      <c r="H301" s="46">
        <v>23701400</v>
      </c>
    </row>
    <row r="302" spans="2:8" ht="13.5" thickBot="1" x14ac:dyDescent="0.25">
      <c r="B302" s="44" t="s">
        <v>442</v>
      </c>
      <c r="C302" s="45">
        <v>298.5</v>
      </c>
      <c r="D302" s="45">
        <v>299.45999999999998</v>
      </c>
      <c r="E302" s="45">
        <v>286.64</v>
      </c>
      <c r="F302" s="45">
        <v>286.75</v>
      </c>
      <c r="G302" s="45">
        <v>285.89</v>
      </c>
      <c r="H302" s="46">
        <v>18360900</v>
      </c>
    </row>
    <row r="303" spans="2:8" ht="13.5" thickBot="1" x14ac:dyDescent="0.25">
      <c r="B303" s="44" t="s">
        <v>443</v>
      </c>
      <c r="C303" s="45">
        <v>288.5</v>
      </c>
      <c r="D303" s="45">
        <v>297.39999999999998</v>
      </c>
      <c r="E303" s="45">
        <v>287.67</v>
      </c>
      <c r="F303" s="45">
        <v>294.24</v>
      </c>
      <c r="G303" s="45">
        <v>293.36</v>
      </c>
      <c r="H303" s="46">
        <v>18287000</v>
      </c>
    </row>
    <row r="304" spans="2:8" ht="13.5" thickBot="1" x14ac:dyDescent="0.25">
      <c r="B304" s="44" t="s">
        <v>444</v>
      </c>
      <c r="C304" s="45">
        <v>292.55</v>
      </c>
      <c r="D304" s="45">
        <v>292.89999999999998</v>
      </c>
      <c r="E304" s="45">
        <v>286.75</v>
      </c>
      <c r="F304" s="45">
        <v>287.60000000000002</v>
      </c>
      <c r="G304" s="45">
        <v>286.74</v>
      </c>
      <c r="H304" s="46">
        <v>12999900</v>
      </c>
    </row>
    <row r="305" spans="2:8" ht="13.5" thickBot="1" x14ac:dyDescent="0.25">
      <c r="B305" s="44" t="s">
        <v>445</v>
      </c>
      <c r="C305" s="45">
        <v>283.45</v>
      </c>
      <c r="D305" s="45">
        <v>290.5</v>
      </c>
      <c r="E305" s="45">
        <v>281.85000000000002</v>
      </c>
      <c r="F305" s="45">
        <v>289.89999999999998</v>
      </c>
      <c r="G305" s="45">
        <v>289.02999999999997</v>
      </c>
      <c r="H305" s="46">
        <v>20181500</v>
      </c>
    </row>
    <row r="306" spans="2:8" ht="13.5" thickBot="1" x14ac:dyDescent="0.25">
      <c r="B306" s="44" t="s">
        <v>446</v>
      </c>
      <c r="C306" s="45">
        <v>279.02999999999997</v>
      </c>
      <c r="D306" s="45">
        <v>285.69</v>
      </c>
      <c r="E306" s="45">
        <v>274.38</v>
      </c>
      <c r="F306" s="45">
        <v>283.25</v>
      </c>
      <c r="G306" s="45">
        <v>282.39999999999998</v>
      </c>
      <c r="H306" s="46">
        <v>34061200</v>
      </c>
    </row>
    <row r="307" spans="2:8" ht="13.5" thickBot="1" x14ac:dyDescent="0.25">
      <c r="B307" s="44" t="s">
        <v>447</v>
      </c>
      <c r="C307" s="45">
        <v>293.05</v>
      </c>
      <c r="D307" s="45">
        <v>296.05</v>
      </c>
      <c r="E307" s="45">
        <v>284.95</v>
      </c>
      <c r="F307" s="45">
        <v>285.08999999999997</v>
      </c>
      <c r="G307" s="45">
        <v>284.23</v>
      </c>
      <c r="H307" s="46">
        <v>23950100</v>
      </c>
    </row>
    <row r="308" spans="2:8" ht="13.5" thickBot="1" x14ac:dyDescent="0.25">
      <c r="B308" s="44" t="s">
        <v>448</v>
      </c>
      <c r="C308" s="45">
        <v>300.2</v>
      </c>
      <c r="D308" s="45">
        <v>301.08</v>
      </c>
      <c r="E308" s="45">
        <v>294.27999999999997</v>
      </c>
      <c r="F308" s="45">
        <v>294.29000000000002</v>
      </c>
      <c r="G308" s="45">
        <v>293.41000000000003</v>
      </c>
      <c r="H308" s="46">
        <v>18547700</v>
      </c>
    </row>
    <row r="309" spans="2:8" ht="13.5" thickBot="1" x14ac:dyDescent="0.25">
      <c r="B309" s="44" t="s">
        <v>449</v>
      </c>
      <c r="C309" s="45">
        <v>306.14</v>
      </c>
      <c r="D309" s="45">
        <v>307.23</v>
      </c>
      <c r="E309" s="45">
        <v>300.02999999999997</v>
      </c>
      <c r="F309" s="45">
        <v>301.95</v>
      </c>
      <c r="G309" s="45">
        <v>301.04000000000002</v>
      </c>
      <c r="H309" s="46">
        <v>11623600</v>
      </c>
    </row>
    <row r="310" spans="2:8" ht="13.5" thickBot="1" x14ac:dyDescent="0.25">
      <c r="B310" s="44" t="s">
        <v>450</v>
      </c>
      <c r="C310" s="45">
        <v>300.98</v>
      </c>
      <c r="D310" s="45">
        <v>306.20999999999998</v>
      </c>
      <c r="E310" s="45">
        <v>298.25</v>
      </c>
      <c r="F310" s="45">
        <v>306.19</v>
      </c>
      <c r="G310" s="45">
        <v>305.27</v>
      </c>
      <c r="H310" s="46">
        <v>15641900</v>
      </c>
    </row>
    <row r="311" spans="2:8" ht="13.5" thickBot="1" x14ac:dyDescent="0.25">
      <c r="B311" s="44" t="s">
        <v>451</v>
      </c>
      <c r="C311" s="45">
        <v>302.57</v>
      </c>
      <c r="D311" s="45">
        <v>304.72000000000003</v>
      </c>
      <c r="E311" s="45">
        <v>300.36</v>
      </c>
      <c r="F311" s="45">
        <v>301.64</v>
      </c>
      <c r="G311" s="45">
        <v>300.73</v>
      </c>
      <c r="H311" s="46">
        <v>13967800</v>
      </c>
    </row>
    <row r="312" spans="2:8" ht="13.5" thickBot="1" x14ac:dyDescent="0.25">
      <c r="B312" s="44" t="s">
        <v>452</v>
      </c>
      <c r="C312" s="45">
        <v>307.94</v>
      </c>
      <c r="D312" s="45">
        <v>312.33999999999997</v>
      </c>
      <c r="E312" s="45">
        <v>303.87</v>
      </c>
      <c r="F312" s="45">
        <v>305.74</v>
      </c>
      <c r="G312" s="45">
        <v>304.82</v>
      </c>
      <c r="H312" s="46">
        <v>14358900</v>
      </c>
    </row>
    <row r="313" spans="2:8" ht="13.5" thickBot="1" x14ac:dyDescent="0.25">
      <c r="B313" s="44" t="s">
        <v>453</v>
      </c>
      <c r="C313" s="45">
        <v>312.88</v>
      </c>
      <c r="D313" s="45">
        <v>313.63</v>
      </c>
      <c r="E313" s="45">
        <v>302.85000000000002</v>
      </c>
      <c r="F313" s="45">
        <v>305.20999999999998</v>
      </c>
      <c r="G313" s="45">
        <v>304.29000000000002</v>
      </c>
      <c r="H313" s="46">
        <v>19955800</v>
      </c>
    </row>
    <row r="314" spans="2:8" ht="13.5" thickBot="1" x14ac:dyDescent="0.25">
      <c r="B314" s="44" t="s">
        <v>454</v>
      </c>
      <c r="C314" s="45">
        <v>314.39999999999998</v>
      </c>
      <c r="D314" s="45">
        <v>317.89</v>
      </c>
      <c r="E314" s="45">
        <v>310.11</v>
      </c>
      <c r="F314" s="45">
        <v>312.64</v>
      </c>
      <c r="G314" s="45">
        <v>311.7</v>
      </c>
      <c r="H314" s="46">
        <v>15183500</v>
      </c>
    </row>
    <row r="315" spans="2:8" ht="13.5" thickBot="1" x14ac:dyDescent="0.25">
      <c r="B315" s="44" t="s">
        <v>455</v>
      </c>
      <c r="C315" s="45">
        <v>313.23</v>
      </c>
      <c r="D315" s="45">
        <v>317.07</v>
      </c>
      <c r="E315" s="45">
        <v>310.45999999999998</v>
      </c>
      <c r="F315" s="45">
        <v>316.56</v>
      </c>
      <c r="G315" s="45">
        <v>315.61</v>
      </c>
      <c r="H315" s="46">
        <v>16236500</v>
      </c>
    </row>
    <row r="316" spans="2:8" ht="13.5" thickBot="1" x14ac:dyDescent="0.25">
      <c r="B316" s="44" t="s">
        <v>456</v>
      </c>
      <c r="C316" s="45">
        <v>314.95999999999998</v>
      </c>
      <c r="D316" s="45">
        <v>318.41000000000003</v>
      </c>
      <c r="E316" s="45">
        <v>310.2</v>
      </c>
      <c r="F316" s="45">
        <v>310.73</v>
      </c>
      <c r="G316" s="45">
        <v>309.8</v>
      </c>
      <c r="H316" s="46">
        <v>17600200</v>
      </c>
    </row>
    <row r="317" spans="2:8" ht="13.5" thickBot="1" x14ac:dyDescent="0.25">
      <c r="B317" s="44" t="s">
        <v>457</v>
      </c>
      <c r="C317" s="45">
        <v>309.93</v>
      </c>
      <c r="D317" s="45">
        <v>315.95</v>
      </c>
      <c r="E317" s="45">
        <v>309.93</v>
      </c>
      <c r="F317" s="45">
        <v>313.19</v>
      </c>
      <c r="G317" s="45">
        <v>312.25</v>
      </c>
      <c r="H317" s="46">
        <v>15180200</v>
      </c>
    </row>
    <row r="318" spans="2:8" ht="13.5" thickBot="1" x14ac:dyDescent="0.25">
      <c r="B318" s="44" t="s">
        <v>458</v>
      </c>
      <c r="C318" s="45">
        <v>318</v>
      </c>
      <c r="D318" s="45">
        <v>318.39</v>
      </c>
      <c r="E318" s="45">
        <v>310.64999999999998</v>
      </c>
      <c r="F318" s="45">
        <v>314.31</v>
      </c>
      <c r="G318" s="45">
        <v>313.37</v>
      </c>
      <c r="H318" s="46">
        <v>20461100</v>
      </c>
    </row>
    <row r="319" spans="2:8" ht="13.5" thickBot="1" x14ac:dyDescent="0.25">
      <c r="B319" s="44" t="s">
        <v>459</v>
      </c>
      <c r="C319" s="45">
        <v>317.54000000000002</v>
      </c>
      <c r="D319" s="45">
        <v>324.14</v>
      </c>
      <c r="E319" s="45">
        <v>314.66000000000003</v>
      </c>
      <c r="F319" s="45">
        <v>322.70999999999998</v>
      </c>
      <c r="G319" s="45">
        <v>321.74</v>
      </c>
      <c r="H319" s="46">
        <v>22817900</v>
      </c>
    </row>
    <row r="320" spans="2:8" ht="13.5" thickBot="1" x14ac:dyDescent="0.25">
      <c r="B320" s="44" t="s">
        <v>460</v>
      </c>
      <c r="C320" s="45">
        <v>323.69</v>
      </c>
      <c r="D320" s="45">
        <v>325.66000000000003</v>
      </c>
      <c r="E320" s="45">
        <v>317.58999999999997</v>
      </c>
      <c r="F320" s="45">
        <v>318.60000000000002</v>
      </c>
      <c r="G320" s="45">
        <v>317.64</v>
      </c>
      <c r="H320" s="46">
        <v>25799600</v>
      </c>
    </row>
    <row r="321" spans="2:8" ht="13.5" thickBot="1" x14ac:dyDescent="0.25">
      <c r="B321" s="44" t="s">
        <v>461</v>
      </c>
      <c r="C321" s="45">
        <v>316.88</v>
      </c>
      <c r="D321" s="45">
        <v>326.2</v>
      </c>
      <c r="E321" s="45">
        <v>314.25</v>
      </c>
      <c r="F321" s="45">
        <v>325.48</v>
      </c>
      <c r="G321" s="45">
        <v>324.5</v>
      </c>
      <c r="H321" s="46">
        <v>39220300</v>
      </c>
    </row>
    <row r="322" spans="2:8" ht="13.5" thickBot="1" x14ac:dyDescent="0.25">
      <c r="B322" s="44" t="s">
        <v>462</v>
      </c>
      <c r="C322" s="45">
        <v>325.12</v>
      </c>
      <c r="D322" s="45">
        <v>325.35000000000002</v>
      </c>
      <c r="E322" s="45">
        <v>309.83999999999997</v>
      </c>
      <c r="F322" s="45">
        <v>311.70999999999998</v>
      </c>
      <c r="G322" s="45">
        <v>310.77</v>
      </c>
      <c r="H322" s="46">
        <v>64229200</v>
      </c>
    </row>
    <row r="323" spans="2:8" ht="13.5" thickBot="1" x14ac:dyDescent="0.25">
      <c r="B323" s="44" t="s">
        <v>463</v>
      </c>
      <c r="C323" s="45">
        <v>301.19</v>
      </c>
      <c r="D323" s="45">
        <v>301.77</v>
      </c>
      <c r="E323" s="45">
        <v>291.89999999999998</v>
      </c>
      <c r="F323" s="45">
        <v>298.57</v>
      </c>
      <c r="G323" s="45">
        <v>297.67</v>
      </c>
      <c r="H323" s="46">
        <v>47256900</v>
      </c>
    </row>
    <row r="324" spans="2:8" ht="13.5" thickBot="1" x14ac:dyDescent="0.25">
      <c r="B324" s="44" t="s">
        <v>464</v>
      </c>
      <c r="C324" s="45">
        <v>295.19</v>
      </c>
      <c r="D324" s="45">
        <v>298.3</v>
      </c>
      <c r="E324" s="45">
        <v>291.86</v>
      </c>
      <c r="F324" s="45">
        <v>294.47000000000003</v>
      </c>
      <c r="G324" s="45">
        <v>293.58999999999997</v>
      </c>
      <c r="H324" s="46">
        <v>19585600</v>
      </c>
    </row>
    <row r="325" spans="2:8" ht="13.5" thickBot="1" x14ac:dyDescent="0.25">
      <c r="B325" s="44" t="s">
        <v>465</v>
      </c>
      <c r="C325" s="45">
        <v>295.77999999999997</v>
      </c>
      <c r="D325" s="45">
        <v>297.52</v>
      </c>
      <c r="E325" s="45">
        <v>288.3</v>
      </c>
      <c r="F325" s="45">
        <v>291.61</v>
      </c>
      <c r="G325" s="45">
        <v>290.73</v>
      </c>
      <c r="H325" s="46">
        <v>24915700</v>
      </c>
    </row>
    <row r="326" spans="2:8" ht="13.5" thickBot="1" x14ac:dyDescent="0.25">
      <c r="B326" s="44" t="s">
        <v>466</v>
      </c>
      <c r="C326" s="45">
        <v>304.57</v>
      </c>
      <c r="D326" s="45">
        <v>305.45999999999998</v>
      </c>
      <c r="E326" s="45">
        <v>291.2</v>
      </c>
      <c r="F326" s="45">
        <v>294.26</v>
      </c>
      <c r="G326" s="45">
        <v>293.38</v>
      </c>
      <c r="H326" s="46">
        <v>42089700</v>
      </c>
    </row>
    <row r="327" spans="2:8" ht="13.5" thickBot="1" x14ac:dyDescent="0.25">
      <c r="B327" s="44" t="s">
        <v>467</v>
      </c>
      <c r="C327" s="45">
        <v>313.5</v>
      </c>
      <c r="D327" s="45">
        <v>315.54000000000002</v>
      </c>
      <c r="E327" s="45">
        <v>302.22000000000003</v>
      </c>
      <c r="F327" s="45">
        <v>302.52</v>
      </c>
      <c r="G327" s="45">
        <v>301.61</v>
      </c>
      <c r="H327" s="46">
        <v>23836900</v>
      </c>
    </row>
    <row r="328" spans="2:8" ht="13.5" thickBot="1" x14ac:dyDescent="0.25">
      <c r="B328" s="44" t="s">
        <v>468</v>
      </c>
      <c r="C328" s="45">
        <v>313.02999999999997</v>
      </c>
      <c r="D328" s="45">
        <v>318.68</v>
      </c>
      <c r="E328" s="45">
        <v>310.52</v>
      </c>
      <c r="F328" s="45">
        <v>316.01</v>
      </c>
      <c r="G328" s="45">
        <v>315.06</v>
      </c>
      <c r="H328" s="46">
        <v>21763700</v>
      </c>
    </row>
    <row r="329" spans="2:8" ht="13.5" thickBot="1" x14ac:dyDescent="0.25">
      <c r="B329" s="44" t="s">
        <v>469</v>
      </c>
      <c r="C329" s="45">
        <v>310.88</v>
      </c>
      <c r="D329" s="45">
        <v>314.2</v>
      </c>
      <c r="E329" s="45">
        <v>307.62</v>
      </c>
      <c r="F329" s="45">
        <v>312.05</v>
      </c>
      <c r="G329" s="45">
        <v>311.11</v>
      </c>
      <c r="H329" s="46">
        <v>20764600</v>
      </c>
    </row>
    <row r="330" spans="2:8" ht="13.5" thickBot="1" x14ac:dyDescent="0.25">
      <c r="B330" s="44" t="s">
        <v>470</v>
      </c>
      <c r="C330" s="45">
        <v>307.54000000000002</v>
      </c>
      <c r="D330" s="45">
        <v>311.70999999999998</v>
      </c>
      <c r="E330" s="45">
        <v>304.70999999999998</v>
      </c>
      <c r="F330" s="45">
        <v>310.62</v>
      </c>
      <c r="G330" s="45">
        <v>309.69</v>
      </c>
      <c r="H330" s="46">
        <v>25323100</v>
      </c>
    </row>
    <row r="331" spans="2:8" ht="13.5" thickBot="1" x14ac:dyDescent="0.25">
      <c r="B331" s="44" t="s">
        <v>471</v>
      </c>
      <c r="C331" s="45">
        <v>311.79000000000002</v>
      </c>
      <c r="D331" s="45">
        <v>314.88</v>
      </c>
      <c r="E331" s="45">
        <v>307.36</v>
      </c>
      <c r="F331" s="45">
        <v>308.87</v>
      </c>
      <c r="G331" s="45">
        <v>307.94</v>
      </c>
      <c r="H331" s="46">
        <v>22576000</v>
      </c>
    </row>
    <row r="332" spans="2:8" ht="13.5" thickBot="1" x14ac:dyDescent="0.25">
      <c r="B332" s="44" t="s">
        <v>472</v>
      </c>
      <c r="C332" s="45">
        <v>313.62</v>
      </c>
      <c r="D332" s="45">
        <v>316.24</v>
      </c>
      <c r="E332" s="45">
        <v>310.29000000000002</v>
      </c>
      <c r="F332" s="45">
        <v>313.41000000000003</v>
      </c>
      <c r="G332" s="45">
        <v>312.47000000000003</v>
      </c>
      <c r="H332" s="46">
        <v>30281000</v>
      </c>
    </row>
    <row r="333" spans="2:8" ht="13.5" thickBot="1" x14ac:dyDescent="0.25">
      <c r="B333" s="44" t="s">
        <v>473</v>
      </c>
      <c r="C333" s="45">
        <v>301.75</v>
      </c>
      <c r="D333" s="45">
        <v>309.45</v>
      </c>
      <c r="E333" s="45">
        <v>300.10000000000002</v>
      </c>
      <c r="F333" s="45">
        <v>309.33999999999997</v>
      </c>
      <c r="G333" s="45">
        <v>308.41000000000003</v>
      </c>
      <c r="H333" s="46">
        <v>36677100</v>
      </c>
    </row>
    <row r="334" spans="2:8" ht="13.5" thickBot="1" x14ac:dyDescent="0.25">
      <c r="B334" s="44" t="s">
        <v>474</v>
      </c>
      <c r="C334" s="45">
        <v>293.89999999999998</v>
      </c>
      <c r="D334" s="45">
        <v>300.18</v>
      </c>
      <c r="E334" s="45">
        <v>291.89999999999998</v>
      </c>
      <c r="F334" s="45">
        <v>298.29000000000002</v>
      </c>
      <c r="G334" s="45">
        <v>297.39</v>
      </c>
      <c r="H334" s="46">
        <v>27585900</v>
      </c>
    </row>
    <row r="335" spans="2:8" ht="13.5" thickBot="1" x14ac:dyDescent="0.25">
      <c r="B335" s="44" t="s">
        <v>475</v>
      </c>
      <c r="C335" s="45">
        <v>295.55</v>
      </c>
      <c r="D335" s="45">
        <v>298.13</v>
      </c>
      <c r="E335" s="45">
        <v>287.05</v>
      </c>
      <c r="F335" s="45">
        <v>294.10000000000002</v>
      </c>
      <c r="G335" s="45">
        <v>293.22000000000003</v>
      </c>
      <c r="H335" s="46">
        <v>37058300</v>
      </c>
    </row>
    <row r="336" spans="2:8" ht="13.5" thickBot="1" x14ac:dyDescent="0.25">
      <c r="B336" s="44" t="s">
        <v>476</v>
      </c>
      <c r="C336" s="45">
        <v>292.18</v>
      </c>
      <c r="D336" s="45">
        <v>296.2</v>
      </c>
      <c r="E336" s="45">
        <v>288.66000000000003</v>
      </c>
      <c r="F336" s="45">
        <v>290.52999999999997</v>
      </c>
      <c r="G336" s="45">
        <v>289.66000000000003</v>
      </c>
      <c r="H336" s="46">
        <v>25546200</v>
      </c>
    </row>
    <row r="337" spans="2:8" ht="13.5" thickBot="1" x14ac:dyDescent="0.25">
      <c r="B337" s="44" t="s">
        <v>477</v>
      </c>
      <c r="C337" s="45">
        <v>295.89</v>
      </c>
      <c r="D337" s="45">
        <v>298.12</v>
      </c>
      <c r="E337" s="45">
        <v>291.31</v>
      </c>
      <c r="F337" s="45">
        <v>291.99</v>
      </c>
      <c r="G337" s="45">
        <v>291.11</v>
      </c>
      <c r="H337" s="46">
        <v>47600500</v>
      </c>
    </row>
    <row r="338" spans="2:8" ht="13.5" thickBot="1" x14ac:dyDescent="0.25">
      <c r="B338" s="44" t="s">
        <v>478</v>
      </c>
      <c r="C338" s="45">
        <v>287.64999999999998</v>
      </c>
      <c r="D338" s="45">
        <v>298.12</v>
      </c>
      <c r="E338" s="45">
        <v>286.36</v>
      </c>
      <c r="F338" s="45">
        <v>294.37</v>
      </c>
      <c r="G338" s="45">
        <v>293.49</v>
      </c>
      <c r="H338" s="46">
        <v>33865500</v>
      </c>
    </row>
    <row r="339" spans="2:8" ht="13.5" thickBot="1" x14ac:dyDescent="0.25">
      <c r="B339" s="44" t="s">
        <v>479</v>
      </c>
      <c r="C339" s="45">
        <v>286.7</v>
      </c>
      <c r="D339" s="45">
        <v>289.39999999999998</v>
      </c>
      <c r="E339" s="45">
        <v>284.85000000000002</v>
      </c>
      <c r="F339" s="45">
        <v>286.02</v>
      </c>
      <c r="G339" s="45">
        <v>285.16000000000003</v>
      </c>
      <c r="H339" s="46">
        <v>8629300</v>
      </c>
    </row>
    <row r="340" spans="2:8" ht="13.5" thickBot="1" x14ac:dyDescent="0.25">
      <c r="B340" s="44" t="s">
        <v>480</v>
      </c>
      <c r="C340" s="45">
        <v>284.76</v>
      </c>
      <c r="D340" s="45">
        <v>289.05</v>
      </c>
      <c r="E340" s="45">
        <v>284.42</v>
      </c>
      <c r="F340" s="45">
        <v>286.98</v>
      </c>
      <c r="G340" s="45">
        <v>286.12</v>
      </c>
      <c r="H340" s="46">
        <v>19676000</v>
      </c>
    </row>
    <row r="341" spans="2:8" ht="13.5" thickBot="1" x14ac:dyDescent="0.25">
      <c r="B341" s="44" t="s">
        <v>481</v>
      </c>
      <c r="C341" s="45">
        <v>284.5</v>
      </c>
      <c r="D341" s="45">
        <v>286.57</v>
      </c>
      <c r="E341" s="45">
        <v>280.69</v>
      </c>
      <c r="F341" s="45">
        <v>281.52999999999997</v>
      </c>
      <c r="G341" s="45">
        <v>280.68</v>
      </c>
      <c r="H341" s="46">
        <v>15395700</v>
      </c>
    </row>
    <row r="342" spans="2:8" ht="13.5" thickBot="1" x14ac:dyDescent="0.25">
      <c r="B342" s="44" t="s">
        <v>482</v>
      </c>
      <c r="C342" s="45">
        <v>284.82</v>
      </c>
      <c r="D342" s="45">
        <v>289.55</v>
      </c>
      <c r="E342" s="45">
        <v>284.06</v>
      </c>
      <c r="F342" s="45">
        <v>285.29000000000002</v>
      </c>
      <c r="G342" s="45">
        <v>284.43</v>
      </c>
      <c r="H342" s="46">
        <v>16722100</v>
      </c>
    </row>
    <row r="343" spans="2:8" ht="13.5" thickBot="1" x14ac:dyDescent="0.25">
      <c r="B343" s="44" t="s">
        <v>483</v>
      </c>
      <c r="C343" s="45">
        <v>282.01</v>
      </c>
      <c r="D343" s="45">
        <v>289.35000000000002</v>
      </c>
      <c r="E343" s="45">
        <v>280.64999999999998</v>
      </c>
      <c r="F343" s="45">
        <v>287.05</v>
      </c>
      <c r="G343" s="45">
        <v>286.19</v>
      </c>
      <c r="H343" s="46">
        <v>26108300</v>
      </c>
    </row>
    <row r="344" spans="2:8" ht="13.5" thickBot="1" x14ac:dyDescent="0.25">
      <c r="B344" s="44" t="s">
        <v>484</v>
      </c>
      <c r="C344" s="45">
        <v>288.7</v>
      </c>
      <c r="D344" s="45">
        <v>289.79000000000002</v>
      </c>
      <c r="E344" s="45">
        <v>277.60000000000002</v>
      </c>
      <c r="F344" s="45">
        <v>278.47000000000003</v>
      </c>
      <c r="G344" s="45">
        <v>277.63</v>
      </c>
      <c r="H344" s="46">
        <v>24232700</v>
      </c>
    </row>
    <row r="345" spans="2:8" ht="13.5" thickBot="1" x14ac:dyDescent="0.25">
      <c r="B345" s="44" t="s">
        <v>485</v>
      </c>
      <c r="C345" s="45">
        <v>281.51</v>
      </c>
      <c r="D345" s="45">
        <v>289.67</v>
      </c>
      <c r="E345" s="45">
        <v>278.95</v>
      </c>
      <c r="F345" s="45">
        <v>288.73</v>
      </c>
      <c r="G345" s="45">
        <v>287.86</v>
      </c>
      <c r="H345" s="46">
        <v>50988400</v>
      </c>
    </row>
    <row r="346" spans="2:8" ht="13.5" thickBot="1" x14ac:dyDescent="0.25">
      <c r="B346" s="44" t="s">
        <v>486</v>
      </c>
      <c r="C346" s="45">
        <v>279.08</v>
      </c>
      <c r="D346" s="45">
        <v>285.26</v>
      </c>
      <c r="E346" s="45">
        <v>277.79000000000002</v>
      </c>
      <c r="F346" s="45">
        <v>284.88</v>
      </c>
      <c r="G346" s="45">
        <v>284.02</v>
      </c>
      <c r="H346" s="46">
        <v>17563100</v>
      </c>
    </row>
    <row r="347" spans="2:8" ht="13.5" thickBot="1" x14ac:dyDescent="0.25">
      <c r="B347" s="44" t="s">
        <v>487</v>
      </c>
      <c r="C347" s="45">
        <v>283.52999999999997</v>
      </c>
      <c r="D347" s="45">
        <v>284</v>
      </c>
      <c r="E347" s="45">
        <v>278.36</v>
      </c>
      <c r="F347" s="45">
        <v>281.64</v>
      </c>
      <c r="G347" s="45">
        <v>280.79000000000002</v>
      </c>
      <c r="H347" s="46">
        <v>20556200</v>
      </c>
    </row>
    <row r="348" spans="2:8" ht="13.5" thickBot="1" x14ac:dyDescent="0.25">
      <c r="B348" s="44" t="s">
        <v>488</v>
      </c>
      <c r="C348" s="45">
        <v>278.73</v>
      </c>
      <c r="D348" s="45">
        <v>284.8</v>
      </c>
      <c r="E348" s="45">
        <v>276.22000000000003</v>
      </c>
      <c r="F348" s="45">
        <v>284.33</v>
      </c>
      <c r="G348" s="45">
        <v>283.48</v>
      </c>
      <c r="H348" s="46">
        <v>20701600</v>
      </c>
    </row>
    <row r="349" spans="2:8" ht="13.5" thickBot="1" x14ac:dyDescent="0.25">
      <c r="B349" s="44" t="s">
        <v>489</v>
      </c>
      <c r="C349" s="45">
        <v>284.75</v>
      </c>
      <c r="D349" s="45">
        <v>287.85000000000002</v>
      </c>
      <c r="E349" s="45">
        <v>280.13</v>
      </c>
      <c r="F349" s="45">
        <v>281</v>
      </c>
      <c r="G349" s="45">
        <v>280.16000000000003</v>
      </c>
      <c r="H349" s="46">
        <v>43102500</v>
      </c>
    </row>
    <row r="350" spans="2:8" ht="13.5" thickBot="1" x14ac:dyDescent="0.25">
      <c r="B350" s="44" t="s">
        <v>490</v>
      </c>
      <c r="C350" s="45">
        <v>272.3</v>
      </c>
      <c r="D350" s="45">
        <v>283.99</v>
      </c>
      <c r="E350" s="45">
        <v>271.42</v>
      </c>
      <c r="F350" s="45">
        <v>281.83</v>
      </c>
      <c r="G350" s="45">
        <v>280.98</v>
      </c>
      <c r="H350" s="46">
        <v>25973500</v>
      </c>
    </row>
    <row r="351" spans="2:8" ht="13.5" thickBot="1" x14ac:dyDescent="0.25">
      <c r="B351" s="44" t="s">
        <v>491</v>
      </c>
      <c r="C351" s="45">
        <v>271.89</v>
      </c>
      <c r="D351" s="45">
        <v>274.99</v>
      </c>
      <c r="E351" s="45">
        <v>268.32</v>
      </c>
      <c r="F351" s="45">
        <v>273.35000000000002</v>
      </c>
      <c r="G351" s="45">
        <v>272.52999999999997</v>
      </c>
      <c r="H351" s="46">
        <v>19175100</v>
      </c>
    </row>
    <row r="352" spans="2:8" ht="13.5" thickBot="1" x14ac:dyDescent="0.25">
      <c r="B352" s="44" t="s">
        <v>492</v>
      </c>
      <c r="C352" s="45">
        <v>274.88</v>
      </c>
      <c r="D352" s="45">
        <v>275.72000000000003</v>
      </c>
      <c r="E352" s="45">
        <v>269.08999999999997</v>
      </c>
      <c r="F352" s="45">
        <v>271.32</v>
      </c>
      <c r="G352" s="45">
        <v>270.51</v>
      </c>
      <c r="H352" s="46">
        <v>16164000</v>
      </c>
    </row>
    <row r="353" spans="2:8" ht="13.5" thickBot="1" x14ac:dyDescent="0.25">
      <c r="B353" s="44" t="s">
        <v>493</v>
      </c>
      <c r="C353" s="45">
        <v>267.17</v>
      </c>
      <c r="D353" s="45">
        <v>271.75</v>
      </c>
      <c r="E353" s="45">
        <v>265.33</v>
      </c>
      <c r="F353" s="45">
        <v>271.05</v>
      </c>
      <c r="G353" s="45">
        <v>270.24</v>
      </c>
      <c r="H353" s="46">
        <v>15442500</v>
      </c>
    </row>
    <row r="354" spans="2:8" ht="13.5" thickBot="1" x14ac:dyDescent="0.25">
      <c r="B354" s="44" t="s">
        <v>494</v>
      </c>
      <c r="C354" s="45">
        <v>262.48</v>
      </c>
      <c r="D354" s="45">
        <v>267.95</v>
      </c>
      <c r="E354" s="45">
        <v>261.7</v>
      </c>
      <c r="F354" s="45">
        <v>264.95</v>
      </c>
      <c r="G354" s="45">
        <v>264.14999999999998</v>
      </c>
      <c r="H354" s="46">
        <v>16938500</v>
      </c>
    </row>
    <row r="355" spans="2:8" ht="13.5" thickBot="1" x14ac:dyDescent="0.25">
      <c r="B355" s="44" t="s">
        <v>495</v>
      </c>
      <c r="C355" s="45">
        <v>260.62</v>
      </c>
      <c r="D355" s="45">
        <v>267.64999999999998</v>
      </c>
      <c r="E355" s="45">
        <v>258.88</v>
      </c>
      <c r="F355" s="45">
        <v>264.58</v>
      </c>
      <c r="G355" s="45">
        <v>263.79000000000002</v>
      </c>
      <c r="H355" s="46">
        <v>20899400</v>
      </c>
    </row>
    <row r="356" spans="2:8" ht="13.5" thickBot="1" x14ac:dyDescent="0.25">
      <c r="B356" s="44" t="s">
        <v>496</v>
      </c>
      <c r="C356" s="45">
        <v>271.67</v>
      </c>
      <c r="D356" s="45">
        <v>274.25</v>
      </c>
      <c r="E356" s="45">
        <v>262.8</v>
      </c>
      <c r="F356" s="45">
        <v>263.60000000000002</v>
      </c>
      <c r="G356" s="45">
        <v>262.81</v>
      </c>
      <c r="H356" s="46">
        <v>26163600</v>
      </c>
    </row>
    <row r="357" spans="2:8" ht="13.5" thickBot="1" x14ac:dyDescent="0.25">
      <c r="B357" s="44" t="s">
        <v>497</v>
      </c>
      <c r="C357" s="45">
        <v>270.14</v>
      </c>
      <c r="D357" s="45">
        <v>276.57</v>
      </c>
      <c r="E357" s="45">
        <v>269.69</v>
      </c>
      <c r="F357" s="45">
        <v>271.12</v>
      </c>
      <c r="G357" s="45">
        <v>270.31</v>
      </c>
      <c r="H357" s="46">
        <v>19419000</v>
      </c>
    </row>
    <row r="358" spans="2:8" ht="13.5" thickBot="1" x14ac:dyDescent="0.25">
      <c r="B358" s="44" t="s">
        <v>498</v>
      </c>
      <c r="C358" s="45">
        <v>270.3</v>
      </c>
      <c r="D358" s="45">
        <v>275.57</v>
      </c>
      <c r="E358" s="45">
        <v>269.56</v>
      </c>
      <c r="F358" s="45">
        <v>271.39</v>
      </c>
      <c r="G358" s="45">
        <v>270.58</v>
      </c>
      <c r="H358" s="46">
        <v>20742900</v>
      </c>
    </row>
    <row r="359" spans="2:8" ht="13.5" thickBot="1" x14ac:dyDescent="0.25">
      <c r="B359" s="44" t="s">
        <v>499</v>
      </c>
      <c r="C359" s="45">
        <v>272.66000000000003</v>
      </c>
      <c r="D359" s="45">
        <v>275.35000000000002</v>
      </c>
      <c r="E359" s="45">
        <v>271.12</v>
      </c>
      <c r="F359" s="45">
        <v>272.61</v>
      </c>
      <c r="G359" s="45">
        <v>271.79000000000002</v>
      </c>
      <c r="H359" s="46">
        <v>19405300</v>
      </c>
    </row>
    <row r="360" spans="2:8" ht="13.5" thickBot="1" x14ac:dyDescent="0.25">
      <c r="B360" s="44" t="s">
        <v>500</v>
      </c>
      <c r="C360" s="45">
        <v>265.89999999999998</v>
      </c>
      <c r="D360" s="45">
        <v>274</v>
      </c>
      <c r="E360" s="45">
        <v>265.89</v>
      </c>
      <c r="F360" s="45">
        <v>272.61</v>
      </c>
      <c r="G360" s="45">
        <v>271.79000000000002</v>
      </c>
      <c r="H360" s="46">
        <v>25609500</v>
      </c>
    </row>
    <row r="361" spans="2:8" ht="13.5" thickBot="1" x14ac:dyDescent="0.25">
      <c r="B361" s="44" t="s">
        <v>501</v>
      </c>
      <c r="C361" s="45">
        <v>260</v>
      </c>
      <c r="D361" s="45">
        <v>265</v>
      </c>
      <c r="E361" s="45">
        <v>258.45</v>
      </c>
      <c r="F361" s="45">
        <v>264.72000000000003</v>
      </c>
      <c r="G361" s="45">
        <v>263.93</v>
      </c>
      <c r="H361" s="46">
        <v>25473700</v>
      </c>
    </row>
    <row r="362" spans="2:8" ht="13.5" thickBot="1" x14ac:dyDescent="0.25">
      <c r="B362" s="44" t="s">
        <v>502</v>
      </c>
      <c r="C362" s="45">
        <v>265.25</v>
      </c>
      <c r="D362" s="45">
        <v>268.64999999999998</v>
      </c>
      <c r="E362" s="45">
        <v>261.29000000000002</v>
      </c>
      <c r="F362" s="45">
        <v>262.52</v>
      </c>
      <c r="G362" s="45">
        <v>261.73</v>
      </c>
      <c r="H362" s="46">
        <v>23816500</v>
      </c>
    </row>
    <row r="363" spans="2:8" ht="13.5" thickBot="1" x14ac:dyDescent="0.25">
      <c r="B363" s="44" t="s">
        <v>503</v>
      </c>
      <c r="C363" s="45">
        <v>252.93</v>
      </c>
      <c r="D363" s="45">
        <v>262.31</v>
      </c>
      <c r="E363" s="45">
        <v>252.71</v>
      </c>
      <c r="F363" s="45">
        <v>262.04000000000002</v>
      </c>
      <c r="G363" s="45">
        <v>261.25</v>
      </c>
      <c r="H363" s="46">
        <v>25727200</v>
      </c>
    </row>
    <row r="364" spans="2:8" ht="13.5" thickBot="1" x14ac:dyDescent="0.25">
      <c r="B364" s="44" t="s">
        <v>504</v>
      </c>
      <c r="C364" s="45">
        <v>253.4</v>
      </c>
      <c r="D364" s="45">
        <v>255.62</v>
      </c>
      <c r="E364" s="45">
        <v>249.17</v>
      </c>
      <c r="F364" s="45">
        <v>252.69</v>
      </c>
      <c r="G364" s="45">
        <v>251.93</v>
      </c>
      <c r="H364" s="46">
        <v>22371400</v>
      </c>
    </row>
    <row r="365" spans="2:8" ht="13.5" thickBot="1" x14ac:dyDescent="0.25">
      <c r="B365" s="44" t="s">
        <v>505</v>
      </c>
      <c r="C365" s="45">
        <v>245.28</v>
      </c>
      <c r="D365" s="45">
        <v>249.59</v>
      </c>
      <c r="E365" s="45">
        <v>244.95</v>
      </c>
      <c r="F365" s="45">
        <v>249.21</v>
      </c>
      <c r="G365" s="45">
        <v>248.46</v>
      </c>
      <c r="H365" s="46">
        <v>17724300</v>
      </c>
    </row>
    <row r="366" spans="2:8" ht="13.5" thickBot="1" x14ac:dyDescent="0.25">
      <c r="B366" s="44" t="s">
        <v>506</v>
      </c>
      <c r="C366" s="45">
        <v>246.81</v>
      </c>
      <c r="D366" s="45">
        <v>251.61</v>
      </c>
      <c r="E366" s="45">
        <v>246.65</v>
      </c>
      <c r="F366" s="45">
        <v>246.74</v>
      </c>
      <c r="G366" s="45">
        <v>246</v>
      </c>
      <c r="H366" s="46">
        <v>17748100</v>
      </c>
    </row>
    <row r="367" spans="2:8" ht="13.5" thickBot="1" x14ac:dyDescent="0.25">
      <c r="B367" s="44" t="s">
        <v>507</v>
      </c>
      <c r="C367" s="45">
        <v>245.41</v>
      </c>
      <c r="D367" s="45">
        <v>253.57</v>
      </c>
      <c r="E367" s="45">
        <v>245.12</v>
      </c>
      <c r="F367" s="45">
        <v>248.32</v>
      </c>
      <c r="G367" s="45">
        <v>247.57</v>
      </c>
      <c r="H367" s="46">
        <v>27738500</v>
      </c>
    </row>
    <row r="368" spans="2:8" ht="13.5" thickBot="1" x14ac:dyDescent="0.25">
      <c r="B368" s="44" t="s">
        <v>508</v>
      </c>
      <c r="C368" s="45">
        <v>247.47</v>
      </c>
      <c r="D368" s="45">
        <v>248.69</v>
      </c>
      <c r="E368" s="45">
        <v>243.41</v>
      </c>
      <c r="F368" s="45">
        <v>245.64</v>
      </c>
      <c r="G368" s="45">
        <v>244.9</v>
      </c>
      <c r="H368" s="46">
        <v>21599800</v>
      </c>
    </row>
    <row r="369" spans="2:8" ht="13.5" thickBot="1" x14ac:dyDescent="0.25">
      <c r="B369" s="44" t="s">
        <v>509</v>
      </c>
      <c r="C369" s="45">
        <v>241.3</v>
      </c>
      <c r="D369" s="45">
        <v>247.09</v>
      </c>
      <c r="E369" s="45">
        <v>241.19</v>
      </c>
      <c r="F369" s="45">
        <v>246.85</v>
      </c>
      <c r="G369" s="45">
        <v>246.11</v>
      </c>
      <c r="H369" s="46">
        <v>22943300</v>
      </c>
    </row>
    <row r="370" spans="2:8" ht="13.5" thickBot="1" x14ac:dyDescent="0.25">
      <c r="B370" s="44" t="s">
        <v>510</v>
      </c>
      <c r="C370" s="45">
        <v>238.45</v>
      </c>
      <c r="D370" s="45">
        <v>243.84</v>
      </c>
      <c r="E370" s="45">
        <v>238.14</v>
      </c>
      <c r="F370" s="45">
        <v>242.49</v>
      </c>
      <c r="G370" s="45">
        <v>241.76</v>
      </c>
      <c r="H370" s="46">
        <v>21193100</v>
      </c>
    </row>
    <row r="371" spans="2:8" ht="13.5" thickBot="1" x14ac:dyDescent="0.25">
      <c r="B371" s="44" t="s">
        <v>511</v>
      </c>
      <c r="C371" s="45">
        <v>235.79</v>
      </c>
      <c r="D371" s="45">
        <v>239.64</v>
      </c>
      <c r="E371" s="45">
        <v>235.52</v>
      </c>
      <c r="F371" s="45">
        <v>238.82</v>
      </c>
      <c r="G371" s="45">
        <v>238.1</v>
      </c>
      <c r="H371" s="46">
        <v>18163800</v>
      </c>
    </row>
    <row r="372" spans="2:8" ht="13.5" thickBot="1" x14ac:dyDescent="0.25">
      <c r="B372" s="44" t="s">
        <v>512</v>
      </c>
      <c r="C372" s="45">
        <v>236.92</v>
      </c>
      <c r="D372" s="45">
        <v>240.26</v>
      </c>
      <c r="E372" s="45">
        <v>235.33</v>
      </c>
      <c r="F372" s="45">
        <v>238.86</v>
      </c>
      <c r="G372" s="45">
        <v>238.14</v>
      </c>
      <c r="H372" s="46">
        <v>20653200</v>
      </c>
    </row>
    <row r="373" spans="2:8" ht="13.5" thickBot="1" x14ac:dyDescent="0.25">
      <c r="B373" s="44" t="s">
        <v>513</v>
      </c>
      <c r="C373" s="45">
        <v>236.74</v>
      </c>
      <c r="D373" s="45">
        <v>236.96</v>
      </c>
      <c r="E373" s="45">
        <v>231.45</v>
      </c>
      <c r="F373" s="45">
        <v>233.81</v>
      </c>
      <c r="G373" s="45">
        <v>233.11</v>
      </c>
      <c r="H373" s="46">
        <v>16155300</v>
      </c>
    </row>
    <row r="374" spans="2:8" ht="13.5" thickBot="1" x14ac:dyDescent="0.25">
      <c r="B374" s="44" t="s">
        <v>514</v>
      </c>
      <c r="C374" s="45">
        <v>233.05</v>
      </c>
      <c r="D374" s="45">
        <v>238.21</v>
      </c>
      <c r="E374" s="45">
        <v>232.3</v>
      </c>
      <c r="F374" s="45">
        <v>235.79</v>
      </c>
      <c r="G374" s="45">
        <v>235.08</v>
      </c>
      <c r="H374" s="46">
        <v>20449000</v>
      </c>
    </row>
    <row r="375" spans="2:8" ht="13.5" thickBot="1" x14ac:dyDescent="0.25">
      <c r="B375" s="44" t="s">
        <v>515</v>
      </c>
      <c r="C375" s="45">
        <v>236.17</v>
      </c>
      <c r="D375" s="45">
        <v>236.75</v>
      </c>
      <c r="E375" s="45">
        <v>230.72</v>
      </c>
      <c r="F375" s="45">
        <v>233.08</v>
      </c>
      <c r="G375" s="45">
        <v>232.38</v>
      </c>
      <c r="H375" s="46">
        <v>19119000</v>
      </c>
    </row>
    <row r="376" spans="2:8" ht="13.5" thickBot="1" x14ac:dyDescent="0.25">
      <c r="B376" s="44" t="s">
        <v>516</v>
      </c>
      <c r="C376" s="45">
        <v>231.46</v>
      </c>
      <c r="D376" s="45">
        <v>235.88</v>
      </c>
      <c r="E376" s="45">
        <v>231.08</v>
      </c>
      <c r="F376" s="45">
        <v>233.37</v>
      </c>
      <c r="G376" s="45">
        <v>232.67</v>
      </c>
      <c r="H376" s="46">
        <v>16865600</v>
      </c>
    </row>
    <row r="377" spans="2:8" ht="13.5" thickBot="1" x14ac:dyDescent="0.25">
      <c r="B377" s="44" t="s">
        <v>517</v>
      </c>
      <c r="C377" s="45">
        <v>231.42</v>
      </c>
      <c r="D377" s="45">
        <v>235.62</v>
      </c>
      <c r="E377" s="45">
        <v>230.27</v>
      </c>
      <c r="F377" s="45">
        <v>233.27</v>
      </c>
      <c r="G377" s="45">
        <v>232.57</v>
      </c>
      <c r="H377" s="46">
        <v>16400500</v>
      </c>
    </row>
    <row r="378" spans="2:8" ht="13.5" thickBot="1" x14ac:dyDescent="0.25">
      <c r="B378" s="44" t="s">
        <v>518</v>
      </c>
      <c r="C378" s="45">
        <v>232.24</v>
      </c>
      <c r="D378" s="45">
        <v>234.68</v>
      </c>
      <c r="E378" s="45">
        <v>229.85</v>
      </c>
      <c r="F378" s="45">
        <v>232.78</v>
      </c>
      <c r="G378" s="45">
        <v>232.08</v>
      </c>
      <c r="H378" s="46">
        <v>26978900</v>
      </c>
    </row>
    <row r="379" spans="2:8" ht="13.5" thickBot="1" x14ac:dyDescent="0.25">
      <c r="B379" s="44" t="s">
        <v>519</v>
      </c>
      <c r="C379" s="45">
        <v>236.06</v>
      </c>
      <c r="D379" s="45">
        <v>238.2</v>
      </c>
      <c r="E379" s="45">
        <v>232.93</v>
      </c>
      <c r="F379" s="45">
        <v>233.52</v>
      </c>
      <c r="G379" s="45">
        <v>232.82</v>
      </c>
      <c r="H379" s="46">
        <v>17889400</v>
      </c>
    </row>
    <row r="380" spans="2:8" ht="13.5" thickBot="1" x14ac:dyDescent="0.25">
      <c r="B380" s="44" t="s">
        <v>520</v>
      </c>
      <c r="C380" s="45">
        <v>239.47</v>
      </c>
      <c r="D380" s="45">
        <v>241.75</v>
      </c>
      <c r="E380" s="45">
        <v>232.75</v>
      </c>
      <c r="F380" s="45">
        <v>237.03</v>
      </c>
      <c r="G380" s="45">
        <v>236.32</v>
      </c>
      <c r="H380" s="46">
        <v>34463900</v>
      </c>
    </row>
    <row r="381" spans="2:8" ht="13.5" thickBot="1" x14ac:dyDescent="0.25">
      <c r="B381" s="44" t="s">
        <v>521</v>
      </c>
      <c r="C381" s="45">
        <v>243.18</v>
      </c>
      <c r="D381" s="45">
        <v>244.92</v>
      </c>
      <c r="E381" s="45">
        <v>238.99</v>
      </c>
      <c r="F381" s="45">
        <v>239.24</v>
      </c>
      <c r="G381" s="45">
        <v>238.52</v>
      </c>
      <c r="H381" s="46">
        <v>24350100</v>
      </c>
    </row>
    <row r="382" spans="2:8" ht="13.5" thickBot="1" x14ac:dyDescent="0.25">
      <c r="B382" s="44" t="s">
        <v>522</v>
      </c>
      <c r="C382" s="45">
        <v>238.62</v>
      </c>
      <c r="D382" s="45">
        <v>244</v>
      </c>
      <c r="E382" s="45">
        <v>236.46</v>
      </c>
      <c r="F382" s="45">
        <v>243.18</v>
      </c>
      <c r="G382" s="45">
        <v>242.45</v>
      </c>
      <c r="H382" s="46">
        <v>29143900</v>
      </c>
    </row>
    <row r="383" spans="2:8" ht="13.5" thickBot="1" x14ac:dyDescent="0.25">
      <c r="B383" s="44" t="s">
        <v>523</v>
      </c>
      <c r="C383" s="45">
        <v>239.01</v>
      </c>
      <c r="D383" s="45">
        <v>240.43</v>
      </c>
      <c r="E383" s="45">
        <v>235.75</v>
      </c>
      <c r="F383" s="45">
        <v>240.32</v>
      </c>
      <c r="G383" s="45">
        <v>239.6</v>
      </c>
      <c r="H383" s="46">
        <v>39554000</v>
      </c>
    </row>
    <row r="384" spans="2:8" ht="13.5" thickBot="1" x14ac:dyDescent="0.25">
      <c r="B384" s="44" t="s">
        <v>524</v>
      </c>
      <c r="C384" s="45">
        <v>239.89</v>
      </c>
      <c r="D384" s="45">
        <v>241.69</v>
      </c>
      <c r="E384" s="45">
        <v>236.77</v>
      </c>
      <c r="F384" s="45">
        <v>238.56</v>
      </c>
      <c r="G384" s="45">
        <v>237.84</v>
      </c>
      <c r="H384" s="46">
        <v>71196500</v>
      </c>
    </row>
    <row r="385" spans="2:8" ht="13.5" thickBot="1" x14ac:dyDescent="0.25">
      <c r="B385" s="44" t="s">
        <v>525</v>
      </c>
      <c r="C385" s="45">
        <v>212.5</v>
      </c>
      <c r="D385" s="45">
        <v>214.11</v>
      </c>
      <c r="E385" s="45">
        <v>208.88</v>
      </c>
      <c r="F385" s="45">
        <v>209.4</v>
      </c>
      <c r="G385" s="45">
        <v>208.77</v>
      </c>
      <c r="H385" s="46">
        <v>41992700</v>
      </c>
    </row>
    <row r="386" spans="2:8" ht="13.5" thickBot="1" x14ac:dyDescent="0.25">
      <c r="B386" s="44" t="s">
        <v>526</v>
      </c>
      <c r="C386" s="45">
        <v>210.82</v>
      </c>
      <c r="D386" s="45">
        <v>211.26</v>
      </c>
      <c r="E386" s="45">
        <v>207.13</v>
      </c>
      <c r="F386" s="45">
        <v>207.55</v>
      </c>
      <c r="G386" s="45">
        <v>206.93</v>
      </c>
      <c r="H386" s="46">
        <v>19198200</v>
      </c>
    </row>
    <row r="387" spans="2:8" ht="13.5" thickBot="1" x14ac:dyDescent="0.25">
      <c r="B387" s="44" t="s">
        <v>527</v>
      </c>
      <c r="C387" s="45">
        <v>213.68</v>
      </c>
      <c r="D387" s="45">
        <v>213.92</v>
      </c>
      <c r="E387" s="45">
        <v>210.71</v>
      </c>
      <c r="F387" s="45">
        <v>212.79</v>
      </c>
      <c r="G387" s="45">
        <v>212.15</v>
      </c>
      <c r="H387" s="46">
        <v>15750900</v>
      </c>
    </row>
    <row r="388" spans="2:8" ht="13.5" thickBot="1" x14ac:dyDescent="0.25">
      <c r="B388" s="44" t="s">
        <v>528</v>
      </c>
      <c r="C388" s="45">
        <v>210.21</v>
      </c>
      <c r="D388" s="45">
        <v>213.41</v>
      </c>
      <c r="E388" s="45">
        <v>209.58</v>
      </c>
      <c r="F388" s="45">
        <v>212.89</v>
      </c>
      <c r="G388" s="45">
        <v>212.25</v>
      </c>
      <c r="H388" s="46">
        <v>17717200</v>
      </c>
    </row>
    <row r="389" spans="2:8" ht="13.5" thickBot="1" x14ac:dyDescent="0.25">
      <c r="B389" s="44" t="s">
        <v>529</v>
      </c>
      <c r="C389" s="45">
        <v>213.48</v>
      </c>
      <c r="D389" s="45">
        <v>216.75</v>
      </c>
      <c r="E389" s="45">
        <v>212.77</v>
      </c>
      <c r="F389" s="45">
        <v>213.07</v>
      </c>
      <c r="G389" s="45">
        <v>212.43</v>
      </c>
      <c r="H389" s="46">
        <v>16475400</v>
      </c>
    </row>
    <row r="390" spans="2:8" ht="13.5" thickBot="1" x14ac:dyDescent="0.25">
      <c r="B390" s="44" t="s">
        <v>530</v>
      </c>
      <c r="C390" s="45">
        <v>213.47</v>
      </c>
      <c r="D390" s="45">
        <v>217.33</v>
      </c>
      <c r="E390" s="45">
        <v>212.93</v>
      </c>
      <c r="F390" s="45">
        <v>215.7</v>
      </c>
      <c r="G390" s="45">
        <v>215.05</v>
      </c>
      <c r="H390" s="46">
        <v>15898100</v>
      </c>
    </row>
    <row r="391" spans="2:8" ht="13.5" thickBot="1" x14ac:dyDescent="0.25">
      <c r="B391" s="44" t="s">
        <v>531</v>
      </c>
      <c r="C391" s="45">
        <v>219.91</v>
      </c>
      <c r="D391" s="45">
        <v>220.44</v>
      </c>
      <c r="E391" s="45">
        <v>216.21</v>
      </c>
      <c r="F391" s="45">
        <v>217.89</v>
      </c>
      <c r="G391" s="45">
        <v>217.24</v>
      </c>
      <c r="H391" s="46">
        <v>12281000</v>
      </c>
    </row>
    <row r="392" spans="2:8" ht="13.5" thickBot="1" x14ac:dyDescent="0.25">
      <c r="B392" s="44" t="s">
        <v>532</v>
      </c>
      <c r="C392" s="45">
        <v>219.79</v>
      </c>
      <c r="D392" s="45">
        <v>220.98</v>
      </c>
      <c r="E392" s="45">
        <v>217.13</v>
      </c>
      <c r="F392" s="45">
        <v>218.86</v>
      </c>
      <c r="G392" s="45">
        <v>218.2</v>
      </c>
      <c r="H392" s="46">
        <v>15481900</v>
      </c>
    </row>
    <row r="393" spans="2:8" ht="13.5" thickBot="1" x14ac:dyDescent="0.25">
      <c r="B393" s="44" t="s">
        <v>533</v>
      </c>
      <c r="C393" s="45">
        <v>217.88</v>
      </c>
      <c r="D393" s="45">
        <v>222.11</v>
      </c>
      <c r="E393" s="45">
        <v>217.55</v>
      </c>
      <c r="F393" s="45">
        <v>221.49</v>
      </c>
      <c r="G393" s="45">
        <v>220.83</v>
      </c>
      <c r="H393" s="46">
        <v>21591200</v>
      </c>
    </row>
    <row r="394" spans="2:8" ht="13.5" thickBot="1" x14ac:dyDescent="0.25">
      <c r="B394" s="44" t="s">
        <v>534</v>
      </c>
      <c r="C394" s="45">
        <v>215.73</v>
      </c>
      <c r="D394" s="45">
        <v>221.15</v>
      </c>
      <c r="E394" s="45">
        <v>215.69</v>
      </c>
      <c r="F394" s="45">
        <v>220.35</v>
      </c>
      <c r="G394" s="45">
        <v>219.69</v>
      </c>
      <c r="H394" s="46">
        <v>23310400</v>
      </c>
    </row>
    <row r="395" spans="2:8" ht="13.5" thickBot="1" x14ac:dyDescent="0.25">
      <c r="B395" s="44" t="s">
        <v>535</v>
      </c>
      <c r="C395" s="45">
        <v>214.84</v>
      </c>
      <c r="D395" s="45">
        <v>216.84</v>
      </c>
      <c r="E395" s="45">
        <v>212.58</v>
      </c>
      <c r="F395" s="45">
        <v>214</v>
      </c>
      <c r="G395" s="45">
        <v>213.36</v>
      </c>
      <c r="H395" s="46">
        <v>18972200</v>
      </c>
    </row>
    <row r="396" spans="2:8" ht="13.5" thickBot="1" x14ac:dyDescent="0.25">
      <c r="B396" s="44" t="s">
        <v>536</v>
      </c>
      <c r="C396" s="45">
        <v>215.48</v>
      </c>
      <c r="D396" s="45">
        <v>216.02</v>
      </c>
      <c r="E396" s="45">
        <v>213.41</v>
      </c>
      <c r="F396" s="45">
        <v>213.85</v>
      </c>
      <c r="G396" s="45">
        <v>213.21</v>
      </c>
      <c r="H396" s="46">
        <v>16710100</v>
      </c>
    </row>
    <row r="397" spans="2:8" ht="13.5" thickBot="1" x14ac:dyDescent="0.25">
      <c r="B397" s="44" t="s">
        <v>537</v>
      </c>
      <c r="C397" s="45">
        <v>214.71</v>
      </c>
      <c r="D397" s="45">
        <v>215.66</v>
      </c>
      <c r="E397" s="45">
        <v>210.66</v>
      </c>
      <c r="F397" s="45">
        <v>214.75</v>
      </c>
      <c r="G397" s="45">
        <v>214.11</v>
      </c>
      <c r="H397" s="46">
        <v>16106100</v>
      </c>
    </row>
    <row r="398" spans="2:8" ht="13.5" thickBot="1" x14ac:dyDescent="0.25">
      <c r="B398" s="44" t="s">
        <v>538</v>
      </c>
      <c r="C398" s="45">
        <v>209.25</v>
      </c>
      <c r="D398" s="45">
        <v>216.94</v>
      </c>
      <c r="E398" s="45">
        <v>208.65</v>
      </c>
      <c r="F398" s="45">
        <v>216.1</v>
      </c>
      <c r="G398" s="45">
        <v>215.45</v>
      </c>
      <c r="H398" s="46">
        <v>26104400</v>
      </c>
    </row>
    <row r="399" spans="2:8" ht="13.5" thickBot="1" x14ac:dyDescent="0.25">
      <c r="B399" s="44" t="s">
        <v>539</v>
      </c>
      <c r="C399" s="45">
        <v>214.15</v>
      </c>
      <c r="D399" s="45">
        <v>215.19</v>
      </c>
      <c r="E399" s="45">
        <v>209.94</v>
      </c>
      <c r="F399" s="45">
        <v>211.48</v>
      </c>
      <c r="G399" s="45">
        <v>210.85</v>
      </c>
      <c r="H399" s="46">
        <v>19396600</v>
      </c>
    </row>
    <row r="400" spans="2:8" ht="13.5" thickBot="1" x14ac:dyDescent="0.25">
      <c r="B400" s="44" t="s">
        <v>540</v>
      </c>
      <c r="C400" s="45">
        <v>213.39</v>
      </c>
      <c r="D400" s="45">
        <v>216.24</v>
      </c>
      <c r="E400" s="45">
        <v>212.54</v>
      </c>
      <c r="F400" s="45">
        <v>214.72</v>
      </c>
      <c r="G400" s="45">
        <v>214.08</v>
      </c>
      <c r="H400" s="46">
        <v>21026400</v>
      </c>
    </row>
    <row r="401" spans="2:8" ht="13.5" thickBot="1" x14ac:dyDescent="0.25">
      <c r="B401" s="44" t="s">
        <v>541</v>
      </c>
      <c r="C401" s="45">
        <v>208.84</v>
      </c>
      <c r="D401" s="45">
        <v>213.49</v>
      </c>
      <c r="E401" s="45">
        <v>208.2</v>
      </c>
      <c r="F401" s="45">
        <v>213.07</v>
      </c>
      <c r="G401" s="45">
        <v>212.43</v>
      </c>
      <c r="H401" s="46">
        <v>17924600</v>
      </c>
    </row>
    <row r="402" spans="2:8" ht="13.5" thickBot="1" x14ac:dyDescent="0.25">
      <c r="B402" s="44" t="s">
        <v>542</v>
      </c>
      <c r="C402" s="45">
        <v>207.24</v>
      </c>
      <c r="D402" s="45">
        <v>212.17</v>
      </c>
      <c r="E402" s="45">
        <v>206.77</v>
      </c>
      <c r="F402" s="45">
        <v>211.94</v>
      </c>
      <c r="G402" s="45">
        <v>211.3</v>
      </c>
      <c r="H402" s="46">
        <v>25440300</v>
      </c>
    </row>
    <row r="403" spans="2:8" ht="13.5" thickBot="1" x14ac:dyDescent="0.25">
      <c r="B403" s="44" t="s">
        <v>543</v>
      </c>
      <c r="C403" s="45">
        <v>203.38</v>
      </c>
      <c r="D403" s="45">
        <v>208.09</v>
      </c>
      <c r="E403" s="45">
        <v>202.82</v>
      </c>
      <c r="F403" s="45">
        <v>207.84</v>
      </c>
      <c r="G403" s="45">
        <v>207.22</v>
      </c>
      <c r="H403" s="46">
        <v>22608300</v>
      </c>
    </row>
    <row r="404" spans="2:8" ht="13.5" thickBot="1" x14ac:dyDescent="0.25">
      <c r="B404" s="44" t="s">
        <v>544</v>
      </c>
      <c r="C404" s="45">
        <v>203.56</v>
      </c>
      <c r="D404" s="45">
        <v>205.72</v>
      </c>
      <c r="E404" s="45">
        <v>202.54</v>
      </c>
      <c r="F404" s="45">
        <v>205.35</v>
      </c>
      <c r="G404" s="45">
        <v>204.73</v>
      </c>
      <c r="H404" s="46">
        <v>18851100</v>
      </c>
    </row>
    <row r="405" spans="2:8" ht="13.5" thickBot="1" x14ac:dyDescent="0.25">
      <c r="B405" s="44" t="s">
        <v>545</v>
      </c>
      <c r="C405" s="45">
        <v>200.15</v>
      </c>
      <c r="D405" s="45">
        <v>201.03</v>
      </c>
      <c r="E405" s="45">
        <v>197.9</v>
      </c>
      <c r="F405" s="45">
        <v>200.68</v>
      </c>
      <c r="G405" s="45">
        <v>200.08</v>
      </c>
      <c r="H405" s="46">
        <v>19127300</v>
      </c>
    </row>
    <row r="406" spans="2:8" ht="13.5" thickBot="1" x14ac:dyDescent="0.25">
      <c r="B406" s="44" t="s">
        <v>546</v>
      </c>
      <c r="C406" s="45">
        <v>204.81</v>
      </c>
      <c r="D406" s="45">
        <v>205.86</v>
      </c>
      <c r="E406" s="45">
        <v>201.36</v>
      </c>
      <c r="F406" s="45">
        <v>202.84</v>
      </c>
      <c r="G406" s="45">
        <v>202.23</v>
      </c>
      <c r="H406" s="46">
        <v>18527200</v>
      </c>
    </row>
    <row r="407" spans="2:8" ht="13.5" thickBot="1" x14ac:dyDescent="0.25">
      <c r="B407" s="44" t="s">
        <v>547</v>
      </c>
      <c r="C407" s="45">
        <v>205.18</v>
      </c>
      <c r="D407" s="45">
        <v>207.58</v>
      </c>
      <c r="E407" s="45">
        <v>203.55</v>
      </c>
      <c r="F407" s="45">
        <v>206.01</v>
      </c>
      <c r="G407" s="45">
        <v>205.39</v>
      </c>
      <c r="H407" s="46">
        <v>27716400</v>
      </c>
    </row>
    <row r="408" spans="2:8" ht="13.5" thickBot="1" x14ac:dyDescent="0.25">
      <c r="B408" s="44" t="s">
        <v>548</v>
      </c>
      <c r="C408" s="45">
        <v>202.84</v>
      </c>
      <c r="D408" s="45">
        <v>207.88</v>
      </c>
      <c r="E408" s="45">
        <v>202.15</v>
      </c>
      <c r="F408" s="45">
        <v>204.28</v>
      </c>
      <c r="G408" s="45">
        <v>203.67</v>
      </c>
      <c r="H408" s="46">
        <v>27389700</v>
      </c>
    </row>
    <row r="409" spans="2:8" ht="13.5" thickBot="1" x14ac:dyDescent="0.25">
      <c r="B409" s="44" t="s">
        <v>549</v>
      </c>
      <c r="C409" s="45">
        <v>202.5</v>
      </c>
      <c r="D409" s="45">
        <v>207.37</v>
      </c>
      <c r="E409" s="45">
        <v>199.67</v>
      </c>
      <c r="F409" s="45">
        <v>199.81</v>
      </c>
      <c r="G409" s="45">
        <v>199.21</v>
      </c>
      <c r="H409" s="46">
        <v>28477800</v>
      </c>
    </row>
    <row r="410" spans="2:8" ht="13.5" thickBot="1" x14ac:dyDescent="0.25">
      <c r="B410" s="44" t="s">
        <v>550</v>
      </c>
      <c r="C410" s="45">
        <v>203.2</v>
      </c>
      <c r="D410" s="45">
        <v>203.55</v>
      </c>
      <c r="E410" s="45">
        <v>197.95</v>
      </c>
      <c r="F410" s="45">
        <v>202.16</v>
      </c>
      <c r="G410" s="45">
        <v>201.55</v>
      </c>
      <c r="H410" s="46">
        <v>31827000</v>
      </c>
    </row>
    <row r="411" spans="2:8" ht="13.5" thickBot="1" x14ac:dyDescent="0.25">
      <c r="B411" s="44" t="s">
        <v>551</v>
      </c>
      <c r="C411" s="45">
        <v>198.48</v>
      </c>
      <c r="D411" s="45">
        <v>199.36</v>
      </c>
      <c r="E411" s="45">
        <v>193.64</v>
      </c>
      <c r="F411" s="45">
        <v>197.81</v>
      </c>
      <c r="G411" s="45">
        <v>197.22</v>
      </c>
      <c r="H411" s="46">
        <v>25186300</v>
      </c>
    </row>
    <row r="412" spans="2:8" ht="13.5" thickBot="1" x14ac:dyDescent="0.25">
      <c r="B412" s="44" t="s">
        <v>552</v>
      </c>
      <c r="C412" s="45">
        <v>200.56</v>
      </c>
      <c r="D412" s="45">
        <v>201.9</v>
      </c>
      <c r="E412" s="45">
        <v>195.43</v>
      </c>
      <c r="F412" s="45">
        <v>195.61</v>
      </c>
      <c r="G412" s="45">
        <v>195.02</v>
      </c>
      <c r="H412" s="46">
        <v>50141100</v>
      </c>
    </row>
    <row r="413" spans="2:8" ht="13.5" thickBot="1" x14ac:dyDescent="0.25">
      <c r="B413" s="44" t="s">
        <v>553</v>
      </c>
      <c r="C413" s="45">
        <v>198.26</v>
      </c>
      <c r="D413" s="45">
        <v>205.76</v>
      </c>
      <c r="E413" s="45">
        <v>196.09</v>
      </c>
      <c r="F413" s="45">
        <v>204.93</v>
      </c>
      <c r="G413" s="45">
        <v>204.31</v>
      </c>
      <c r="H413" s="46">
        <v>50447100</v>
      </c>
    </row>
    <row r="414" spans="2:8" ht="13.5" thickBot="1" x14ac:dyDescent="0.25">
      <c r="B414" s="44" t="s">
        <v>554</v>
      </c>
      <c r="C414" s="45">
        <v>192.95</v>
      </c>
      <c r="D414" s="45">
        <v>197.78</v>
      </c>
      <c r="E414" s="45">
        <v>190.84</v>
      </c>
      <c r="F414" s="45">
        <v>197.75</v>
      </c>
      <c r="G414" s="45">
        <v>197.16</v>
      </c>
      <c r="H414" s="46">
        <v>42123600</v>
      </c>
    </row>
    <row r="415" spans="2:8" ht="13.5" thickBot="1" x14ac:dyDescent="0.25">
      <c r="B415" s="44" t="s">
        <v>555</v>
      </c>
      <c r="C415" s="45">
        <v>187.58</v>
      </c>
      <c r="D415" s="45">
        <v>194.32</v>
      </c>
      <c r="E415" s="45">
        <v>186.56</v>
      </c>
      <c r="F415" s="45">
        <v>194.02</v>
      </c>
      <c r="G415" s="45">
        <v>193.44</v>
      </c>
      <c r="H415" s="46">
        <v>41642600</v>
      </c>
    </row>
    <row r="416" spans="2:8" ht="13.5" thickBot="1" x14ac:dyDescent="0.25">
      <c r="B416" s="44" t="s">
        <v>556</v>
      </c>
      <c r="C416" s="45">
        <v>177.96</v>
      </c>
      <c r="D416" s="45">
        <v>183.78</v>
      </c>
      <c r="E416" s="45">
        <v>174.82</v>
      </c>
      <c r="F416" s="45">
        <v>180.9</v>
      </c>
      <c r="G416" s="45">
        <v>180.36</v>
      </c>
      <c r="H416" s="46">
        <v>24728000</v>
      </c>
    </row>
    <row r="417" spans="2:8" ht="13.5" thickBot="1" x14ac:dyDescent="0.25">
      <c r="B417" s="44" t="s">
        <v>557</v>
      </c>
      <c r="C417" s="45">
        <v>181.01</v>
      </c>
      <c r="D417" s="45">
        <v>184.77</v>
      </c>
      <c r="E417" s="45">
        <v>178.8</v>
      </c>
      <c r="F417" s="45">
        <v>179.51</v>
      </c>
      <c r="G417" s="45">
        <v>178.97</v>
      </c>
      <c r="H417" s="46">
        <v>25665000</v>
      </c>
    </row>
    <row r="418" spans="2:8" ht="13.5" thickBot="1" x14ac:dyDescent="0.25">
      <c r="B418" s="44" t="s">
        <v>558</v>
      </c>
      <c r="C418" s="45">
        <v>186.35</v>
      </c>
      <c r="D418" s="45">
        <v>188.93</v>
      </c>
      <c r="E418" s="45">
        <v>180.3</v>
      </c>
      <c r="F418" s="45">
        <v>181.69</v>
      </c>
      <c r="G418" s="45">
        <v>181.14</v>
      </c>
      <c r="H418" s="46">
        <v>26582800</v>
      </c>
    </row>
    <row r="419" spans="2:8" ht="13.5" thickBot="1" x14ac:dyDescent="0.25">
      <c r="B419" s="44" t="s">
        <v>559</v>
      </c>
      <c r="C419" s="45">
        <v>182.87</v>
      </c>
      <c r="D419" s="45">
        <v>185.26</v>
      </c>
      <c r="E419" s="45">
        <v>181.34</v>
      </c>
      <c r="F419" s="45">
        <v>184.97</v>
      </c>
      <c r="G419" s="45">
        <v>184.41</v>
      </c>
      <c r="H419" s="46">
        <v>19432400</v>
      </c>
    </row>
    <row r="420" spans="2:8" ht="13.5" thickBot="1" x14ac:dyDescent="0.25">
      <c r="B420" s="44" t="s">
        <v>560</v>
      </c>
      <c r="C420" s="45">
        <v>189</v>
      </c>
      <c r="D420" s="45">
        <v>190.36</v>
      </c>
      <c r="E420" s="45">
        <v>184.01</v>
      </c>
      <c r="F420" s="45">
        <v>184.51</v>
      </c>
      <c r="G420" s="45">
        <v>183.96</v>
      </c>
      <c r="H420" s="46">
        <v>36701500</v>
      </c>
    </row>
    <row r="421" spans="2:8" ht="13.5" thickBot="1" x14ac:dyDescent="0.25">
      <c r="B421" s="44" t="s">
        <v>561</v>
      </c>
      <c r="C421" s="45">
        <v>188</v>
      </c>
      <c r="D421" s="45">
        <v>189.66</v>
      </c>
      <c r="E421" s="45">
        <v>184.64</v>
      </c>
      <c r="F421" s="45">
        <v>184.9</v>
      </c>
      <c r="G421" s="45">
        <v>184.34</v>
      </c>
      <c r="H421" s="46">
        <v>33209400</v>
      </c>
    </row>
    <row r="422" spans="2:8" ht="13.5" thickBot="1" x14ac:dyDescent="0.25">
      <c r="B422" s="44" t="s">
        <v>562</v>
      </c>
      <c r="C422" s="45">
        <v>178.92</v>
      </c>
      <c r="D422" s="45">
        <v>186.62</v>
      </c>
      <c r="E422" s="45">
        <v>177.05</v>
      </c>
      <c r="F422" s="45">
        <v>185.25</v>
      </c>
      <c r="G422" s="45">
        <v>184.69</v>
      </c>
      <c r="H422" s="46">
        <v>45877700</v>
      </c>
    </row>
    <row r="423" spans="2:8" ht="13.5" thickBot="1" x14ac:dyDescent="0.25">
      <c r="B423" s="44" t="s">
        <v>563</v>
      </c>
      <c r="C423" s="45">
        <v>172.38</v>
      </c>
      <c r="D423" s="45">
        <v>175.01</v>
      </c>
      <c r="E423" s="45">
        <v>171.43</v>
      </c>
      <c r="F423" s="45">
        <v>174.53</v>
      </c>
      <c r="G423" s="45">
        <v>174.01</v>
      </c>
      <c r="H423" s="46">
        <v>17352000</v>
      </c>
    </row>
    <row r="424" spans="2:8" ht="13.5" thickBot="1" x14ac:dyDescent="0.25">
      <c r="B424" s="44" t="s">
        <v>564</v>
      </c>
      <c r="C424" s="45">
        <v>174.59</v>
      </c>
      <c r="D424" s="45">
        <v>177.85</v>
      </c>
      <c r="E424" s="45">
        <v>173.05</v>
      </c>
      <c r="F424" s="45">
        <v>173.42</v>
      </c>
      <c r="G424" s="45">
        <v>172.9</v>
      </c>
      <c r="H424" s="46">
        <v>30998400</v>
      </c>
    </row>
    <row r="425" spans="2:8" ht="13.5" thickBot="1" x14ac:dyDescent="0.25">
      <c r="B425" s="44" t="s">
        <v>565</v>
      </c>
      <c r="C425" s="45">
        <v>171.9</v>
      </c>
      <c r="D425" s="45">
        <v>177.55</v>
      </c>
      <c r="E425" s="45">
        <v>171.87</v>
      </c>
      <c r="F425" s="45">
        <v>174.94</v>
      </c>
      <c r="G425" s="45">
        <v>174.41</v>
      </c>
      <c r="H425" s="46">
        <v>46051100</v>
      </c>
    </row>
    <row r="426" spans="2:8" ht="13.5" thickBot="1" x14ac:dyDescent="0.25">
      <c r="B426" s="44" t="s">
        <v>566</v>
      </c>
      <c r="C426" s="45">
        <v>171.88</v>
      </c>
      <c r="D426" s="45">
        <v>173.12</v>
      </c>
      <c r="E426" s="45">
        <v>169.06</v>
      </c>
      <c r="F426" s="45">
        <v>169.54</v>
      </c>
      <c r="G426" s="45">
        <v>169.03</v>
      </c>
      <c r="H426" s="46">
        <v>19277000</v>
      </c>
    </row>
    <row r="427" spans="2:8" ht="13.5" thickBot="1" x14ac:dyDescent="0.25">
      <c r="B427" s="44" t="s">
        <v>567</v>
      </c>
      <c r="C427" s="45">
        <v>168.64</v>
      </c>
      <c r="D427" s="45">
        <v>170.72</v>
      </c>
      <c r="E427" s="45">
        <v>167.66</v>
      </c>
      <c r="F427" s="45">
        <v>170.39</v>
      </c>
      <c r="G427" s="45">
        <v>169.88</v>
      </c>
      <c r="H427" s="46">
        <v>19791300</v>
      </c>
    </row>
    <row r="428" spans="2:8" ht="13.5" thickBot="1" x14ac:dyDescent="0.25">
      <c r="B428" s="44" t="s">
        <v>568</v>
      </c>
      <c r="C428" s="45">
        <v>172</v>
      </c>
      <c r="D428" s="45">
        <v>173.69</v>
      </c>
      <c r="E428" s="45">
        <v>169.38</v>
      </c>
      <c r="F428" s="45">
        <v>172.04</v>
      </c>
      <c r="G428" s="45">
        <v>171.52</v>
      </c>
      <c r="H428" s="46">
        <v>20017800</v>
      </c>
    </row>
    <row r="429" spans="2:8" ht="13.5" thickBot="1" x14ac:dyDescent="0.25">
      <c r="B429" s="44" t="s">
        <v>569</v>
      </c>
      <c r="C429" s="45">
        <v>171.07</v>
      </c>
      <c r="D429" s="45">
        <v>172.76</v>
      </c>
      <c r="E429" s="45">
        <v>169.69</v>
      </c>
      <c r="F429" s="45">
        <v>171.12</v>
      </c>
      <c r="G429" s="45">
        <v>170.61</v>
      </c>
      <c r="H429" s="46">
        <v>22433200</v>
      </c>
    </row>
    <row r="430" spans="2:8" ht="13.5" thickBot="1" x14ac:dyDescent="0.25">
      <c r="B430" s="44" t="s">
        <v>570</v>
      </c>
      <c r="C430" s="45">
        <v>174.31</v>
      </c>
      <c r="D430" s="45">
        <v>178.17</v>
      </c>
      <c r="E430" s="45">
        <v>171.88</v>
      </c>
      <c r="F430" s="45">
        <v>172.08</v>
      </c>
      <c r="G430" s="45">
        <v>171.56</v>
      </c>
      <c r="H430" s="46">
        <v>34592600</v>
      </c>
    </row>
    <row r="431" spans="2:8" ht="13.5" thickBot="1" x14ac:dyDescent="0.25">
      <c r="B431" s="44" t="s">
        <v>571</v>
      </c>
      <c r="C431" s="45">
        <v>170.22</v>
      </c>
      <c r="D431" s="45">
        <v>173.18</v>
      </c>
      <c r="E431" s="45">
        <v>169.7</v>
      </c>
      <c r="F431" s="45">
        <v>172.88</v>
      </c>
      <c r="G431" s="45">
        <v>172.36</v>
      </c>
      <c r="H431" s="46">
        <v>24171300</v>
      </c>
    </row>
    <row r="432" spans="2:8" ht="13.5" thickBot="1" x14ac:dyDescent="0.25">
      <c r="B432" s="44" t="s">
        <v>572</v>
      </c>
      <c r="C432" s="45">
        <v>172.75</v>
      </c>
      <c r="D432" s="45">
        <v>175.85</v>
      </c>
      <c r="E432" s="45">
        <v>171.79</v>
      </c>
      <c r="F432" s="45">
        <v>172.44</v>
      </c>
      <c r="G432" s="45">
        <v>171.92</v>
      </c>
      <c r="H432" s="46">
        <v>25827500</v>
      </c>
    </row>
    <row r="433" spans="2:8" ht="13.5" thickBot="1" x14ac:dyDescent="0.25">
      <c r="B433" s="44" t="s">
        <v>573</v>
      </c>
      <c r="C433" s="45">
        <v>176.42</v>
      </c>
      <c r="D433" s="45">
        <v>178.19</v>
      </c>
      <c r="E433" s="45">
        <v>175.33</v>
      </c>
      <c r="F433" s="45">
        <v>177.16</v>
      </c>
      <c r="G433" s="45">
        <v>176.63</v>
      </c>
      <c r="H433" s="46">
        <v>25308900</v>
      </c>
    </row>
    <row r="434" spans="2:8" ht="13.5" thickBot="1" x14ac:dyDescent="0.25">
      <c r="B434" s="44" t="s">
        <v>574</v>
      </c>
      <c r="C434" s="45">
        <v>177.16</v>
      </c>
      <c r="D434" s="45">
        <v>181.51</v>
      </c>
      <c r="E434" s="45">
        <v>175.88</v>
      </c>
      <c r="F434" s="45">
        <v>179.48</v>
      </c>
      <c r="G434" s="45">
        <v>178.94</v>
      </c>
      <c r="H434" s="46">
        <v>24034600</v>
      </c>
    </row>
    <row r="435" spans="2:8" ht="13.5" thickBot="1" x14ac:dyDescent="0.25">
      <c r="B435" s="44" t="s">
        <v>575</v>
      </c>
      <c r="C435" s="45">
        <v>178.22</v>
      </c>
      <c r="D435" s="45">
        <v>181</v>
      </c>
      <c r="E435" s="45">
        <v>175.82</v>
      </c>
      <c r="F435" s="45">
        <v>179.43</v>
      </c>
      <c r="G435" s="45">
        <v>178.89</v>
      </c>
      <c r="H435" s="46">
        <v>31463200</v>
      </c>
    </row>
    <row r="436" spans="2:8" ht="13.5" thickBot="1" x14ac:dyDescent="0.25">
      <c r="B436" s="44" t="s">
        <v>576</v>
      </c>
      <c r="C436" s="45">
        <v>176.35</v>
      </c>
      <c r="D436" s="45">
        <v>178.89</v>
      </c>
      <c r="E436" s="45">
        <v>173.35</v>
      </c>
      <c r="F436" s="45">
        <v>174.15</v>
      </c>
      <c r="G436" s="45">
        <v>173.63</v>
      </c>
      <c r="H436" s="46">
        <v>33433600</v>
      </c>
    </row>
    <row r="437" spans="2:8" ht="13.5" thickBot="1" x14ac:dyDescent="0.25">
      <c r="B437" s="44" t="s">
        <v>577</v>
      </c>
      <c r="C437" s="45">
        <v>186.13</v>
      </c>
      <c r="D437" s="45">
        <v>186.65</v>
      </c>
      <c r="E437" s="45">
        <v>177.27</v>
      </c>
      <c r="F437" s="45">
        <v>177.92</v>
      </c>
      <c r="G437" s="45">
        <v>177.39</v>
      </c>
      <c r="H437" s="46">
        <v>37118800</v>
      </c>
    </row>
    <row r="438" spans="2:8" ht="13.5" thickBot="1" x14ac:dyDescent="0.25">
      <c r="B438" s="44" t="s">
        <v>578</v>
      </c>
      <c r="C438" s="45">
        <v>190</v>
      </c>
      <c r="D438" s="45">
        <v>190.83</v>
      </c>
      <c r="E438" s="45">
        <v>182.92</v>
      </c>
      <c r="F438" s="45">
        <v>183.43</v>
      </c>
      <c r="G438" s="45">
        <v>182.88</v>
      </c>
      <c r="H438" s="46">
        <v>36139100</v>
      </c>
    </row>
    <row r="439" spans="2:8" ht="13.5" thickBot="1" x14ac:dyDescent="0.25">
      <c r="B439" s="44" t="s">
        <v>579</v>
      </c>
      <c r="C439" s="45">
        <v>185.58</v>
      </c>
      <c r="D439" s="45">
        <v>193.78</v>
      </c>
      <c r="E439" s="45">
        <v>184.4</v>
      </c>
      <c r="F439" s="45">
        <v>191.62</v>
      </c>
      <c r="G439" s="45">
        <v>191.04</v>
      </c>
      <c r="H439" s="46">
        <v>47080700</v>
      </c>
    </row>
    <row r="440" spans="2:8" ht="13.5" thickBot="1" x14ac:dyDescent="0.25">
      <c r="B440" s="44" t="s">
        <v>580</v>
      </c>
      <c r="C440" s="45">
        <v>186.53</v>
      </c>
      <c r="D440" s="45">
        <v>190.7</v>
      </c>
      <c r="E440" s="45">
        <v>185.52</v>
      </c>
      <c r="F440" s="45">
        <v>186.06</v>
      </c>
      <c r="G440" s="45">
        <v>185.5</v>
      </c>
      <c r="H440" s="46">
        <v>42483800</v>
      </c>
    </row>
    <row r="441" spans="2:8" ht="13.5" thickBot="1" x14ac:dyDescent="0.25">
      <c r="B441" s="44" t="s">
        <v>581</v>
      </c>
      <c r="C441" s="45">
        <v>183.47</v>
      </c>
      <c r="D441" s="45">
        <v>196.77</v>
      </c>
      <c r="E441" s="45">
        <v>182.89</v>
      </c>
      <c r="F441" s="45">
        <v>186.53</v>
      </c>
      <c r="G441" s="45">
        <v>185.97</v>
      </c>
      <c r="H441" s="46">
        <v>76809700</v>
      </c>
    </row>
    <row r="442" spans="2:8" ht="13.5" thickBot="1" x14ac:dyDescent="0.25">
      <c r="B442" s="44" t="s">
        <v>582</v>
      </c>
      <c r="C442" s="45">
        <v>183.38</v>
      </c>
      <c r="D442" s="45">
        <v>197.16</v>
      </c>
      <c r="E442" s="45">
        <v>180.16</v>
      </c>
      <c r="F442" s="45">
        <v>188.77</v>
      </c>
      <c r="G442" s="45">
        <v>188.2</v>
      </c>
      <c r="H442" s="46">
        <v>150475700</v>
      </c>
    </row>
    <row r="443" spans="2:8" ht="13.5" thickBot="1" x14ac:dyDescent="0.25">
      <c r="B443" s="44" t="s">
        <v>583</v>
      </c>
      <c r="C443" s="45">
        <v>148.03</v>
      </c>
      <c r="D443" s="45">
        <v>153.58000000000001</v>
      </c>
      <c r="E443" s="45">
        <v>147.06</v>
      </c>
      <c r="F443" s="45">
        <v>153.12</v>
      </c>
      <c r="G443" s="45">
        <v>152.66</v>
      </c>
      <c r="H443" s="46">
        <v>55661000</v>
      </c>
    </row>
    <row r="444" spans="2:8" ht="13.5" thickBot="1" x14ac:dyDescent="0.25">
      <c r="B444" s="44" t="s">
        <v>584</v>
      </c>
      <c r="C444" s="45">
        <v>147.94999999999999</v>
      </c>
      <c r="D444" s="45">
        <v>149.88</v>
      </c>
      <c r="E444" s="45">
        <v>147.52000000000001</v>
      </c>
      <c r="F444" s="45">
        <v>148.97</v>
      </c>
      <c r="G444" s="45">
        <v>148.52000000000001</v>
      </c>
      <c r="H444" s="46">
        <v>29842100</v>
      </c>
    </row>
    <row r="445" spans="2:8" ht="13.5" thickBot="1" x14ac:dyDescent="0.25">
      <c r="B445" s="44" t="s">
        <v>585</v>
      </c>
      <c r="C445" s="45">
        <v>149.41</v>
      </c>
      <c r="D445" s="45">
        <v>151.12</v>
      </c>
      <c r="E445" s="45">
        <v>146.94999999999999</v>
      </c>
      <c r="F445" s="45">
        <v>147.06</v>
      </c>
      <c r="G445" s="45">
        <v>146.62</v>
      </c>
      <c r="H445" s="46">
        <v>28040100</v>
      </c>
    </row>
    <row r="446" spans="2:8" ht="13.5" thickBot="1" x14ac:dyDescent="0.25">
      <c r="B446" s="44" t="s">
        <v>586</v>
      </c>
      <c r="C446" s="45">
        <v>148.24</v>
      </c>
      <c r="D446" s="45">
        <v>153.19</v>
      </c>
      <c r="E446" s="45">
        <v>147.38999999999999</v>
      </c>
      <c r="F446" s="45">
        <v>151.74</v>
      </c>
      <c r="G446" s="45">
        <v>151.28</v>
      </c>
      <c r="H446" s="46">
        <v>35771900</v>
      </c>
    </row>
    <row r="447" spans="2:8" ht="13.5" thickBot="1" x14ac:dyDescent="0.25">
      <c r="B447" s="44" t="s">
        <v>587</v>
      </c>
      <c r="C447" s="45">
        <v>144.4</v>
      </c>
      <c r="D447" s="45">
        <v>147.51</v>
      </c>
      <c r="E447" s="45">
        <v>143.30000000000001</v>
      </c>
      <c r="F447" s="45">
        <v>147.30000000000001</v>
      </c>
      <c r="G447" s="45">
        <v>146.86000000000001</v>
      </c>
      <c r="H447" s="46">
        <v>25482100</v>
      </c>
    </row>
    <row r="448" spans="2:8" ht="13.5" thickBot="1" x14ac:dyDescent="0.25">
      <c r="B448" s="44" t="s">
        <v>588</v>
      </c>
      <c r="C448" s="45">
        <v>141.22</v>
      </c>
      <c r="D448" s="45">
        <v>143.16999999999999</v>
      </c>
      <c r="E448" s="45">
        <v>140.31</v>
      </c>
      <c r="F448" s="45">
        <v>141.5</v>
      </c>
      <c r="G448" s="45">
        <v>141.08000000000001</v>
      </c>
      <c r="H448" s="46">
        <v>26622000</v>
      </c>
    </row>
    <row r="449" spans="2:8" ht="13.5" thickBot="1" x14ac:dyDescent="0.25">
      <c r="B449" s="44" t="s">
        <v>589</v>
      </c>
      <c r="C449" s="45">
        <v>141.69</v>
      </c>
      <c r="D449" s="45">
        <v>145</v>
      </c>
      <c r="E449" s="45">
        <v>141.36000000000001</v>
      </c>
      <c r="F449" s="45">
        <v>143.13999999999999</v>
      </c>
      <c r="G449" s="45">
        <v>142.71</v>
      </c>
      <c r="H449" s="46">
        <v>21970200</v>
      </c>
    </row>
    <row r="450" spans="2:8" ht="13.5" thickBot="1" x14ac:dyDescent="0.25">
      <c r="B450" s="44" t="s">
        <v>590</v>
      </c>
      <c r="C450" s="45">
        <v>139.29</v>
      </c>
      <c r="D450" s="45">
        <v>143.76</v>
      </c>
      <c r="E450" s="45">
        <v>138.66</v>
      </c>
      <c r="F450" s="45">
        <v>143.27000000000001</v>
      </c>
      <c r="G450" s="45">
        <v>142.84</v>
      </c>
      <c r="H450" s="46">
        <v>27470100</v>
      </c>
    </row>
    <row r="451" spans="2:8" ht="13.5" thickBot="1" x14ac:dyDescent="0.25">
      <c r="B451" s="44" t="s">
        <v>591</v>
      </c>
      <c r="C451" s="45">
        <v>135.88999999999999</v>
      </c>
      <c r="D451" s="45">
        <v>139.94</v>
      </c>
      <c r="E451" s="45">
        <v>134.61000000000001</v>
      </c>
      <c r="F451" s="45">
        <v>139.37</v>
      </c>
      <c r="G451" s="45">
        <v>138.94999999999999</v>
      </c>
      <c r="H451" s="46">
        <v>28688600</v>
      </c>
    </row>
    <row r="452" spans="2:8" ht="13.5" thickBot="1" x14ac:dyDescent="0.25">
      <c r="B452" s="44" t="s">
        <v>592</v>
      </c>
      <c r="C452" s="45">
        <v>132.49</v>
      </c>
      <c r="D452" s="45">
        <v>137.44999999999999</v>
      </c>
      <c r="E452" s="45">
        <v>132.13999999999999</v>
      </c>
      <c r="F452" s="45">
        <v>136.15</v>
      </c>
      <c r="G452" s="45">
        <v>135.74</v>
      </c>
      <c r="H452" s="46">
        <v>28625200</v>
      </c>
    </row>
    <row r="453" spans="2:8" ht="13.5" thickBot="1" x14ac:dyDescent="0.25">
      <c r="B453" s="44" t="s">
        <v>593</v>
      </c>
      <c r="C453" s="45">
        <v>135.81</v>
      </c>
      <c r="D453" s="45">
        <v>137.25</v>
      </c>
      <c r="E453" s="45">
        <v>132.80000000000001</v>
      </c>
      <c r="F453" s="45">
        <v>133.02000000000001</v>
      </c>
      <c r="G453" s="45">
        <v>132.62</v>
      </c>
      <c r="H453" s="46">
        <v>20215500</v>
      </c>
    </row>
    <row r="454" spans="2:8" ht="13.5" thickBot="1" x14ac:dyDescent="0.25">
      <c r="B454" s="44" t="s">
        <v>594</v>
      </c>
      <c r="C454" s="45">
        <v>136.18</v>
      </c>
      <c r="D454" s="45">
        <v>136.75</v>
      </c>
      <c r="E454" s="45">
        <v>134.25</v>
      </c>
      <c r="F454" s="45">
        <v>135.36000000000001</v>
      </c>
      <c r="G454" s="45">
        <v>134.94999999999999</v>
      </c>
      <c r="H454" s="46">
        <v>21147600</v>
      </c>
    </row>
    <row r="455" spans="2:8" ht="13.5" thickBot="1" x14ac:dyDescent="0.25">
      <c r="B455" s="44" t="s">
        <v>595</v>
      </c>
      <c r="C455" s="45">
        <v>134.97</v>
      </c>
      <c r="D455" s="45">
        <v>137.38999999999999</v>
      </c>
      <c r="E455" s="45">
        <v>134.84</v>
      </c>
      <c r="F455" s="45">
        <v>136.97999999999999</v>
      </c>
      <c r="G455" s="45">
        <v>136.57</v>
      </c>
      <c r="H455" s="46">
        <v>22423800</v>
      </c>
    </row>
    <row r="456" spans="2:8" ht="13.5" thickBot="1" x14ac:dyDescent="0.25">
      <c r="B456" s="44" t="s">
        <v>596</v>
      </c>
      <c r="C456" s="45">
        <v>133.44</v>
      </c>
      <c r="D456" s="45">
        <v>137.68</v>
      </c>
      <c r="E456" s="45">
        <v>131.76</v>
      </c>
      <c r="F456" s="45">
        <v>136.71</v>
      </c>
      <c r="G456" s="45">
        <v>136.30000000000001</v>
      </c>
      <c r="H456" s="46">
        <v>30757700</v>
      </c>
    </row>
    <row r="457" spans="2:8" ht="13.5" thickBot="1" x14ac:dyDescent="0.25">
      <c r="B457" s="44" t="s">
        <v>597</v>
      </c>
      <c r="C457" s="45">
        <v>130.96</v>
      </c>
      <c r="D457" s="45">
        <v>133.85</v>
      </c>
      <c r="E457" s="45">
        <v>130.34</v>
      </c>
      <c r="F457" s="45">
        <v>132.88999999999999</v>
      </c>
      <c r="G457" s="45">
        <v>132.49</v>
      </c>
      <c r="H457" s="46">
        <v>25423000</v>
      </c>
    </row>
    <row r="458" spans="2:8" ht="13.5" thickBot="1" x14ac:dyDescent="0.25">
      <c r="B458" s="44" t="s">
        <v>598</v>
      </c>
      <c r="C458" s="45">
        <v>127.27</v>
      </c>
      <c r="D458" s="45">
        <v>133.44</v>
      </c>
      <c r="E458" s="45">
        <v>127.15</v>
      </c>
      <c r="F458" s="45">
        <v>132.99</v>
      </c>
      <c r="G458" s="45">
        <v>132.59</v>
      </c>
      <c r="H458" s="46">
        <v>28684400</v>
      </c>
    </row>
    <row r="459" spans="2:8" ht="13.5" thickBot="1" x14ac:dyDescent="0.25">
      <c r="B459" s="44" t="s">
        <v>599</v>
      </c>
      <c r="C459" s="45">
        <v>131.16</v>
      </c>
      <c r="D459" s="45">
        <v>132.94999999999999</v>
      </c>
      <c r="E459" s="45">
        <v>129.28</v>
      </c>
      <c r="F459" s="45">
        <v>129.47</v>
      </c>
      <c r="G459" s="45">
        <v>129.08000000000001</v>
      </c>
      <c r="H459" s="46">
        <v>26649100</v>
      </c>
    </row>
    <row r="460" spans="2:8" ht="13.5" thickBot="1" x14ac:dyDescent="0.25">
      <c r="B460" s="44" t="s">
        <v>600</v>
      </c>
      <c r="C460" s="45">
        <v>128.97</v>
      </c>
      <c r="D460" s="45">
        <v>130.33000000000001</v>
      </c>
      <c r="E460" s="45">
        <v>126.04</v>
      </c>
      <c r="F460" s="45">
        <v>130.02000000000001</v>
      </c>
      <c r="G460" s="45">
        <v>129.63</v>
      </c>
      <c r="H460" s="46">
        <v>27584500</v>
      </c>
    </row>
    <row r="461" spans="2:8" ht="13.5" thickBot="1" x14ac:dyDescent="0.25">
      <c r="B461" s="44" t="s">
        <v>601</v>
      </c>
      <c r="C461" s="45">
        <v>126.13</v>
      </c>
      <c r="D461" s="45">
        <v>128.52000000000001</v>
      </c>
      <c r="E461" s="45">
        <v>124.54</v>
      </c>
      <c r="F461" s="45">
        <v>126.94</v>
      </c>
      <c r="G461" s="45">
        <v>126.56</v>
      </c>
      <c r="H461" s="46">
        <v>25447100</v>
      </c>
    </row>
    <row r="462" spans="2:8" ht="13.5" thickBot="1" x14ac:dyDescent="0.25">
      <c r="B462" s="44" t="s">
        <v>602</v>
      </c>
      <c r="C462" s="45">
        <v>127.38</v>
      </c>
      <c r="D462" s="45">
        <v>129.05000000000001</v>
      </c>
      <c r="E462" s="45">
        <v>125.85</v>
      </c>
      <c r="F462" s="45">
        <v>127.37</v>
      </c>
      <c r="G462" s="45">
        <v>126.99</v>
      </c>
      <c r="H462" s="46">
        <v>32397100</v>
      </c>
    </row>
    <row r="463" spans="2:8" ht="13.5" thickBot="1" x14ac:dyDescent="0.25">
      <c r="B463" s="44" t="s">
        <v>603</v>
      </c>
      <c r="C463" s="45">
        <v>122.82</v>
      </c>
      <c r="D463" s="45">
        <v>126.37</v>
      </c>
      <c r="E463" s="45">
        <v>122.28</v>
      </c>
      <c r="F463" s="45">
        <v>124.74</v>
      </c>
      <c r="G463" s="45">
        <v>124.37</v>
      </c>
      <c r="H463" s="46">
        <v>35528500</v>
      </c>
    </row>
    <row r="464" spans="2:8" ht="13.5" thickBot="1" x14ac:dyDescent="0.25">
      <c r="B464" s="44" t="s">
        <v>604</v>
      </c>
      <c r="C464" s="45">
        <v>118.16</v>
      </c>
      <c r="D464" s="45">
        <v>120.42</v>
      </c>
      <c r="E464" s="45">
        <v>117.74</v>
      </c>
      <c r="F464" s="45">
        <v>120.34</v>
      </c>
      <c r="G464" s="45" t="s">
        <v>126</v>
      </c>
      <c r="H464" s="46">
        <v>19583800</v>
      </c>
    </row>
    <row r="465" spans="2:8" ht="13.5" thickBot="1" x14ac:dyDescent="0.25">
      <c r="B465" s="44" t="s">
        <v>605</v>
      </c>
      <c r="C465" s="45">
        <v>116.4</v>
      </c>
      <c r="D465" s="45">
        <v>121.03</v>
      </c>
      <c r="E465" s="45">
        <v>115.77</v>
      </c>
      <c r="F465" s="45">
        <v>120.26</v>
      </c>
      <c r="G465" s="45">
        <v>119.9</v>
      </c>
      <c r="H465" s="46">
        <v>22366200</v>
      </c>
    </row>
    <row r="466" spans="2:8" ht="13.5" thickBot="1" x14ac:dyDescent="0.25">
      <c r="B466" s="44" t="s">
        <v>606</v>
      </c>
      <c r="C466" s="45">
        <v>116.25</v>
      </c>
      <c r="D466" s="45">
        <v>118.15</v>
      </c>
      <c r="E466" s="45">
        <v>115.51</v>
      </c>
      <c r="F466" s="45">
        <v>115.62</v>
      </c>
      <c r="G466" s="45">
        <v>115.27</v>
      </c>
      <c r="H466" s="46">
        <v>19612500</v>
      </c>
    </row>
    <row r="467" spans="2:8" ht="13.5" thickBot="1" x14ac:dyDescent="0.25">
      <c r="B467" s="44" t="s">
        <v>607</v>
      </c>
      <c r="C467" s="45">
        <v>117.93</v>
      </c>
      <c r="D467" s="45">
        <v>118.6</v>
      </c>
      <c r="E467" s="45">
        <v>116.05</v>
      </c>
      <c r="F467" s="45">
        <v>116.88</v>
      </c>
      <c r="G467" s="45">
        <v>116.53</v>
      </c>
      <c r="H467" s="46">
        <v>21392300</v>
      </c>
    </row>
    <row r="468" spans="2:8" ht="13.5" thickBot="1" x14ac:dyDescent="0.25">
      <c r="B468" s="44" t="s">
        <v>608</v>
      </c>
      <c r="C468" s="45">
        <v>116.03</v>
      </c>
      <c r="D468" s="45">
        <v>118.18</v>
      </c>
      <c r="E468" s="45">
        <v>115.54</v>
      </c>
      <c r="F468" s="45">
        <v>118.04</v>
      </c>
      <c r="G468" s="45">
        <v>117.69</v>
      </c>
      <c r="H468" s="46">
        <v>17796600</v>
      </c>
    </row>
    <row r="469" spans="2:8" ht="13.5" thickBot="1" x14ac:dyDescent="0.25">
      <c r="B469" s="44" t="s">
        <v>609</v>
      </c>
      <c r="C469" s="45">
        <v>117.2</v>
      </c>
      <c r="D469" s="45">
        <v>118.62</v>
      </c>
      <c r="E469" s="45">
        <v>114.38</v>
      </c>
      <c r="F469" s="45">
        <v>117.12</v>
      </c>
      <c r="G469" s="45">
        <v>116.77</v>
      </c>
      <c r="H469" s="46">
        <v>23618100</v>
      </c>
    </row>
    <row r="470" spans="2:8" ht="13.5" thickBot="1" x14ac:dyDescent="0.25">
      <c r="B470" s="44" t="s">
        <v>610</v>
      </c>
      <c r="C470" s="45">
        <v>116.7</v>
      </c>
      <c r="D470" s="45">
        <v>120.34</v>
      </c>
      <c r="E470" s="45">
        <v>115.62</v>
      </c>
      <c r="F470" s="45">
        <v>119.76</v>
      </c>
      <c r="G470" s="45">
        <v>119.4</v>
      </c>
      <c r="H470" s="46">
        <v>20392800</v>
      </c>
    </row>
    <row r="471" spans="2:8" ht="13.5" thickBot="1" x14ac:dyDescent="0.25">
      <c r="B471" s="44" t="s">
        <v>611</v>
      </c>
      <c r="C471" s="45">
        <v>113.26</v>
      </c>
      <c r="D471" s="45">
        <v>117.33</v>
      </c>
      <c r="E471" s="45">
        <v>112.46</v>
      </c>
      <c r="F471" s="45">
        <v>117.09</v>
      </c>
      <c r="G471" s="45">
        <v>116.74</v>
      </c>
      <c r="H471" s="46">
        <v>28742500</v>
      </c>
    </row>
    <row r="472" spans="2:8" ht="13.5" thickBot="1" x14ac:dyDescent="0.25">
      <c r="B472" s="44" t="s">
        <v>612</v>
      </c>
      <c r="C472" s="45">
        <v>116.83</v>
      </c>
      <c r="D472" s="45">
        <v>117.8</v>
      </c>
      <c r="E472" s="45">
        <v>114.33</v>
      </c>
      <c r="F472" s="45">
        <v>114.48</v>
      </c>
      <c r="G472" s="45">
        <v>114.14</v>
      </c>
      <c r="H472" s="46">
        <v>29769900</v>
      </c>
    </row>
    <row r="473" spans="2:8" ht="13.5" thickBot="1" x14ac:dyDescent="0.25">
      <c r="B473" s="44" t="s">
        <v>613</v>
      </c>
      <c r="C473" s="45">
        <v>120.23</v>
      </c>
      <c r="D473" s="45">
        <v>123.31</v>
      </c>
      <c r="E473" s="45">
        <v>118.82</v>
      </c>
      <c r="F473" s="45">
        <v>119.43</v>
      </c>
      <c r="G473" s="45">
        <v>119.07</v>
      </c>
      <c r="H473" s="46">
        <v>67064000</v>
      </c>
    </row>
    <row r="474" spans="2:8" ht="13.5" thickBot="1" x14ac:dyDescent="0.25">
      <c r="B474" s="44" t="s">
        <v>614</v>
      </c>
      <c r="C474" s="45">
        <v>118.33</v>
      </c>
      <c r="D474" s="45">
        <v>118.63</v>
      </c>
      <c r="E474" s="45">
        <v>114.01</v>
      </c>
      <c r="F474" s="45">
        <v>116.15</v>
      </c>
      <c r="G474" s="45">
        <v>115.8</v>
      </c>
      <c r="H474" s="46">
        <v>34531000</v>
      </c>
    </row>
    <row r="475" spans="2:8" ht="13.5" thickBot="1" x14ac:dyDescent="0.25">
      <c r="B475" s="44" t="s">
        <v>615</v>
      </c>
      <c r="C475" s="45">
        <v>119.39</v>
      </c>
      <c r="D475" s="45">
        <v>124.14</v>
      </c>
      <c r="E475" s="45">
        <v>119.39</v>
      </c>
      <c r="F475" s="45">
        <v>121.59</v>
      </c>
      <c r="G475" s="45">
        <v>121.22</v>
      </c>
      <c r="H475" s="46">
        <v>36922000</v>
      </c>
    </row>
    <row r="476" spans="2:8" ht="13.5" thickBot="1" x14ac:dyDescent="0.25">
      <c r="B476" s="44" t="s">
        <v>616</v>
      </c>
      <c r="C476" s="45">
        <v>122.13</v>
      </c>
      <c r="D476" s="45">
        <v>123.3</v>
      </c>
      <c r="E476" s="45">
        <v>118.64</v>
      </c>
      <c r="F476" s="45">
        <v>120.15</v>
      </c>
      <c r="G476" s="45">
        <v>119.79</v>
      </c>
      <c r="H476" s="46">
        <v>44701100</v>
      </c>
    </row>
    <row r="477" spans="2:8" ht="13.5" thickBot="1" x14ac:dyDescent="0.25">
      <c r="B477" s="44" t="s">
        <v>617</v>
      </c>
      <c r="C477" s="45">
        <v>115.18</v>
      </c>
      <c r="D477" s="45">
        <v>115.72</v>
      </c>
      <c r="E477" s="45">
        <v>113.14</v>
      </c>
      <c r="F477" s="45">
        <v>114.71</v>
      </c>
      <c r="G477" s="45">
        <v>114.37</v>
      </c>
      <c r="H477" s="46">
        <v>24747100</v>
      </c>
    </row>
    <row r="478" spans="2:8" ht="13.5" thickBot="1" x14ac:dyDescent="0.25">
      <c r="B478" s="44" t="s">
        <v>618</v>
      </c>
      <c r="C478" s="45">
        <v>115.3</v>
      </c>
      <c r="D478" s="45">
        <v>117.54</v>
      </c>
      <c r="E478" s="45">
        <v>113.87</v>
      </c>
      <c r="F478" s="45">
        <v>115.9</v>
      </c>
      <c r="G478" s="45">
        <v>115.55</v>
      </c>
      <c r="H478" s="46">
        <v>26033400</v>
      </c>
    </row>
    <row r="479" spans="2:8" ht="13.5" thickBot="1" x14ac:dyDescent="0.25">
      <c r="B479" s="44" t="s">
        <v>619</v>
      </c>
      <c r="C479" s="45">
        <v>116.39</v>
      </c>
      <c r="D479" s="45">
        <v>117.34</v>
      </c>
      <c r="E479" s="45">
        <v>114.59</v>
      </c>
      <c r="F479" s="45">
        <v>115.33</v>
      </c>
      <c r="G479" s="45">
        <v>114.98</v>
      </c>
      <c r="H479" s="46">
        <v>30619400</v>
      </c>
    </row>
    <row r="480" spans="2:8" ht="13.5" thickBot="1" x14ac:dyDescent="0.25">
      <c r="B480" s="44" t="s">
        <v>620</v>
      </c>
      <c r="C480" s="45">
        <v>113.76</v>
      </c>
      <c r="D480" s="45">
        <v>115.88</v>
      </c>
      <c r="E480" s="45">
        <v>112.88</v>
      </c>
      <c r="F480" s="45">
        <v>113.93</v>
      </c>
      <c r="G480" s="45">
        <v>113.59</v>
      </c>
      <c r="H480" s="46">
        <v>29461100</v>
      </c>
    </row>
    <row r="481" spans="2:8" ht="13.5" thickBot="1" x14ac:dyDescent="0.25">
      <c r="B481" s="44" t="s">
        <v>621</v>
      </c>
      <c r="C481" s="45">
        <v>119.91</v>
      </c>
      <c r="D481" s="45">
        <v>120.55</v>
      </c>
      <c r="E481" s="45">
        <v>113.74</v>
      </c>
      <c r="F481" s="45">
        <v>114.12</v>
      </c>
      <c r="G481" s="45">
        <v>113.78</v>
      </c>
      <c r="H481" s="46">
        <v>43689200</v>
      </c>
    </row>
    <row r="482" spans="2:8" ht="13.5" thickBot="1" x14ac:dyDescent="0.25">
      <c r="B482" s="44" t="s">
        <v>622</v>
      </c>
      <c r="C482" s="45">
        <v>121.75</v>
      </c>
      <c r="D482" s="45">
        <v>124.67</v>
      </c>
      <c r="E482" s="45">
        <v>121.35</v>
      </c>
      <c r="F482" s="45">
        <v>122.43</v>
      </c>
      <c r="G482" s="45">
        <v>122.06</v>
      </c>
      <c r="H482" s="46">
        <v>35474900</v>
      </c>
    </row>
    <row r="483" spans="2:8" ht="13.5" thickBot="1" x14ac:dyDescent="0.25">
      <c r="B483" s="44" t="s">
        <v>623</v>
      </c>
      <c r="C483" s="45">
        <v>117.83</v>
      </c>
      <c r="D483" s="45">
        <v>124.04</v>
      </c>
      <c r="E483" s="45">
        <v>117.61</v>
      </c>
      <c r="F483" s="45">
        <v>123.49</v>
      </c>
      <c r="G483" s="45">
        <v>123.12</v>
      </c>
      <c r="H483" s="46">
        <v>39950500</v>
      </c>
    </row>
    <row r="484" spans="2:8" ht="13.5" thickBot="1" x14ac:dyDescent="0.25">
      <c r="B484" s="44" t="s">
        <v>624</v>
      </c>
      <c r="C484" s="45">
        <v>119.2</v>
      </c>
      <c r="D484" s="45">
        <v>121.2</v>
      </c>
      <c r="E484" s="45">
        <v>118.4</v>
      </c>
      <c r="F484" s="45">
        <v>120.44</v>
      </c>
      <c r="G484" s="45">
        <v>120.08</v>
      </c>
      <c r="H484" s="46">
        <v>36551400</v>
      </c>
    </row>
    <row r="485" spans="2:8" ht="13.5" thickBot="1" x14ac:dyDescent="0.25">
      <c r="B485" s="44" t="s">
        <v>625</v>
      </c>
      <c r="C485" s="45">
        <v>109.51</v>
      </c>
      <c r="D485" s="45">
        <v>118.16</v>
      </c>
      <c r="E485" s="45">
        <v>109.38</v>
      </c>
      <c r="F485" s="45">
        <v>118.1</v>
      </c>
      <c r="G485" s="45">
        <v>117.75</v>
      </c>
      <c r="H485" s="46">
        <v>43348600</v>
      </c>
    </row>
    <row r="486" spans="2:8" ht="13.5" thickBot="1" x14ac:dyDescent="0.25">
      <c r="B486" s="44" t="s">
        <v>626</v>
      </c>
      <c r="C486" s="45">
        <v>109.54</v>
      </c>
      <c r="D486" s="45">
        <v>110.94</v>
      </c>
      <c r="E486" s="45">
        <v>108.54</v>
      </c>
      <c r="F486" s="45">
        <v>109.46</v>
      </c>
      <c r="G486" s="45">
        <v>109.13</v>
      </c>
      <c r="H486" s="46">
        <v>23899200</v>
      </c>
    </row>
    <row r="487" spans="2:8" ht="13.5" thickBot="1" x14ac:dyDescent="0.25">
      <c r="B487" s="44" t="s">
        <v>627</v>
      </c>
      <c r="C487" s="45">
        <v>110.78</v>
      </c>
      <c r="D487" s="45">
        <v>112.04</v>
      </c>
      <c r="E487" s="45">
        <v>108.38</v>
      </c>
      <c r="F487" s="45">
        <v>108.78</v>
      </c>
      <c r="G487" s="45">
        <v>108.45</v>
      </c>
      <c r="H487" s="46">
        <v>23309400</v>
      </c>
    </row>
    <row r="488" spans="2:8" ht="13.5" thickBot="1" x14ac:dyDescent="0.25">
      <c r="B488" s="44" t="s">
        <v>628</v>
      </c>
      <c r="C488" s="45">
        <v>111.3</v>
      </c>
      <c r="D488" s="45">
        <v>112.73</v>
      </c>
      <c r="E488" s="45">
        <v>111.02</v>
      </c>
      <c r="F488" s="45">
        <v>111.41</v>
      </c>
      <c r="G488" s="45">
        <v>111.08</v>
      </c>
      <c r="H488" s="46">
        <v>12007600</v>
      </c>
    </row>
    <row r="489" spans="2:8" ht="13.5" thickBot="1" x14ac:dyDescent="0.25">
      <c r="B489" s="44" t="s">
        <v>629</v>
      </c>
      <c r="C489" s="45">
        <v>111.72</v>
      </c>
      <c r="D489" s="45">
        <v>112.67</v>
      </c>
      <c r="E489" s="45">
        <v>110.73</v>
      </c>
      <c r="F489" s="45">
        <v>112.24</v>
      </c>
      <c r="G489" s="45">
        <v>111.9</v>
      </c>
      <c r="H489" s="46">
        <v>21343100</v>
      </c>
    </row>
    <row r="490" spans="2:8" ht="13.5" thickBot="1" x14ac:dyDescent="0.25">
      <c r="B490" s="44" t="s">
        <v>630</v>
      </c>
      <c r="C490" s="45">
        <v>109.86</v>
      </c>
      <c r="D490" s="45">
        <v>111.62</v>
      </c>
      <c r="E490" s="45">
        <v>108.32</v>
      </c>
      <c r="F490" s="45">
        <v>111.44</v>
      </c>
      <c r="G490" s="45">
        <v>111.11</v>
      </c>
      <c r="H490" s="46">
        <v>29029000</v>
      </c>
    </row>
    <row r="491" spans="2:8" ht="13.5" thickBot="1" x14ac:dyDescent="0.25">
      <c r="B491" s="44" t="s">
        <v>631</v>
      </c>
      <c r="C491" s="45">
        <v>111.52</v>
      </c>
      <c r="D491" s="45">
        <v>112.37</v>
      </c>
      <c r="E491" s="45">
        <v>109.19</v>
      </c>
      <c r="F491" s="45">
        <v>109.86</v>
      </c>
      <c r="G491" s="45">
        <v>109.53</v>
      </c>
      <c r="H491" s="46">
        <v>24351100</v>
      </c>
    </row>
    <row r="492" spans="2:8" ht="13.5" thickBot="1" x14ac:dyDescent="0.25">
      <c r="B492" s="44" t="s">
        <v>632</v>
      </c>
      <c r="C492" s="45">
        <v>113.8</v>
      </c>
      <c r="D492" s="45">
        <v>114.32</v>
      </c>
      <c r="E492" s="45">
        <v>110.62</v>
      </c>
      <c r="F492" s="45">
        <v>112.05</v>
      </c>
      <c r="G492" s="45">
        <v>111.71</v>
      </c>
      <c r="H492" s="46">
        <v>33357700</v>
      </c>
    </row>
    <row r="493" spans="2:8" ht="13.5" thickBot="1" x14ac:dyDescent="0.25">
      <c r="B493" s="44" t="s">
        <v>633</v>
      </c>
      <c r="C493" s="45">
        <v>110.41</v>
      </c>
      <c r="D493" s="45">
        <v>112.33</v>
      </c>
      <c r="E493" s="45">
        <v>109.8</v>
      </c>
      <c r="F493" s="45">
        <v>111.45</v>
      </c>
      <c r="G493" s="45">
        <v>111.12</v>
      </c>
      <c r="H493" s="46">
        <v>35093800</v>
      </c>
    </row>
    <row r="494" spans="2:8" ht="13.5" thickBot="1" x14ac:dyDescent="0.25">
      <c r="B494" s="44" t="s">
        <v>634</v>
      </c>
      <c r="C494" s="45">
        <v>114.5</v>
      </c>
      <c r="D494" s="45">
        <v>116.08</v>
      </c>
      <c r="E494" s="45">
        <v>112.66</v>
      </c>
      <c r="F494" s="45">
        <v>113.23</v>
      </c>
      <c r="G494" s="45">
        <v>112.89</v>
      </c>
      <c r="H494" s="46">
        <v>33287800</v>
      </c>
    </row>
    <row r="495" spans="2:8" ht="13.5" thickBot="1" x14ac:dyDescent="0.25">
      <c r="B495" s="44" t="s">
        <v>635</v>
      </c>
      <c r="C495" s="45">
        <v>116.07</v>
      </c>
      <c r="D495" s="45">
        <v>118.74</v>
      </c>
      <c r="E495" s="45">
        <v>114.41</v>
      </c>
      <c r="F495" s="45">
        <v>117.08</v>
      </c>
      <c r="G495" s="45">
        <v>116.73</v>
      </c>
      <c r="H495" s="46">
        <v>50670500</v>
      </c>
    </row>
    <row r="496" spans="2:8" ht="13.5" thickBot="1" x14ac:dyDescent="0.25">
      <c r="B496" s="44" t="s">
        <v>636</v>
      </c>
      <c r="C496" s="45">
        <v>110.99</v>
      </c>
      <c r="D496" s="45">
        <v>116.27</v>
      </c>
      <c r="E496" s="45">
        <v>110.8</v>
      </c>
      <c r="F496" s="45">
        <v>114.22</v>
      </c>
      <c r="G496" s="45">
        <v>113.88</v>
      </c>
      <c r="H496" s="46">
        <v>53395000</v>
      </c>
    </row>
    <row r="497" spans="2:8" ht="13.5" thickBot="1" x14ac:dyDescent="0.25">
      <c r="B497" s="44" t="s">
        <v>637</v>
      </c>
      <c r="C497" s="45">
        <v>109.23</v>
      </c>
      <c r="D497" s="45">
        <v>114.9</v>
      </c>
      <c r="E497" s="45">
        <v>108.81</v>
      </c>
      <c r="F497" s="45">
        <v>113.02</v>
      </c>
      <c r="G497" s="45">
        <v>112.68</v>
      </c>
      <c r="H497" s="46">
        <v>59961700</v>
      </c>
    </row>
    <row r="498" spans="2:8" ht="13.5" thickBot="1" x14ac:dyDescent="0.25">
      <c r="B498" s="44" t="s">
        <v>638</v>
      </c>
      <c r="C498" s="45">
        <v>107.12</v>
      </c>
      <c r="D498" s="45">
        <v>112.75</v>
      </c>
      <c r="E498" s="45">
        <v>104.61</v>
      </c>
      <c r="F498" s="45">
        <v>111.87</v>
      </c>
      <c r="G498" s="45">
        <v>111.53</v>
      </c>
      <c r="H498" s="46">
        <v>80671000</v>
      </c>
    </row>
    <row r="499" spans="2:8" ht="13.5" thickBot="1" x14ac:dyDescent="0.25">
      <c r="B499" s="44" t="s">
        <v>639</v>
      </c>
      <c r="C499" s="45">
        <v>101.72</v>
      </c>
      <c r="D499" s="45">
        <v>104.9</v>
      </c>
      <c r="E499" s="45">
        <v>100.74</v>
      </c>
      <c r="F499" s="45">
        <v>101.47</v>
      </c>
      <c r="G499" s="45">
        <v>101.17</v>
      </c>
      <c r="H499" s="46">
        <v>107677300</v>
      </c>
    </row>
    <row r="500" spans="2:8" ht="13.5" thickBot="1" x14ac:dyDescent="0.25">
      <c r="B500" s="44" t="s">
        <v>640</v>
      </c>
      <c r="C500" s="45">
        <v>95.92</v>
      </c>
      <c r="D500" s="45">
        <v>97.8</v>
      </c>
      <c r="E500" s="45">
        <v>94.79</v>
      </c>
      <c r="F500" s="45">
        <v>96.47</v>
      </c>
      <c r="G500" s="45">
        <v>96.18</v>
      </c>
      <c r="H500" s="46">
        <v>52088300</v>
      </c>
    </row>
    <row r="501" spans="2:8" ht="13.5" thickBot="1" x14ac:dyDescent="0.25">
      <c r="B501" s="44" t="s">
        <v>641</v>
      </c>
      <c r="C501" s="45">
        <v>94.78</v>
      </c>
      <c r="D501" s="45">
        <v>96.88</v>
      </c>
      <c r="E501" s="45">
        <v>93.1</v>
      </c>
      <c r="F501" s="45">
        <v>96.72</v>
      </c>
      <c r="G501" s="45">
        <v>96.43</v>
      </c>
      <c r="H501" s="46">
        <v>81987300</v>
      </c>
    </row>
    <row r="502" spans="2:8" ht="13.5" thickBot="1" x14ac:dyDescent="0.25">
      <c r="B502" s="44" t="s">
        <v>642</v>
      </c>
      <c r="C502" s="45">
        <v>90.35</v>
      </c>
      <c r="D502" s="45">
        <v>91.39</v>
      </c>
      <c r="E502" s="45">
        <v>88.09</v>
      </c>
      <c r="F502" s="45">
        <v>90.79</v>
      </c>
      <c r="G502" s="45">
        <v>90.52</v>
      </c>
      <c r="H502" s="46">
        <v>55638100</v>
      </c>
    </row>
    <row r="503" spans="2:8" ht="13.5" thickBot="1" x14ac:dyDescent="0.25">
      <c r="B503" s="44" t="s">
        <v>643</v>
      </c>
      <c r="C503" s="45">
        <v>90.08</v>
      </c>
      <c r="D503" s="45">
        <v>90.46</v>
      </c>
      <c r="E503" s="45">
        <v>88.41</v>
      </c>
      <c r="F503" s="45">
        <v>88.91</v>
      </c>
      <c r="G503" s="45">
        <v>88.64</v>
      </c>
      <c r="H503" s="46">
        <v>60664000</v>
      </c>
    </row>
    <row r="504" spans="2:8" ht="13.5" thickBot="1" x14ac:dyDescent="0.25">
      <c r="B504" s="44" t="s">
        <v>644</v>
      </c>
      <c r="C504" s="45">
        <v>94.21</v>
      </c>
      <c r="D504" s="45">
        <v>95.2</v>
      </c>
      <c r="E504" s="45">
        <v>90.48</v>
      </c>
      <c r="F504" s="45">
        <v>90.54</v>
      </c>
      <c r="G504" s="45">
        <v>90.27</v>
      </c>
      <c r="H504" s="46">
        <v>71821100</v>
      </c>
    </row>
    <row r="505" spans="2:8" ht="13.5" thickBot="1" x14ac:dyDescent="0.25">
      <c r="B505" s="44" t="s">
        <v>645</v>
      </c>
      <c r="C505" s="45">
        <v>94.33</v>
      </c>
      <c r="D505" s="45">
        <v>97.49</v>
      </c>
      <c r="E505" s="45">
        <v>93.55</v>
      </c>
      <c r="F505" s="45">
        <v>95.2</v>
      </c>
      <c r="G505" s="45">
        <v>94.91</v>
      </c>
      <c r="H505" s="46">
        <v>110189600</v>
      </c>
    </row>
    <row r="506" spans="2:8" ht="13.5" thickBot="1" x14ac:dyDescent="0.25">
      <c r="B506" s="44" t="s">
        <v>646</v>
      </c>
      <c r="C506" s="45">
        <v>98.22</v>
      </c>
      <c r="D506" s="45">
        <v>99.32</v>
      </c>
      <c r="E506" s="45">
        <v>92.6</v>
      </c>
      <c r="F506" s="45">
        <v>93.16</v>
      </c>
      <c r="G506" s="45">
        <v>92.88</v>
      </c>
      <c r="H506" s="46">
        <v>121361400</v>
      </c>
    </row>
    <row r="507" spans="2:8" ht="13.5" thickBot="1" x14ac:dyDescent="0.25">
      <c r="B507" s="44" t="s">
        <v>647</v>
      </c>
      <c r="C507" s="45">
        <v>99.58</v>
      </c>
      <c r="D507" s="45">
        <v>100.85</v>
      </c>
      <c r="E507" s="45">
        <v>97.51</v>
      </c>
      <c r="F507" s="45">
        <v>99.2</v>
      </c>
      <c r="G507" s="45">
        <v>98.9</v>
      </c>
      <c r="H507" s="46">
        <v>95928300</v>
      </c>
    </row>
    <row r="508" spans="2:8" ht="13.5" thickBot="1" x14ac:dyDescent="0.25">
      <c r="B508" s="44" t="s">
        <v>648</v>
      </c>
      <c r="C508" s="45">
        <v>97.98</v>
      </c>
      <c r="D508" s="45">
        <v>102.5</v>
      </c>
      <c r="E508" s="45">
        <v>96.38</v>
      </c>
      <c r="F508" s="45">
        <v>97.94</v>
      </c>
      <c r="G508" s="45">
        <v>97.65</v>
      </c>
      <c r="H508" s="46">
        <v>232316600</v>
      </c>
    </row>
    <row r="509" spans="2:8" ht="13.5" thickBot="1" x14ac:dyDescent="0.25">
      <c r="B509" s="44" t="s">
        <v>649</v>
      </c>
      <c r="C509" s="45">
        <v>131.68</v>
      </c>
      <c r="D509" s="45">
        <v>135.55000000000001</v>
      </c>
      <c r="E509" s="45">
        <v>128.53</v>
      </c>
      <c r="F509" s="45">
        <v>129.82</v>
      </c>
      <c r="G509" s="45">
        <v>129.43</v>
      </c>
      <c r="H509" s="46">
        <v>82791500</v>
      </c>
    </row>
    <row r="510" spans="2:8" ht="13.5" thickBot="1" x14ac:dyDescent="0.25">
      <c r="B510" s="44" t="s">
        <v>650</v>
      </c>
      <c r="C510" s="45">
        <v>130.88</v>
      </c>
      <c r="D510" s="45">
        <v>138.35</v>
      </c>
      <c r="E510" s="45">
        <v>130.59</v>
      </c>
      <c r="F510" s="45">
        <v>137.51</v>
      </c>
      <c r="G510" s="45">
        <v>137.1</v>
      </c>
      <c r="H510" s="46">
        <v>38433200</v>
      </c>
    </row>
    <row r="511" spans="2:8" ht="13.5" thickBot="1" x14ac:dyDescent="0.25">
      <c r="B511" s="44" t="s">
        <v>651</v>
      </c>
      <c r="C511" s="45">
        <v>127.25</v>
      </c>
      <c r="D511" s="45">
        <v>133.47999999999999</v>
      </c>
      <c r="E511" s="45">
        <v>124.57</v>
      </c>
      <c r="F511" s="45">
        <v>129.72</v>
      </c>
      <c r="G511" s="45">
        <v>129.33000000000001</v>
      </c>
      <c r="H511" s="46">
        <v>63563400</v>
      </c>
    </row>
    <row r="512" spans="2:8" ht="13.5" thickBot="1" x14ac:dyDescent="0.25">
      <c r="B512" s="44" t="s">
        <v>652</v>
      </c>
      <c r="C512" s="45">
        <v>126.31</v>
      </c>
      <c r="D512" s="45">
        <v>130.12</v>
      </c>
      <c r="E512" s="45">
        <v>125.44</v>
      </c>
      <c r="F512" s="45">
        <v>130.01</v>
      </c>
      <c r="G512" s="45">
        <v>129.62</v>
      </c>
      <c r="H512" s="46">
        <v>46348600</v>
      </c>
    </row>
    <row r="513" spans="2:8" ht="13.5" thickBot="1" x14ac:dyDescent="0.25">
      <c r="B513" s="44" t="s">
        <v>653</v>
      </c>
      <c r="C513" s="45">
        <v>132.93</v>
      </c>
      <c r="D513" s="45">
        <v>136.77000000000001</v>
      </c>
      <c r="E513" s="45">
        <v>131.31</v>
      </c>
      <c r="F513" s="45">
        <v>131.53</v>
      </c>
      <c r="G513" s="45">
        <v>131.13999999999999</v>
      </c>
      <c r="H513" s="46">
        <v>26356300</v>
      </c>
    </row>
    <row r="514" spans="2:8" ht="13.5" thickBot="1" x14ac:dyDescent="0.25">
      <c r="B514" s="44" t="s">
        <v>654</v>
      </c>
      <c r="C514" s="45">
        <v>132.88999999999999</v>
      </c>
      <c r="D514" s="45">
        <v>137</v>
      </c>
      <c r="E514" s="45">
        <v>132.22</v>
      </c>
      <c r="F514" s="45">
        <v>133.22999999999999</v>
      </c>
      <c r="G514" s="45">
        <v>132.83000000000001</v>
      </c>
      <c r="H514" s="46">
        <v>30691000</v>
      </c>
    </row>
    <row r="515" spans="2:8" ht="13.5" thickBot="1" x14ac:dyDescent="0.25">
      <c r="B515" s="44" t="s">
        <v>655</v>
      </c>
      <c r="C515" s="45">
        <v>137.09</v>
      </c>
      <c r="D515" s="45">
        <v>137.84</v>
      </c>
      <c r="E515" s="45">
        <v>131.4</v>
      </c>
      <c r="F515" s="45">
        <v>132.80000000000001</v>
      </c>
      <c r="G515" s="45">
        <v>132.4</v>
      </c>
      <c r="H515" s="46">
        <v>25445000</v>
      </c>
    </row>
    <row r="516" spans="2:8" ht="13.5" thickBot="1" x14ac:dyDescent="0.25">
      <c r="B516" s="44" t="s">
        <v>656</v>
      </c>
      <c r="C516" s="45">
        <v>130.30000000000001</v>
      </c>
      <c r="D516" s="45">
        <v>134.79</v>
      </c>
      <c r="E516" s="45">
        <v>130.18</v>
      </c>
      <c r="F516" s="45">
        <v>134.04</v>
      </c>
      <c r="G516" s="45">
        <v>133.63999999999999</v>
      </c>
      <c r="H516" s="46">
        <v>29612200</v>
      </c>
    </row>
    <row r="517" spans="2:8" ht="13.5" thickBot="1" x14ac:dyDescent="0.25">
      <c r="B517" s="44" t="s">
        <v>657</v>
      </c>
      <c r="C517" s="45">
        <v>131</v>
      </c>
      <c r="D517" s="45">
        <v>131.79</v>
      </c>
      <c r="E517" s="45">
        <v>126.52</v>
      </c>
      <c r="F517" s="45">
        <v>126.76</v>
      </c>
      <c r="G517" s="45">
        <v>126.38</v>
      </c>
      <c r="H517" s="46">
        <v>23559400</v>
      </c>
    </row>
    <row r="518" spans="2:8" ht="13.5" thickBot="1" x14ac:dyDescent="0.25">
      <c r="B518" s="44" t="s">
        <v>658</v>
      </c>
      <c r="C518" s="45">
        <v>123.53</v>
      </c>
      <c r="D518" s="45">
        <v>131.13999999999999</v>
      </c>
      <c r="E518" s="45">
        <v>122.53</v>
      </c>
      <c r="F518" s="45">
        <v>130.29</v>
      </c>
      <c r="G518" s="45">
        <v>129.9</v>
      </c>
      <c r="H518" s="46">
        <v>34325700</v>
      </c>
    </row>
    <row r="519" spans="2:8" ht="13.5" thickBot="1" x14ac:dyDescent="0.25">
      <c r="B519" s="44" t="s">
        <v>659</v>
      </c>
      <c r="C519" s="45">
        <v>128.32</v>
      </c>
      <c r="D519" s="45">
        <v>129.66999999999999</v>
      </c>
      <c r="E519" s="45">
        <v>126.25</v>
      </c>
      <c r="F519" s="45">
        <v>127.5</v>
      </c>
      <c r="G519" s="45">
        <v>127.12</v>
      </c>
      <c r="H519" s="46">
        <v>34605200</v>
      </c>
    </row>
    <row r="520" spans="2:8" ht="13.5" thickBot="1" x14ac:dyDescent="0.25">
      <c r="B520" s="44" t="s">
        <v>660</v>
      </c>
      <c r="C520" s="45">
        <v>131.62</v>
      </c>
      <c r="D520" s="45">
        <v>132.66</v>
      </c>
      <c r="E520" s="45">
        <v>126.99</v>
      </c>
      <c r="F520" s="45">
        <v>128.54</v>
      </c>
      <c r="G520" s="45">
        <v>128.15</v>
      </c>
      <c r="H520" s="46">
        <v>38481400</v>
      </c>
    </row>
    <row r="521" spans="2:8" ht="13.5" thickBot="1" x14ac:dyDescent="0.25">
      <c r="B521" s="44" t="s">
        <v>661</v>
      </c>
      <c r="C521" s="45">
        <v>133.55000000000001</v>
      </c>
      <c r="D521" s="45">
        <v>136.11000000000001</v>
      </c>
      <c r="E521" s="45">
        <v>131.87</v>
      </c>
      <c r="F521" s="45">
        <v>133.79</v>
      </c>
      <c r="G521" s="45">
        <v>133.38999999999999</v>
      </c>
      <c r="H521" s="46">
        <v>24024000</v>
      </c>
    </row>
    <row r="522" spans="2:8" ht="13.5" thickBot="1" x14ac:dyDescent="0.25">
      <c r="B522" s="44" t="s">
        <v>662</v>
      </c>
      <c r="C522" s="45">
        <v>136.76</v>
      </c>
      <c r="D522" s="45">
        <v>138.29</v>
      </c>
      <c r="E522" s="45">
        <v>132.44</v>
      </c>
      <c r="F522" s="45">
        <v>133.44999999999999</v>
      </c>
      <c r="G522" s="45">
        <v>133.05000000000001</v>
      </c>
      <c r="H522" s="46">
        <v>33214800</v>
      </c>
    </row>
    <row r="523" spans="2:8" ht="13.5" thickBot="1" x14ac:dyDescent="0.25">
      <c r="B523" s="44" t="s">
        <v>663</v>
      </c>
      <c r="C523" s="45">
        <v>137.72</v>
      </c>
      <c r="D523" s="45">
        <v>141.44999999999999</v>
      </c>
      <c r="E523" s="45">
        <v>136.6</v>
      </c>
      <c r="F523" s="45">
        <v>139.07</v>
      </c>
      <c r="G523" s="45">
        <v>138.65</v>
      </c>
      <c r="H523" s="46">
        <v>36231100</v>
      </c>
    </row>
    <row r="524" spans="2:8" ht="13.5" thickBot="1" x14ac:dyDescent="0.25">
      <c r="B524" s="44" t="s">
        <v>664</v>
      </c>
      <c r="C524" s="45">
        <v>138.24</v>
      </c>
      <c r="D524" s="45">
        <v>140.21</v>
      </c>
      <c r="E524" s="45">
        <v>134.78</v>
      </c>
      <c r="F524" s="45">
        <v>138.97999999999999</v>
      </c>
      <c r="G524" s="45">
        <v>138.56</v>
      </c>
      <c r="H524" s="46">
        <v>27979300</v>
      </c>
    </row>
    <row r="525" spans="2:8" ht="13.5" thickBot="1" x14ac:dyDescent="0.25">
      <c r="B525" s="44" t="s">
        <v>665</v>
      </c>
      <c r="C525" s="45">
        <v>140.49</v>
      </c>
      <c r="D525" s="45">
        <v>142.38999999999999</v>
      </c>
      <c r="E525" s="45">
        <v>139.34</v>
      </c>
      <c r="F525" s="45">
        <v>140.28</v>
      </c>
      <c r="G525" s="45">
        <v>139.86000000000001</v>
      </c>
      <c r="H525" s="46">
        <v>34670700</v>
      </c>
    </row>
    <row r="526" spans="2:8" ht="13.5" thickBot="1" x14ac:dyDescent="0.25">
      <c r="B526" s="44" t="s">
        <v>666</v>
      </c>
      <c r="C526" s="45">
        <v>137.13999999999999</v>
      </c>
      <c r="D526" s="45">
        <v>139.62</v>
      </c>
      <c r="E526" s="45">
        <v>136.1</v>
      </c>
      <c r="F526" s="45">
        <v>138.61000000000001</v>
      </c>
      <c r="G526" s="45">
        <v>138.19</v>
      </c>
      <c r="H526" s="46">
        <v>27723100</v>
      </c>
    </row>
    <row r="527" spans="2:8" ht="13.5" thickBot="1" x14ac:dyDescent="0.25">
      <c r="B527" s="44" t="s">
        <v>667</v>
      </c>
      <c r="C527" s="45">
        <v>136.05000000000001</v>
      </c>
      <c r="D527" s="45">
        <v>140.99</v>
      </c>
      <c r="E527" s="45">
        <v>135.5</v>
      </c>
      <c r="F527" s="45">
        <v>135.68</v>
      </c>
      <c r="G527" s="45">
        <v>135.27000000000001</v>
      </c>
      <c r="H527" s="46">
        <v>33166400</v>
      </c>
    </row>
    <row r="528" spans="2:8" ht="13.5" thickBot="1" x14ac:dyDescent="0.25">
      <c r="B528" s="44" t="s">
        <v>668</v>
      </c>
      <c r="C528" s="45">
        <v>139.36000000000001</v>
      </c>
      <c r="D528" s="45">
        <v>139.84</v>
      </c>
      <c r="E528" s="45">
        <v>135.19999999999999</v>
      </c>
      <c r="F528" s="45">
        <v>136.41</v>
      </c>
      <c r="G528" s="45">
        <v>136</v>
      </c>
      <c r="H528" s="46">
        <v>38985400</v>
      </c>
    </row>
    <row r="529" spans="2:8" ht="13.5" thickBot="1" x14ac:dyDescent="0.25">
      <c r="B529" s="44" t="s">
        <v>669</v>
      </c>
      <c r="C529" s="45">
        <v>134.62</v>
      </c>
      <c r="D529" s="45">
        <v>142.03</v>
      </c>
      <c r="E529" s="45">
        <v>134.27000000000001</v>
      </c>
      <c r="F529" s="45">
        <v>141.61000000000001</v>
      </c>
      <c r="G529" s="45">
        <v>141.18</v>
      </c>
      <c r="H529" s="46">
        <v>32658500</v>
      </c>
    </row>
    <row r="530" spans="2:8" ht="13.5" thickBot="1" x14ac:dyDescent="0.25">
      <c r="B530" s="44" t="s">
        <v>670</v>
      </c>
      <c r="C530" s="45">
        <v>137.91999999999999</v>
      </c>
      <c r="D530" s="45">
        <v>139.41999999999999</v>
      </c>
      <c r="E530" s="45">
        <v>134.12</v>
      </c>
      <c r="F530" s="45">
        <v>134.4</v>
      </c>
      <c r="G530" s="45">
        <v>134</v>
      </c>
      <c r="H530" s="46">
        <v>30826500</v>
      </c>
    </row>
    <row r="531" spans="2:8" ht="13.5" thickBot="1" x14ac:dyDescent="0.25">
      <c r="B531" s="44" t="s">
        <v>671</v>
      </c>
      <c r="C531" s="45">
        <v>140.12</v>
      </c>
      <c r="D531" s="45">
        <v>142.24</v>
      </c>
      <c r="E531" s="45">
        <v>136.19</v>
      </c>
      <c r="F531" s="45">
        <v>136.37</v>
      </c>
      <c r="G531" s="45">
        <v>135.96</v>
      </c>
      <c r="H531" s="46">
        <v>30497000</v>
      </c>
    </row>
    <row r="532" spans="2:8" ht="13.5" thickBot="1" x14ac:dyDescent="0.25">
      <c r="B532" s="44" t="s">
        <v>672</v>
      </c>
      <c r="C532" s="45">
        <v>141.41999999999999</v>
      </c>
      <c r="D532" s="45">
        <v>142.62</v>
      </c>
      <c r="E532" s="45">
        <v>138.88999999999999</v>
      </c>
      <c r="F532" s="45">
        <v>140.41</v>
      </c>
      <c r="G532" s="45">
        <v>139.99</v>
      </c>
      <c r="H532" s="46">
        <v>31710700</v>
      </c>
    </row>
    <row r="533" spans="2:8" ht="13.5" thickBot="1" x14ac:dyDescent="0.25">
      <c r="B533" s="44" t="s">
        <v>673</v>
      </c>
      <c r="C533" s="45">
        <v>141.55000000000001</v>
      </c>
      <c r="D533" s="45">
        <v>144.58000000000001</v>
      </c>
      <c r="E533" s="45">
        <v>140.87</v>
      </c>
      <c r="F533" s="45">
        <v>142.82</v>
      </c>
      <c r="G533" s="45">
        <v>142.38999999999999</v>
      </c>
      <c r="H533" s="46">
        <v>34418500</v>
      </c>
    </row>
    <row r="534" spans="2:8" ht="13.5" thickBot="1" x14ac:dyDescent="0.25">
      <c r="B534" s="44" t="s">
        <v>674</v>
      </c>
      <c r="C534" s="45">
        <v>146.38999999999999</v>
      </c>
      <c r="D534" s="45">
        <v>149.6</v>
      </c>
      <c r="E534" s="45">
        <v>142</v>
      </c>
      <c r="F534" s="45">
        <v>142.12</v>
      </c>
      <c r="G534" s="45">
        <v>141.69</v>
      </c>
      <c r="H534" s="46">
        <v>38338600</v>
      </c>
    </row>
    <row r="535" spans="2:8" ht="13.5" thickBot="1" x14ac:dyDescent="0.25">
      <c r="B535" s="44" t="s">
        <v>675</v>
      </c>
      <c r="C535" s="45">
        <v>145.78</v>
      </c>
      <c r="D535" s="45">
        <v>148.84</v>
      </c>
      <c r="E535" s="45">
        <v>145.22</v>
      </c>
      <c r="F535" s="45">
        <v>146.09</v>
      </c>
      <c r="G535" s="45">
        <v>145.65</v>
      </c>
      <c r="H535" s="46">
        <v>23217400</v>
      </c>
    </row>
    <row r="536" spans="2:8" ht="13.5" thickBot="1" x14ac:dyDescent="0.25">
      <c r="B536" s="44" t="s">
        <v>676</v>
      </c>
      <c r="C536" s="45">
        <v>145.24</v>
      </c>
      <c r="D536" s="45">
        <v>148.58000000000001</v>
      </c>
      <c r="E536" s="45">
        <v>145.1</v>
      </c>
      <c r="F536" s="45">
        <v>148.02000000000001</v>
      </c>
      <c r="G536" s="45">
        <v>147.58000000000001</v>
      </c>
      <c r="H536" s="46">
        <v>22169500</v>
      </c>
    </row>
    <row r="537" spans="2:8" ht="13.5" thickBot="1" x14ac:dyDescent="0.25">
      <c r="B537" s="44" t="s">
        <v>677</v>
      </c>
      <c r="C537" s="45">
        <v>148.05000000000001</v>
      </c>
      <c r="D537" s="45">
        <v>148.58000000000001</v>
      </c>
      <c r="E537" s="45">
        <v>144.29</v>
      </c>
      <c r="F537" s="45">
        <v>146.29</v>
      </c>
      <c r="G537" s="45">
        <v>145.85</v>
      </c>
      <c r="H537" s="46">
        <v>40122800</v>
      </c>
    </row>
    <row r="538" spans="2:8" ht="13.5" thickBot="1" x14ac:dyDescent="0.25">
      <c r="B538" s="44" t="s">
        <v>678</v>
      </c>
      <c r="C538" s="45">
        <v>149.80000000000001</v>
      </c>
      <c r="D538" s="45">
        <v>154.19999999999999</v>
      </c>
      <c r="E538" s="45">
        <v>148.69999999999999</v>
      </c>
      <c r="F538" s="45">
        <v>149.55000000000001</v>
      </c>
      <c r="G538" s="45">
        <v>149.1</v>
      </c>
      <c r="H538" s="46">
        <v>34606300</v>
      </c>
    </row>
    <row r="539" spans="2:8" ht="13.5" thickBot="1" x14ac:dyDescent="0.25">
      <c r="B539" s="44" t="s">
        <v>679</v>
      </c>
      <c r="C539" s="45">
        <v>153.33000000000001</v>
      </c>
      <c r="D539" s="45">
        <v>153.54</v>
      </c>
      <c r="E539" s="45">
        <v>149.05000000000001</v>
      </c>
      <c r="F539" s="45">
        <v>151.47</v>
      </c>
      <c r="G539" s="45">
        <v>151.02000000000001</v>
      </c>
      <c r="H539" s="46">
        <v>43064200</v>
      </c>
    </row>
    <row r="540" spans="2:8" ht="13.5" thickBot="1" x14ac:dyDescent="0.25">
      <c r="B540" s="44" t="s">
        <v>680</v>
      </c>
      <c r="C540" s="45">
        <v>161.54</v>
      </c>
      <c r="D540" s="45">
        <v>161.63</v>
      </c>
      <c r="E540" s="45">
        <v>152.66999999999999</v>
      </c>
      <c r="F540" s="45">
        <v>153.13</v>
      </c>
      <c r="G540" s="45">
        <v>152.66999999999999</v>
      </c>
      <c r="H540" s="46">
        <v>44444100</v>
      </c>
    </row>
    <row r="541" spans="2:8" ht="13.5" thickBot="1" x14ac:dyDescent="0.25">
      <c r="B541" s="44" t="s">
        <v>681</v>
      </c>
      <c r="C541" s="45">
        <v>167.39</v>
      </c>
      <c r="D541" s="45">
        <v>171.39</v>
      </c>
      <c r="E541" s="45">
        <v>167.28</v>
      </c>
      <c r="F541" s="45">
        <v>168.96</v>
      </c>
      <c r="G541" s="45">
        <v>168.45</v>
      </c>
      <c r="H541" s="46">
        <v>23220400</v>
      </c>
    </row>
    <row r="542" spans="2:8" ht="13.5" thickBot="1" x14ac:dyDescent="0.25">
      <c r="B542" s="44" t="s">
        <v>682</v>
      </c>
      <c r="C542" s="45">
        <v>163.25</v>
      </c>
      <c r="D542" s="45">
        <v>169.54</v>
      </c>
      <c r="E542" s="45">
        <v>163.02000000000001</v>
      </c>
      <c r="F542" s="45">
        <v>169.15</v>
      </c>
      <c r="G542" s="45">
        <v>168.64</v>
      </c>
      <c r="H542" s="46">
        <v>22086800</v>
      </c>
    </row>
    <row r="543" spans="2:8" ht="13.5" thickBot="1" x14ac:dyDescent="0.25">
      <c r="B543" s="44" t="s">
        <v>683</v>
      </c>
      <c r="C543" s="45">
        <v>158.71</v>
      </c>
      <c r="D543" s="45">
        <v>162.22999999999999</v>
      </c>
      <c r="E543" s="45">
        <v>157.74</v>
      </c>
      <c r="F543" s="45">
        <v>162.06</v>
      </c>
      <c r="G543" s="45">
        <v>161.57</v>
      </c>
      <c r="H543" s="46">
        <v>22530800</v>
      </c>
    </row>
    <row r="544" spans="2:8" ht="13.5" thickBot="1" x14ac:dyDescent="0.25">
      <c r="B544" s="44" t="s">
        <v>684</v>
      </c>
      <c r="C544" s="45">
        <v>157.76</v>
      </c>
      <c r="D544" s="45">
        <v>160.96</v>
      </c>
      <c r="E544" s="45">
        <v>156.81</v>
      </c>
      <c r="F544" s="45">
        <v>160.38999999999999</v>
      </c>
      <c r="G544" s="45">
        <v>159.91</v>
      </c>
      <c r="H544" s="46">
        <v>16831200</v>
      </c>
    </row>
    <row r="545" spans="2:8" ht="13.5" thickBot="1" x14ac:dyDescent="0.25">
      <c r="B545" s="44" t="s">
        <v>685</v>
      </c>
      <c r="C545" s="45">
        <v>160.1</v>
      </c>
      <c r="D545" s="45">
        <v>161.69</v>
      </c>
      <c r="E545" s="45">
        <v>157.69</v>
      </c>
      <c r="F545" s="45">
        <v>158.54</v>
      </c>
      <c r="G545" s="45">
        <v>158.06</v>
      </c>
      <c r="H545" s="46">
        <v>19339800</v>
      </c>
    </row>
    <row r="546" spans="2:8" ht="13.5" thickBot="1" x14ac:dyDescent="0.25">
      <c r="B546" s="44" t="s">
        <v>686</v>
      </c>
      <c r="C546" s="45">
        <v>167.45</v>
      </c>
      <c r="D546" s="45">
        <v>167.93</v>
      </c>
      <c r="E546" s="45">
        <v>159.22</v>
      </c>
      <c r="F546" s="45">
        <v>160.32</v>
      </c>
      <c r="G546" s="45">
        <v>159.84</v>
      </c>
      <c r="H546" s="46">
        <v>22634200</v>
      </c>
    </row>
    <row r="547" spans="2:8" ht="13.5" thickBot="1" x14ac:dyDescent="0.25">
      <c r="B547" s="44" t="s">
        <v>687</v>
      </c>
      <c r="C547" s="45">
        <v>163.58000000000001</v>
      </c>
      <c r="D547" s="45">
        <v>167.36</v>
      </c>
      <c r="E547" s="45">
        <v>160.35</v>
      </c>
      <c r="F547" s="45">
        <v>165.36</v>
      </c>
      <c r="G547" s="45">
        <v>164.86</v>
      </c>
      <c r="H547" s="46">
        <v>30145700</v>
      </c>
    </row>
    <row r="548" spans="2:8" ht="13.5" thickBot="1" x14ac:dyDescent="0.25">
      <c r="B548" s="44" t="s">
        <v>688</v>
      </c>
      <c r="C548" s="45">
        <v>167.07</v>
      </c>
      <c r="D548" s="45">
        <v>167.84</v>
      </c>
      <c r="E548" s="45">
        <v>162.13999999999999</v>
      </c>
      <c r="F548" s="45">
        <v>162.93</v>
      </c>
      <c r="G548" s="45">
        <v>162.44</v>
      </c>
      <c r="H548" s="46">
        <v>40953000</v>
      </c>
    </row>
    <row r="549" spans="2:8" ht="13.5" thickBot="1" x14ac:dyDescent="0.25">
      <c r="B549" s="44" t="s">
        <v>689</v>
      </c>
      <c r="C549" s="45">
        <v>160.35</v>
      </c>
      <c r="D549" s="45">
        <v>161.66</v>
      </c>
      <c r="E549" s="45">
        <v>155.91</v>
      </c>
      <c r="F549" s="45">
        <v>157.16</v>
      </c>
      <c r="G549" s="45">
        <v>156.69</v>
      </c>
      <c r="H549" s="46">
        <v>19567900</v>
      </c>
    </row>
    <row r="550" spans="2:8" ht="13.5" thickBot="1" x14ac:dyDescent="0.25">
      <c r="B550" s="44" t="s">
        <v>690</v>
      </c>
      <c r="C550" s="45">
        <v>160.66</v>
      </c>
      <c r="D550" s="45">
        <v>163.05000000000001</v>
      </c>
      <c r="E550" s="45">
        <v>159.01</v>
      </c>
      <c r="F550" s="45">
        <v>159.16999999999999</v>
      </c>
      <c r="G550" s="45">
        <v>158.69</v>
      </c>
      <c r="H550" s="46">
        <v>20052700</v>
      </c>
    </row>
    <row r="551" spans="2:8" ht="13.5" thickBot="1" x14ac:dyDescent="0.25">
      <c r="B551" s="44" t="s">
        <v>691</v>
      </c>
      <c r="C551" s="45">
        <v>168.48</v>
      </c>
      <c r="D551" s="45">
        <v>170.92</v>
      </c>
      <c r="E551" s="45">
        <v>161.66999999999999</v>
      </c>
      <c r="F551" s="45">
        <v>161.78</v>
      </c>
      <c r="G551" s="45">
        <v>161.29</v>
      </c>
      <c r="H551" s="46">
        <v>24023600</v>
      </c>
    </row>
    <row r="552" spans="2:8" ht="13.5" thickBot="1" x14ac:dyDescent="0.25">
      <c r="B552" s="44" t="s">
        <v>692</v>
      </c>
      <c r="C552" s="45">
        <v>165.18</v>
      </c>
      <c r="D552" s="45">
        <v>168.88</v>
      </c>
      <c r="E552" s="45">
        <v>164.02</v>
      </c>
      <c r="F552" s="45">
        <v>168.78</v>
      </c>
      <c r="G552" s="45">
        <v>168.27</v>
      </c>
      <c r="H552" s="46">
        <v>15550500</v>
      </c>
    </row>
    <row r="553" spans="2:8" ht="13.5" thickBot="1" x14ac:dyDescent="0.25">
      <c r="B553" s="44" t="s">
        <v>693</v>
      </c>
      <c r="C553" s="45">
        <v>160.6</v>
      </c>
      <c r="D553" s="45">
        <v>165.46</v>
      </c>
      <c r="E553" s="45">
        <v>159.77000000000001</v>
      </c>
      <c r="F553" s="45">
        <v>163.26</v>
      </c>
      <c r="G553" s="45">
        <v>162.77000000000001</v>
      </c>
      <c r="H553" s="46">
        <v>20891500</v>
      </c>
    </row>
    <row r="554" spans="2:8" ht="13.5" thickBot="1" x14ac:dyDescent="0.25">
      <c r="B554" s="44" t="s">
        <v>694</v>
      </c>
      <c r="C554" s="45">
        <v>162.47999999999999</v>
      </c>
      <c r="D554" s="45">
        <v>165.05</v>
      </c>
      <c r="E554" s="45">
        <v>160.69999999999999</v>
      </c>
      <c r="F554" s="45">
        <v>161.11000000000001</v>
      </c>
      <c r="G554" s="45">
        <v>160.63</v>
      </c>
      <c r="H554" s="46">
        <v>18111800</v>
      </c>
    </row>
    <row r="555" spans="2:8" ht="13.5" thickBot="1" x14ac:dyDescent="0.25">
      <c r="B555" s="44" t="s">
        <v>695</v>
      </c>
      <c r="C555" s="45">
        <v>165.49</v>
      </c>
      <c r="D555" s="45">
        <v>165.49</v>
      </c>
      <c r="E555" s="45">
        <v>162.26</v>
      </c>
      <c r="F555" s="45">
        <v>163.05000000000001</v>
      </c>
      <c r="G555" s="45">
        <v>162.56</v>
      </c>
      <c r="H555" s="46">
        <v>19499700</v>
      </c>
    </row>
    <row r="556" spans="2:8" ht="13.5" thickBot="1" x14ac:dyDescent="0.25">
      <c r="B556" s="44" t="s">
        <v>696</v>
      </c>
      <c r="C556" s="45">
        <v>170.2</v>
      </c>
      <c r="D556" s="45">
        <v>172.32</v>
      </c>
      <c r="E556" s="45">
        <v>167.05</v>
      </c>
      <c r="F556" s="45">
        <v>167.96</v>
      </c>
      <c r="G556" s="45">
        <v>167.46</v>
      </c>
      <c r="H556" s="46">
        <v>26240800</v>
      </c>
    </row>
    <row r="557" spans="2:8" ht="13.5" thickBot="1" x14ac:dyDescent="0.25">
      <c r="B557" s="44" t="s">
        <v>697</v>
      </c>
      <c r="C557" s="45">
        <v>174.34</v>
      </c>
      <c r="D557" s="45">
        <v>175.76</v>
      </c>
      <c r="E557" s="45">
        <v>171.86</v>
      </c>
      <c r="F557" s="45">
        <v>174.66</v>
      </c>
      <c r="G557" s="45">
        <v>174.14</v>
      </c>
      <c r="H557" s="46">
        <v>18844500</v>
      </c>
    </row>
    <row r="558" spans="2:8" ht="13.5" thickBot="1" x14ac:dyDescent="0.25">
      <c r="B558" s="44" t="s">
        <v>698</v>
      </c>
      <c r="C558" s="45">
        <v>176.76</v>
      </c>
      <c r="D558" s="45">
        <v>178.14</v>
      </c>
      <c r="E558" s="45">
        <v>174.17</v>
      </c>
      <c r="F558" s="45">
        <v>174.85</v>
      </c>
      <c r="G558" s="45">
        <v>174.33</v>
      </c>
      <c r="H558" s="46">
        <v>20118100</v>
      </c>
    </row>
    <row r="559" spans="2:8" ht="13.5" thickBot="1" x14ac:dyDescent="0.25">
      <c r="B559" s="44" t="s">
        <v>699</v>
      </c>
      <c r="C559" s="45">
        <v>179.44</v>
      </c>
      <c r="D559" s="45">
        <v>180.99</v>
      </c>
      <c r="E559" s="45">
        <v>177.04</v>
      </c>
      <c r="F559" s="45">
        <v>179.47</v>
      </c>
      <c r="G559" s="45">
        <v>178.93</v>
      </c>
      <c r="H559" s="46">
        <v>21156700</v>
      </c>
    </row>
    <row r="560" spans="2:8" ht="13.5" thickBot="1" x14ac:dyDescent="0.25">
      <c r="B560" s="44" t="s">
        <v>700</v>
      </c>
      <c r="C560" s="45">
        <v>178.96</v>
      </c>
      <c r="D560" s="45">
        <v>181.44</v>
      </c>
      <c r="E560" s="45">
        <v>178.2</v>
      </c>
      <c r="F560" s="45">
        <v>180.89</v>
      </c>
      <c r="G560" s="45">
        <v>180.35</v>
      </c>
      <c r="H560" s="46">
        <v>15878700</v>
      </c>
    </row>
    <row r="561" spans="2:8" ht="13.5" thickBot="1" x14ac:dyDescent="0.25">
      <c r="B561" s="44" t="s">
        <v>701</v>
      </c>
      <c r="C561" s="45">
        <v>180.81</v>
      </c>
      <c r="D561" s="45">
        <v>181.46</v>
      </c>
      <c r="E561" s="45">
        <v>178.91</v>
      </c>
      <c r="F561" s="45">
        <v>180.5</v>
      </c>
      <c r="G561" s="45">
        <v>179.96</v>
      </c>
      <c r="H561" s="46">
        <v>21274000</v>
      </c>
    </row>
    <row r="562" spans="2:8" ht="13.5" thickBot="1" x14ac:dyDescent="0.25">
      <c r="B562" s="44" t="s">
        <v>702</v>
      </c>
      <c r="C562" s="45">
        <v>179.71</v>
      </c>
      <c r="D562" s="45">
        <v>183.1</v>
      </c>
      <c r="E562" s="45">
        <v>176.37</v>
      </c>
      <c r="F562" s="45">
        <v>177.49</v>
      </c>
      <c r="G562" s="45">
        <v>176.96</v>
      </c>
      <c r="H562" s="46">
        <v>24079100</v>
      </c>
    </row>
    <row r="563" spans="2:8" ht="13.5" thickBot="1" x14ac:dyDescent="0.25">
      <c r="B563" s="44" t="s">
        <v>703</v>
      </c>
      <c r="C563" s="45">
        <v>175.99</v>
      </c>
      <c r="D563" s="45">
        <v>180.48</v>
      </c>
      <c r="E563" s="45">
        <v>173.95</v>
      </c>
      <c r="F563" s="45">
        <v>178.34</v>
      </c>
      <c r="G563" s="45">
        <v>177.8</v>
      </c>
      <c r="H563" s="46">
        <v>30262100</v>
      </c>
    </row>
    <row r="564" spans="2:8" ht="13.5" thickBot="1" x14ac:dyDescent="0.25">
      <c r="B564" s="44" t="s">
        <v>704</v>
      </c>
      <c r="C564" s="45">
        <v>168.95</v>
      </c>
      <c r="D564" s="45">
        <v>169.53</v>
      </c>
      <c r="E564" s="45">
        <v>166.6</v>
      </c>
      <c r="F564" s="45">
        <v>168.53</v>
      </c>
      <c r="G564" s="45">
        <v>168.02</v>
      </c>
      <c r="H564" s="46">
        <v>18655100</v>
      </c>
    </row>
    <row r="565" spans="2:8" ht="13.5" thickBot="1" x14ac:dyDescent="0.25">
      <c r="B565" s="44" t="s">
        <v>705</v>
      </c>
      <c r="C565" s="45">
        <v>168</v>
      </c>
      <c r="D565" s="45">
        <v>177.51</v>
      </c>
      <c r="E565" s="45">
        <v>167.13</v>
      </c>
      <c r="F565" s="45">
        <v>170.25</v>
      </c>
      <c r="G565" s="45">
        <v>169.74</v>
      </c>
      <c r="H565" s="46">
        <v>27299100</v>
      </c>
    </row>
    <row r="566" spans="2:8" ht="13.5" thickBot="1" x14ac:dyDescent="0.25">
      <c r="B566" s="44" t="s">
        <v>706</v>
      </c>
      <c r="C566" s="45">
        <v>166.99</v>
      </c>
      <c r="D566" s="45">
        <v>171.61</v>
      </c>
      <c r="E566" s="45">
        <v>165.8</v>
      </c>
      <c r="F566" s="45">
        <v>167.11</v>
      </c>
      <c r="G566" s="45">
        <v>166.61</v>
      </c>
      <c r="H566" s="46">
        <v>25832700</v>
      </c>
    </row>
    <row r="567" spans="2:8" ht="13.5" thickBot="1" x14ac:dyDescent="0.25">
      <c r="B567" s="44" t="s">
        <v>707</v>
      </c>
      <c r="C567" s="45">
        <v>168.3</v>
      </c>
      <c r="D567" s="45">
        <v>172.15</v>
      </c>
      <c r="E567" s="45">
        <v>166.8</v>
      </c>
      <c r="F567" s="45">
        <v>170.57</v>
      </c>
      <c r="G567" s="45">
        <v>170.06</v>
      </c>
      <c r="H567" s="46">
        <v>23938200</v>
      </c>
    </row>
    <row r="568" spans="2:8" ht="13.5" thickBot="1" x14ac:dyDescent="0.25">
      <c r="B568" s="44" t="s">
        <v>708</v>
      </c>
      <c r="C568" s="45">
        <v>162.69</v>
      </c>
      <c r="D568" s="45">
        <v>169.54</v>
      </c>
      <c r="E568" s="45">
        <v>161.57</v>
      </c>
      <c r="F568" s="45">
        <v>168.8</v>
      </c>
      <c r="G568" s="45">
        <v>168.29</v>
      </c>
      <c r="H568" s="46">
        <v>31721900</v>
      </c>
    </row>
    <row r="569" spans="2:8" ht="13.5" thickBot="1" x14ac:dyDescent="0.25">
      <c r="B569" s="44" t="s">
        <v>709</v>
      </c>
      <c r="C569" s="45">
        <v>158.31</v>
      </c>
      <c r="D569" s="45">
        <v>162.24</v>
      </c>
      <c r="E569" s="45">
        <v>158.01</v>
      </c>
      <c r="F569" s="45">
        <v>160.19</v>
      </c>
      <c r="G569" s="45">
        <v>159.71</v>
      </c>
      <c r="H569" s="46">
        <v>27374500</v>
      </c>
    </row>
    <row r="570" spans="2:8" ht="13.5" thickBot="1" x14ac:dyDescent="0.25">
      <c r="B570" s="44" t="s">
        <v>710</v>
      </c>
      <c r="C570" s="45">
        <v>157.25</v>
      </c>
      <c r="D570" s="45">
        <v>165.19</v>
      </c>
      <c r="E570" s="45">
        <v>155.22999999999999</v>
      </c>
      <c r="F570" s="45">
        <v>159.93</v>
      </c>
      <c r="G570" s="45">
        <v>159.44999999999999</v>
      </c>
      <c r="H570" s="46">
        <v>40596700</v>
      </c>
    </row>
    <row r="571" spans="2:8" ht="13.5" thickBot="1" x14ac:dyDescent="0.25">
      <c r="B571" s="44" t="s">
        <v>711</v>
      </c>
      <c r="C571" s="45">
        <v>157.69</v>
      </c>
      <c r="D571" s="45">
        <v>160.13999999999999</v>
      </c>
      <c r="E571" s="45">
        <v>155.16999999999999</v>
      </c>
      <c r="F571" s="45">
        <v>159.1</v>
      </c>
      <c r="G571" s="45">
        <v>158.62</v>
      </c>
      <c r="H571" s="46">
        <v>42065400</v>
      </c>
    </row>
    <row r="572" spans="2:8" ht="13.5" thickBot="1" x14ac:dyDescent="0.25">
      <c r="B572" s="44" t="s">
        <v>712</v>
      </c>
      <c r="C572" s="45">
        <v>161.06</v>
      </c>
      <c r="D572" s="45">
        <v>161.51</v>
      </c>
      <c r="E572" s="45">
        <v>154.85</v>
      </c>
      <c r="F572" s="45">
        <v>160.72</v>
      </c>
      <c r="G572" s="45">
        <v>160.24</v>
      </c>
      <c r="H572" s="46">
        <v>73214300</v>
      </c>
    </row>
    <row r="573" spans="2:8" ht="13.5" thickBot="1" x14ac:dyDescent="0.25">
      <c r="B573" s="44" t="s">
        <v>713</v>
      </c>
      <c r="C573" s="45">
        <v>162.59</v>
      </c>
      <c r="D573" s="45">
        <v>170.87</v>
      </c>
      <c r="E573" s="45">
        <v>162.02000000000001</v>
      </c>
      <c r="F573" s="45">
        <v>169.58</v>
      </c>
      <c r="G573" s="45">
        <v>169.07</v>
      </c>
      <c r="H573" s="46">
        <v>43846600</v>
      </c>
    </row>
    <row r="574" spans="2:8" ht="13.5" thickBot="1" x14ac:dyDescent="0.25">
      <c r="B574" s="44" t="s">
        <v>714</v>
      </c>
      <c r="C574" s="45">
        <v>165.94</v>
      </c>
      <c r="D574" s="45">
        <v>166</v>
      </c>
      <c r="E574" s="45">
        <v>157.94999999999999</v>
      </c>
      <c r="F574" s="45">
        <v>159.15</v>
      </c>
      <c r="G574" s="45">
        <v>158.66999999999999</v>
      </c>
      <c r="H574" s="46">
        <v>28468400</v>
      </c>
    </row>
    <row r="575" spans="2:8" ht="13.5" thickBot="1" x14ac:dyDescent="0.25">
      <c r="B575" s="44" t="s">
        <v>715</v>
      </c>
      <c r="C575" s="45">
        <v>169</v>
      </c>
      <c r="D575" s="45">
        <v>170.57</v>
      </c>
      <c r="E575" s="45">
        <v>164.81</v>
      </c>
      <c r="F575" s="45">
        <v>166.65</v>
      </c>
      <c r="G575" s="45">
        <v>166.15</v>
      </c>
      <c r="H575" s="46">
        <v>26166300</v>
      </c>
    </row>
    <row r="576" spans="2:8" ht="13.5" thickBot="1" x14ac:dyDescent="0.25">
      <c r="B576" s="44" t="s">
        <v>716</v>
      </c>
      <c r="C576" s="45">
        <v>173.07</v>
      </c>
      <c r="D576" s="45">
        <v>175.6</v>
      </c>
      <c r="E576" s="45">
        <v>168.41</v>
      </c>
      <c r="F576" s="45">
        <v>169.27</v>
      </c>
      <c r="G576" s="45">
        <v>168.76</v>
      </c>
      <c r="H576" s="46">
        <v>42583900</v>
      </c>
    </row>
    <row r="577" spans="2:8" ht="13.5" thickBot="1" x14ac:dyDescent="0.25">
      <c r="B577" s="44" t="s">
        <v>717</v>
      </c>
      <c r="C577" s="45">
        <v>180.63</v>
      </c>
      <c r="D577" s="45">
        <v>183.85</v>
      </c>
      <c r="E577" s="45">
        <v>178.87</v>
      </c>
      <c r="F577" s="45">
        <v>183.17</v>
      </c>
      <c r="G577" s="45">
        <v>182.62</v>
      </c>
      <c r="H577" s="46">
        <v>27195800</v>
      </c>
    </row>
    <row r="578" spans="2:8" ht="13.5" thickBot="1" x14ac:dyDescent="0.25">
      <c r="B578" s="44" t="s">
        <v>718</v>
      </c>
      <c r="C578" s="45">
        <v>177.49</v>
      </c>
      <c r="D578" s="45">
        <v>183.6</v>
      </c>
      <c r="E578" s="45">
        <v>176.7</v>
      </c>
      <c r="F578" s="45">
        <v>183.09</v>
      </c>
      <c r="G578" s="45">
        <v>182.54</v>
      </c>
      <c r="H578" s="46">
        <v>24784300</v>
      </c>
    </row>
    <row r="579" spans="2:8" ht="13.5" thickBot="1" x14ac:dyDescent="0.25">
      <c r="B579" s="44" t="s">
        <v>719</v>
      </c>
      <c r="C579" s="45">
        <v>170.37</v>
      </c>
      <c r="D579" s="45">
        <v>176.49</v>
      </c>
      <c r="E579" s="45">
        <v>169.51</v>
      </c>
      <c r="F579" s="45">
        <v>175.78</v>
      </c>
      <c r="G579" s="45">
        <v>175.25</v>
      </c>
      <c r="H579" s="46">
        <v>25933700</v>
      </c>
    </row>
    <row r="580" spans="2:8" ht="13.5" thickBot="1" x14ac:dyDescent="0.25">
      <c r="B580" s="44" t="s">
        <v>720</v>
      </c>
      <c r="C580" s="45">
        <v>166.75</v>
      </c>
      <c r="D580" s="45">
        <v>171.69</v>
      </c>
      <c r="E580" s="45">
        <v>165.64</v>
      </c>
      <c r="F580" s="45">
        <v>167.23</v>
      </c>
      <c r="G580" s="45">
        <v>166.73</v>
      </c>
      <c r="H580" s="46">
        <v>23574300</v>
      </c>
    </row>
    <row r="581" spans="2:8" ht="13.5" thickBot="1" x14ac:dyDescent="0.25">
      <c r="B581" s="44" t="s">
        <v>721</v>
      </c>
      <c r="C581" s="45">
        <v>160.54</v>
      </c>
      <c r="D581" s="45">
        <v>164.98</v>
      </c>
      <c r="E581" s="45">
        <v>159.82</v>
      </c>
      <c r="F581" s="45">
        <v>164.7</v>
      </c>
      <c r="G581" s="45">
        <v>164.21</v>
      </c>
      <c r="H581" s="46">
        <v>23342800</v>
      </c>
    </row>
    <row r="582" spans="2:8" ht="13.5" thickBot="1" x14ac:dyDescent="0.25">
      <c r="B582" s="44" t="s">
        <v>722</v>
      </c>
      <c r="C582" s="45">
        <v>161.22</v>
      </c>
      <c r="D582" s="45">
        <v>162.59</v>
      </c>
      <c r="E582" s="45">
        <v>157.28</v>
      </c>
      <c r="F582" s="45">
        <v>158.05000000000001</v>
      </c>
      <c r="G582" s="45">
        <v>157.58000000000001</v>
      </c>
      <c r="H582" s="46">
        <v>23765200</v>
      </c>
    </row>
    <row r="583" spans="2:8" ht="13.5" thickBot="1" x14ac:dyDescent="0.25">
      <c r="B583" s="44" t="s">
        <v>723</v>
      </c>
      <c r="C583" s="45">
        <v>160.16</v>
      </c>
      <c r="D583" s="45">
        <v>164.98</v>
      </c>
      <c r="E583" s="45">
        <v>159.61000000000001</v>
      </c>
      <c r="F583" s="45">
        <v>163.49</v>
      </c>
      <c r="G583" s="45">
        <v>163</v>
      </c>
      <c r="H583" s="46">
        <v>16555100</v>
      </c>
    </row>
    <row r="584" spans="2:8" ht="13.5" thickBot="1" x14ac:dyDescent="0.25">
      <c r="B584" s="44" t="s">
        <v>724</v>
      </c>
      <c r="C584" s="45">
        <v>164.8</v>
      </c>
      <c r="D584" s="45">
        <v>165.91</v>
      </c>
      <c r="E584" s="45">
        <v>162.1</v>
      </c>
      <c r="F584" s="45">
        <v>163.27000000000001</v>
      </c>
      <c r="G584" s="45">
        <v>162.78</v>
      </c>
      <c r="H584" s="46">
        <v>16639700</v>
      </c>
    </row>
    <row r="585" spans="2:8" ht="13.5" thickBot="1" x14ac:dyDescent="0.25">
      <c r="B585" s="44" t="s">
        <v>725</v>
      </c>
      <c r="C585" s="45">
        <v>167.07</v>
      </c>
      <c r="D585" s="45">
        <v>167.49</v>
      </c>
      <c r="E585" s="45">
        <v>161.91</v>
      </c>
      <c r="F585" s="45">
        <v>162.88</v>
      </c>
      <c r="G585" s="45">
        <v>162.38999999999999</v>
      </c>
      <c r="H585" s="46">
        <v>21885600</v>
      </c>
    </row>
    <row r="586" spans="2:8" ht="13.5" thickBot="1" x14ac:dyDescent="0.25">
      <c r="B586" s="44" t="s">
        <v>726</v>
      </c>
      <c r="C586" s="45">
        <v>169.98</v>
      </c>
      <c r="D586" s="45">
        <v>172.4</v>
      </c>
      <c r="E586" s="45">
        <v>168.15</v>
      </c>
      <c r="F586" s="45">
        <v>170.88</v>
      </c>
      <c r="G586" s="45">
        <v>170.37</v>
      </c>
      <c r="H586" s="46">
        <v>19249200</v>
      </c>
    </row>
    <row r="587" spans="2:8" ht="13.5" thickBot="1" x14ac:dyDescent="0.25">
      <c r="B587" s="44" t="s">
        <v>727</v>
      </c>
      <c r="C587" s="45">
        <v>169.45</v>
      </c>
      <c r="D587" s="45">
        <v>172.72</v>
      </c>
      <c r="E587" s="45">
        <v>167.78</v>
      </c>
      <c r="F587" s="45">
        <v>172.19</v>
      </c>
      <c r="G587" s="45">
        <v>171.67</v>
      </c>
      <c r="H587" s="46">
        <v>24083400</v>
      </c>
    </row>
    <row r="588" spans="2:8" ht="13.5" thickBot="1" x14ac:dyDescent="0.25">
      <c r="B588" s="44" t="s">
        <v>728</v>
      </c>
      <c r="C588" s="45">
        <v>168.2</v>
      </c>
      <c r="D588" s="45">
        <v>171.59</v>
      </c>
      <c r="E588" s="45">
        <v>165.46</v>
      </c>
      <c r="F588" s="45">
        <v>169.77</v>
      </c>
      <c r="G588" s="45">
        <v>169.26</v>
      </c>
      <c r="H588" s="46">
        <v>23085900</v>
      </c>
    </row>
    <row r="589" spans="2:8" ht="13.5" thickBot="1" x14ac:dyDescent="0.25">
      <c r="B589" s="44" t="s">
        <v>729</v>
      </c>
      <c r="C589" s="45">
        <v>158.13999999999999</v>
      </c>
      <c r="D589" s="45">
        <v>168.25</v>
      </c>
      <c r="E589" s="45">
        <v>157.02000000000001</v>
      </c>
      <c r="F589" s="45">
        <v>168.19</v>
      </c>
      <c r="G589" s="45">
        <v>167.69</v>
      </c>
      <c r="H589" s="46">
        <v>28618600</v>
      </c>
    </row>
    <row r="590" spans="2:8" ht="13.5" thickBot="1" x14ac:dyDescent="0.25">
      <c r="B590" s="44" t="s">
        <v>730</v>
      </c>
      <c r="C590" s="45">
        <v>160.31</v>
      </c>
      <c r="D590" s="45">
        <v>160.62</v>
      </c>
      <c r="E590" s="45">
        <v>155</v>
      </c>
      <c r="F590" s="45">
        <v>160.03</v>
      </c>
      <c r="G590" s="45">
        <v>159.55000000000001</v>
      </c>
      <c r="H590" s="46">
        <v>31423900</v>
      </c>
    </row>
    <row r="591" spans="2:8" ht="13.5" thickBot="1" x14ac:dyDescent="0.25">
      <c r="B591" s="44" t="s">
        <v>731</v>
      </c>
      <c r="C591" s="45">
        <v>162.15</v>
      </c>
      <c r="D591" s="45">
        <v>165.23</v>
      </c>
      <c r="E591" s="45">
        <v>158.49</v>
      </c>
      <c r="F591" s="45">
        <v>161.25</v>
      </c>
      <c r="G591" s="45">
        <v>160.77000000000001</v>
      </c>
      <c r="H591" s="46">
        <v>35250600</v>
      </c>
    </row>
    <row r="592" spans="2:8" ht="13.5" thickBot="1" x14ac:dyDescent="0.25">
      <c r="B592" s="44" t="s">
        <v>732</v>
      </c>
      <c r="C592" s="45">
        <v>163.57</v>
      </c>
      <c r="D592" s="45">
        <v>166.33</v>
      </c>
      <c r="E592" s="45">
        <v>160.32</v>
      </c>
      <c r="F592" s="45">
        <v>163.94</v>
      </c>
      <c r="G592" s="45">
        <v>163.44999999999999</v>
      </c>
      <c r="H592" s="46">
        <v>28595200</v>
      </c>
    </row>
    <row r="593" spans="2:8" ht="13.5" thickBot="1" x14ac:dyDescent="0.25">
      <c r="B593" s="44" t="s">
        <v>733</v>
      </c>
      <c r="C593" s="45">
        <v>169.9</v>
      </c>
      <c r="D593" s="45">
        <v>171.3</v>
      </c>
      <c r="E593" s="45">
        <v>160.61000000000001</v>
      </c>
      <c r="F593" s="45">
        <v>160.68</v>
      </c>
      <c r="G593" s="45">
        <v>160.19999999999999</v>
      </c>
      <c r="H593" s="46">
        <v>27744500</v>
      </c>
    </row>
    <row r="594" spans="2:8" ht="13.5" thickBot="1" x14ac:dyDescent="0.25">
      <c r="B594" s="44" t="s">
        <v>734</v>
      </c>
      <c r="C594" s="45">
        <v>171.32</v>
      </c>
      <c r="D594" s="45">
        <v>171.75</v>
      </c>
      <c r="E594" s="45">
        <v>168.01</v>
      </c>
      <c r="F594" s="45">
        <v>169.49</v>
      </c>
      <c r="G594" s="45">
        <v>168.98</v>
      </c>
      <c r="H594" s="46">
        <v>29174600</v>
      </c>
    </row>
    <row r="595" spans="2:8" ht="13.5" thickBot="1" x14ac:dyDescent="0.25">
      <c r="B595" s="44" t="s">
        <v>735</v>
      </c>
      <c r="C595" s="45">
        <v>161.72999999999999</v>
      </c>
      <c r="D595" s="45">
        <v>170.25</v>
      </c>
      <c r="E595" s="45">
        <v>161.30000000000001</v>
      </c>
      <c r="F595" s="45">
        <v>170.16</v>
      </c>
      <c r="G595" s="45">
        <v>169.65</v>
      </c>
      <c r="H595" s="46">
        <v>68736000</v>
      </c>
    </row>
    <row r="596" spans="2:8" ht="13.5" thickBot="1" x14ac:dyDescent="0.25">
      <c r="B596" s="44" t="s">
        <v>736</v>
      </c>
      <c r="C596" s="45">
        <v>156.27000000000001</v>
      </c>
      <c r="D596" s="45">
        <v>159.75</v>
      </c>
      <c r="E596" s="45">
        <v>154.25</v>
      </c>
      <c r="F596" s="45">
        <v>158.75</v>
      </c>
      <c r="G596" s="45">
        <v>158.27000000000001</v>
      </c>
      <c r="H596" s="46">
        <v>40499200</v>
      </c>
    </row>
    <row r="597" spans="2:8" ht="13.5" thickBot="1" x14ac:dyDescent="0.25">
      <c r="B597" s="44" t="s">
        <v>737</v>
      </c>
      <c r="C597" s="45">
        <v>158.38</v>
      </c>
      <c r="D597" s="45">
        <v>160.79</v>
      </c>
      <c r="E597" s="45">
        <v>155.44</v>
      </c>
      <c r="F597" s="45">
        <v>155.85</v>
      </c>
      <c r="G597" s="45">
        <v>155.38</v>
      </c>
      <c r="H597" s="46">
        <v>47267800</v>
      </c>
    </row>
    <row r="598" spans="2:8" ht="13.5" thickBot="1" x14ac:dyDescent="0.25">
      <c r="B598" s="44" t="s">
        <v>738</v>
      </c>
      <c r="C598" s="45">
        <v>165.93</v>
      </c>
      <c r="D598" s="45">
        <v>167.76</v>
      </c>
      <c r="E598" s="45">
        <v>155.97</v>
      </c>
      <c r="F598" s="45">
        <v>157.05000000000001</v>
      </c>
      <c r="G598" s="45">
        <v>156.58000000000001</v>
      </c>
      <c r="H598" s="46">
        <v>50724900</v>
      </c>
    </row>
    <row r="599" spans="2:8" ht="13.5" thickBot="1" x14ac:dyDescent="0.25">
      <c r="B599" s="44" t="s">
        <v>739</v>
      </c>
      <c r="C599" s="45">
        <v>161.68</v>
      </c>
      <c r="D599" s="45">
        <v>165.9</v>
      </c>
      <c r="E599" s="45">
        <v>159.9</v>
      </c>
      <c r="F599" s="45">
        <v>163.74</v>
      </c>
      <c r="G599" s="45">
        <v>163.25</v>
      </c>
      <c r="H599" s="46">
        <v>31374200</v>
      </c>
    </row>
    <row r="600" spans="2:8" ht="13.5" thickBot="1" x14ac:dyDescent="0.25">
      <c r="B600" s="44" t="s">
        <v>740</v>
      </c>
      <c r="C600" s="45">
        <v>163.72</v>
      </c>
      <c r="D600" s="45">
        <v>165.08</v>
      </c>
      <c r="E600" s="45">
        <v>159.61000000000001</v>
      </c>
      <c r="F600" s="45">
        <v>160.87</v>
      </c>
      <c r="G600" s="45">
        <v>160.38999999999999</v>
      </c>
      <c r="H600" s="46">
        <v>26944100</v>
      </c>
    </row>
    <row r="601" spans="2:8" ht="13.5" thickBot="1" x14ac:dyDescent="0.25">
      <c r="B601" s="44" t="s">
        <v>741</v>
      </c>
      <c r="C601" s="45">
        <v>167.2</v>
      </c>
      <c r="D601" s="45">
        <v>172.16</v>
      </c>
      <c r="E601" s="45">
        <v>163.98</v>
      </c>
      <c r="F601" s="45">
        <v>169.35</v>
      </c>
      <c r="G601" s="45">
        <v>168.84</v>
      </c>
      <c r="H601" s="46">
        <v>30008300</v>
      </c>
    </row>
    <row r="602" spans="2:8" ht="13.5" thickBot="1" x14ac:dyDescent="0.25">
      <c r="B602" s="44" t="s">
        <v>742</v>
      </c>
      <c r="C602" s="45">
        <v>166.03</v>
      </c>
      <c r="D602" s="45">
        <v>166.75</v>
      </c>
      <c r="E602" s="45">
        <v>161.36000000000001</v>
      </c>
      <c r="F602" s="45">
        <v>163.72999999999999</v>
      </c>
      <c r="G602" s="45">
        <v>163.24</v>
      </c>
      <c r="H602" s="46">
        <v>27244300</v>
      </c>
    </row>
    <row r="603" spans="2:8" ht="13.5" thickBot="1" x14ac:dyDescent="0.25">
      <c r="B603" s="44" t="s">
        <v>743</v>
      </c>
      <c r="C603" s="45">
        <v>170.59</v>
      </c>
      <c r="D603" s="45">
        <v>172.58</v>
      </c>
      <c r="E603" s="45">
        <v>164.03</v>
      </c>
      <c r="F603" s="45">
        <v>164.26</v>
      </c>
      <c r="G603" s="45">
        <v>163.77000000000001</v>
      </c>
      <c r="H603" s="46">
        <v>31749300</v>
      </c>
    </row>
    <row r="604" spans="2:8" ht="13.5" thickBot="1" x14ac:dyDescent="0.25">
      <c r="B604" s="44" t="s">
        <v>744</v>
      </c>
      <c r="C604" s="45">
        <v>183.04</v>
      </c>
      <c r="D604" s="45">
        <v>183.1</v>
      </c>
      <c r="E604" s="45">
        <v>175.02</v>
      </c>
      <c r="F604" s="45">
        <v>175.57</v>
      </c>
      <c r="G604" s="45">
        <v>175.04</v>
      </c>
      <c r="H604" s="46">
        <v>27450800</v>
      </c>
    </row>
    <row r="605" spans="2:8" ht="13.5" thickBot="1" x14ac:dyDescent="0.25">
      <c r="B605" s="44" t="s">
        <v>745</v>
      </c>
      <c r="C605" s="45">
        <v>194.28</v>
      </c>
      <c r="D605" s="45">
        <v>199.45</v>
      </c>
      <c r="E605" s="45">
        <v>183.68</v>
      </c>
      <c r="F605" s="45">
        <v>184</v>
      </c>
      <c r="G605" s="45">
        <v>183.45</v>
      </c>
      <c r="H605" s="46">
        <v>23501600</v>
      </c>
    </row>
    <row r="606" spans="2:8" ht="13.5" thickBot="1" x14ac:dyDescent="0.25">
      <c r="B606" s="44" t="s">
        <v>746</v>
      </c>
      <c r="C606" s="45">
        <v>194.67</v>
      </c>
      <c r="D606" s="45">
        <v>202.03</v>
      </c>
      <c r="E606" s="45">
        <v>194.41</v>
      </c>
      <c r="F606" s="45">
        <v>196.64</v>
      </c>
      <c r="G606" s="45">
        <v>196.05</v>
      </c>
      <c r="H606" s="46">
        <v>22267200</v>
      </c>
    </row>
    <row r="607" spans="2:8" ht="13.5" thickBot="1" x14ac:dyDescent="0.25">
      <c r="B607" s="44" t="s">
        <v>747</v>
      </c>
      <c r="C607" s="45">
        <v>191.93</v>
      </c>
      <c r="D607" s="45">
        <v>196.53</v>
      </c>
      <c r="E607" s="45">
        <v>191.49</v>
      </c>
      <c r="F607" s="45">
        <v>195.65</v>
      </c>
      <c r="G607" s="45">
        <v>195.06</v>
      </c>
      <c r="H607" s="46">
        <v>18828700</v>
      </c>
    </row>
    <row r="608" spans="2:8" ht="13.5" thickBot="1" x14ac:dyDescent="0.25">
      <c r="B608" s="44" t="s">
        <v>748</v>
      </c>
      <c r="C608" s="45">
        <v>193.99</v>
      </c>
      <c r="D608" s="45">
        <v>196.92</v>
      </c>
      <c r="E608" s="45">
        <v>188.4</v>
      </c>
      <c r="F608" s="45">
        <v>194.25</v>
      </c>
      <c r="G608" s="45">
        <v>193.67</v>
      </c>
      <c r="H608" s="46">
        <v>30574200</v>
      </c>
    </row>
    <row r="609" spans="2:8" ht="13.5" thickBot="1" x14ac:dyDescent="0.25">
      <c r="B609" s="44" t="s">
        <v>749</v>
      </c>
      <c r="C609" s="45">
        <v>195.98</v>
      </c>
      <c r="D609" s="45">
        <v>196.61</v>
      </c>
      <c r="E609" s="45">
        <v>189.78</v>
      </c>
      <c r="F609" s="45">
        <v>190.78</v>
      </c>
      <c r="G609" s="45">
        <v>190.21</v>
      </c>
      <c r="H609" s="46">
        <v>19465000</v>
      </c>
    </row>
    <row r="610" spans="2:8" ht="13.5" thickBot="1" x14ac:dyDescent="0.25">
      <c r="B610" s="44" t="s">
        <v>750</v>
      </c>
      <c r="C610" s="45">
        <v>188.45</v>
      </c>
      <c r="D610" s="45">
        <v>200.94</v>
      </c>
      <c r="E610" s="45">
        <v>187.73</v>
      </c>
      <c r="F610" s="45">
        <v>198.86</v>
      </c>
      <c r="G610" s="45">
        <v>198.26</v>
      </c>
      <c r="H610" s="46">
        <v>31951600</v>
      </c>
    </row>
    <row r="611" spans="2:8" ht="13.5" thickBot="1" x14ac:dyDescent="0.25">
      <c r="B611" s="44" t="s">
        <v>751</v>
      </c>
      <c r="C611" s="45">
        <v>196.51</v>
      </c>
      <c r="D611" s="45">
        <v>199.53</v>
      </c>
      <c r="E611" s="45">
        <v>185</v>
      </c>
      <c r="F611" s="45">
        <v>188.64</v>
      </c>
      <c r="G611" s="45">
        <v>188.07</v>
      </c>
      <c r="H611" s="46">
        <v>36623500</v>
      </c>
    </row>
    <row r="612" spans="2:8" ht="13.5" thickBot="1" x14ac:dyDescent="0.25">
      <c r="B612" s="44" t="s">
        <v>752</v>
      </c>
      <c r="C612" s="45">
        <v>194.89</v>
      </c>
      <c r="D612" s="45">
        <v>197.6</v>
      </c>
      <c r="E612" s="45">
        <v>192.01</v>
      </c>
      <c r="F612" s="45">
        <v>193.64</v>
      </c>
      <c r="G612" s="45">
        <v>193.06</v>
      </c>
      <c r="H612" s="46">
        <v>26131100</v>
      </c>
    </row>
    <row r="613" spans="2:8" ht="13.5" thickBot="1" x14ac:dyDescent="0.25">
      <c r="B613" s="44" t="s">
        <v>753</v>
      </c>
      <c r="C613" s="45">
        <v>191.36</v>
      </c>
      <c r="D613" s="45">
        <v>195.33</v>
      </c>
      <c r="E613" s="45">
        <v>189.8</v>
      </c>
      <c r="F613" s="45">
        <v>195.13</v>
      </c>
      <c r="G613" s="45">
        <v>194.54</v>
      </c>
      <c r="H613" s="46">
        <v>22562700</v>
      </c>
    </row>
    <row r="614" spans="2:8" ht="13.5" thickBot="1" x14ac:dyDescent="0.25">
      <c r="B614" s="44" t="s">
        <v>754</v>
      </c>
      <c r="C614" s="45">
        <v>182.88</v>
      </c>
      <c r="D614" s="45">
        <v>192.83</v>
      </c>
      <c r="E614" s="45">
        <v>182.26</v>
      </c>
      <c r="F614" s="45">
        <v>191.63</v>
      </c>
      <c r="G614" s="45">
        <v>191.05</v>
      </c>
      <c r="H614" s="46">
        <v>23056500</v>
      </c>
    </row>
    <row r="615" spans="2:8" ht="13.5" thickBot="1" x14ac:dyDescent="0.25">
      <c r="B615" s="44" t="s">
        <v>755</v>
      </c>
      <c r="C615" s="45">
        <v>180.4</v>
      </c>
      <c r="D615" s="45">
        <v>185.45</v>
      </c>
      <c r="E615" s="45">
        <v>179.32</v>
      </c>
      <c r="F615" s="45">
        <v>183.83</v>
      </c>
      <c r="G615" s="45">
        <v>183.28</v>
      </c>
      <c r="H615" s="46">
        <v>28030200</v>
      </c>
    </row>
    <row r="616" spans="2:8" ht="13.5" thickBot="1" x14ac:dyDescent="0.25">
      <c r="B616" s="44" t="s">
        <v>756</v>
      </c>
      <c r="C616" s="45">
        <v>180.55</v>
      </c>
      <c r="D616" s="45">
        <v>183.68</v>
      </c>
      <c r="E616" s="45">
        <v>176.11</v>
      </c>
      <c r="F616" s="45">
        <v>181.28</v>
      </c>
      <c r="G616" s="45">
        <v>180.74</v>
      </c>
      <c r="H616" s="46">
        <v>50406300</v>
      </c>
    </row>
    <row r="617" spans="2:8" ht="13.5" thickBot="1" x14ac:dyDescent="0.25">
      <c r="B617" s="44" t="s">
        <v>757</v>
      </c>
      <c r="C617" s="45">
        <v>195.19</v>
      </c>
      <c r="D617" s="45">
        <v>196.99</v>
      </c>
      <c r="E617" s="45">
        <v>191.24</v>
      </c>
      <c r="F617" s="45">
        <v>196.23</v>
      </c>
      <c r="G617" s="45">
        <v>195.64</v>
      </c>
      <c r="H617" s="46">
        <v>25059200</v>
      </c>
    </row>
    <row r="618" spans="2:8" ht="13.5" thickBot="1" x14ac:dyDescent="0.25">
      <c r="B618" s="44" t="s">
        <v>758</v>
      </c>
      <c r="C618" s="45">
        <v>194.97</v>
      </c>
      <c r="D618" s="45">
        <v>197.91</v>
      </c>
      <c r="E618" s="45">
        <v>187.87</v>
      </c>
      <c r="F618" s="45">
        <v>193.54</v>
      </c>
      <c r="G618" s="45">
        <v>192.96</v>
      </c>
      <c r="H618" s="46">
        <v>31465600</v>
      </c>
    </row>
    <row r="619" spans="2:8" ht="13.5" thickBot="1" x14ac:dyDescent="0.25">
      <c r="B619" s="44" t="s">
        <v>759</v>
      </c>
      <c r="C619" s="45">
        <v>191.2</v>
      </c>
      <c r="D619" s="45">
        <v>195.29</v>
      </c>
      <c r="E619" s="45">
        <v>189.6</v>
      </c>
      <c r="F619" s="45">
        <v>191.29</v>
      </c>
      <c r="G619" s="45">
        <v>190.72</v>
      </c>
      <c r="H619" s="46">
        <v>24446900</v>
      </c>
    </row>
    <row r="620" spans="2:8" ht="13.5" thickBot="1" x14ac:dyDescent="0.25">
      <c r="B620" s="44" t="s">
        <v>760</v>
      </c>
      <c r="C620" s="45">
        <v>200</v>
      </c>
      <c r="D620" s="45">
        <v>201</v>
      </c>
      <c r="E620" s="45">
        <v>191.63</v>
      </c>
      <c r="F620" s="45">
        <v>192.24</v>
      </c>
      <c r="G620" s="45">
        <v>191.66</v>
      </c>
      <c r="H620" s="46">
        <v>23960000</v>
      </c>
    </row>
    <row r="621" spans="2:8" ht="13.5" thickBot="1" x14ac:dyDescent="0.25">
      <c r="B621" s="44" t="s">
        <v>761</v>
      </c>
      <c r="C621" s="45">
        <v>202.12</v>
      </c>
      <c r="D621" s="45">
        <v>205.46</v>
      </c>
      <c r="E621" s="45">
        <v>198.36</v>
      </c>
      <c r="F621" s="45">
        <v>202.62</v>
      </c>
      <c r="G621" s="45">
        <v>202.01</v>
      </c>
      <c r="H621" s="46">
        <v>24872700</v>
      </c>
    </row>
    <row r="622" spans="2:8" ht="13.5" thickBot="1" x14ac:dyDescent="0.25">
      <c r="B622" s="44" t="s">
        <v>762</v>
      </c>
      <c r="C622" s="45">
        <v>197.05</v>
      </c>
      <c r="D622" s="45">
        <v>205.37</v>
      </c>
      <c r="E622" s="45">
        <v>195.93</v>
      </c>
      <c r="F622" s="45">
        <v>200.04</v>
      </c>
      <c r="G622" s="45">
        <v>199.44</v>
      </c>
      <c r="H622" s="46">
        <v>27112600</v>
      </c>
    </row>
    <row r="623" spans="2:8" ht="13.5" thickBot="1" x14ac:dyDescent="0.25">
      <c r="B623" s="44" t="s">
        <v>763</v>
      </c>
      <c r="C623" s="45">
        <v>192.58</v>
      </c>
      <c r="D623" s="45">
        <v>199.89</v>
      </c>
      <c r="E623" s="45">
        <v>191.28</v>
      </c>
      <c r="F623" s="45">
        <v>198.62</v>
      </c>
      <c r="G623" s="45">
        <v>198.02</v>
      </c>
      <c r="H623" s="46">
        <v>24549800</v>
      </c>
    </row>
    <row r="624" spans="2:8" ht="13.5" thickBot="1" x14ac:dyDescent="0.25">
      <c r="B624" s="44" t="s">
        <v>764</v>
      </c>
      <c r="C624" s="45">
        <v>187.06</v>
      </c>
      <c r="D624" s="45">
        <v>198.05</v>
      </c>
      <c r="E624" s="45">
        <v>184.78</v>
      </c>
      <c r="F624" s="45">
        <v>191.24</v>
      </c>
      <c r="G624" s="45">
        <v>190.67</v>
      </c>
      <c r="H624" s="46">
        <v>38262200</v>
      </c>
    </row>
    <row r="625" spans="2:8" ht="13.5" thickBot="1" x14ac:dyDescent="0.25">
      <c r="B625" s="44" t="s">
        <v>765</v>
      </c>
      <c r="C625" s="45">
        <v>196.33</v>
      </c>
      <c r="D625" s="45">
        <v>200.67</v>
      </c>
      <c r="E625" s="45">
        <v>188.27</v>
      </c>
      <c r="F625" s="45">
        <v>188.74</v>
      </c>
      <c r="G625" s="45">
        <v>188.17</v>
      </c>
      <c r="H625" s="46">
        <v>31153400</v>
      </c>
    </row>
    <row r="626" spans="2:8" ht="13.5" thickBot="1" x14ac:dyDescent="0.25">
      <c r="B626" s="44" t="s">
        <v>766</v>
      </c>
      <c r="C626" s="45">
        <v>199.51</v>
      </c>
      <c r="D626" s="45">
        <v>202.96</v>
      </c>
      <c r="E626" s="45">
        <v>194.19</v>
      </c>
      <c r="F626" s="45">
        <v>197.65</v>
      </c>
      <c r="G626" s="45">
        <v>197.06</v>
      </c>
      <c r="H626" s="46">
        <v>34452500</v>
      </c>
    </row>
    <row r="627" spans="2:8" ht="13.5" thickBot="1" x14ac:dyDescent="0.25">
      <c r="B627" s="44" t="s">
        <v>767</v>
      </c>
      <c r="C627" s="45">
        <v>199.84</v>
      </c>
      <c r="D627" s="45">
        <v>202.57</v>
      </c>
      <c r="E627" s="45">
        <v>195.58</v>
      </c>
      <c r="F627" s="45">
        <v>196.21</v>
      </c>
      <c r="G627" s="45">
        <v>195.62</v>
      </c>
      <c r="H627" s="46">
        <v>36303200</v>
      </c>
    </row>
    <row r="628" spans="2:8" ht="13.5" thickBot="1" x14ac:dyDescent="0.25">
      <c r="B628" s="44" t="s">
        <v>768</v>
      </c>
      <c r="C628" s="45">
        <v>207.34</v>
      </c>
      <c r="D628" s="45">
        <v>209.38</v>
      </c>
      <c r="E628" s="45">
        <v>201.02</v>
      </c>
      <c r="F628" s="45">
        <v>203.77</v>
      </c>
      <c r="G628" s="45">
        <v>203.16</v>
      </c>
      <c r="H628" s="46">
        <v>34747200</v>
      </c>
    </row>
    <row r="629" spans="2:8" ht="13.5" thickBot="1" x14ac:dyDescent="0.25">
      <c r="B629" s="44" t="s">
        <v>769</v>
      </c>
      <c r="C629" s="45">
        <v>218.74</v>
      </c>
      <c r="D629" s="45">
        <v>220.17</v>
      </c>
      <c r="E629" s="45">
        <v>206.16</v>
      </c>
      <c r="F629" s="45">
        <v>208.28</v>
      </c>
      <c r="G629" s="45">
        <v>207.65</v>
      </c>
      <c r="H629" s="46">
        <v>41129200</v>
      </c>
    </row>
    <row r="630" spans="2:8" ht="13.5" thickBot="1" x14ac:dyDescent="0.25">
      <c r="B630" s="44" t="s">
        <v>770</v>
      </c>
      <c r="C630" s="45">
        <v>210.65</v>
      </c>
      <c r="D630" s="45">
        <v>224.3</v>
      </c>
      <c r="E630" s="45">
        <v>206.96</v>
      </c>
      <c r="F630" s="45">
        <v>223.41</v>
      </c>
      <c r="G630" s="45">
        <v>222.74</v>
      </c>
      <c r="H630" s="46">
        <v>41375900</v>
      </c>
    </row>
    <row r="631" spans="2:8" ht="13.5" thickBot="1" x14ac:dyDescent="0.25">
      <c r="B631" s="44" t="s">
        <v>771</v>
      </c>
      <c r="C631" s="45">
        <v>210.45</v>
      </c>
      <c r="D631" s="45">
        <v>214.9</v>
      </c>
      <c r="E631" s="45">
        <v>208.09</v>
      </c>
      <c r="F631" s="45">
        <v>212.03</v>
      </c>
      <c r="G631" s="45">
        <v>211.39</v>
      </c>
      <c r="H631" s="46">
        <v>41556300</v>
      </c>
    </row>
    <row r="632" spans="2:8" ht="13.5" thickBot="1" x14ac:dyDescent="0.25">
      <c r="B632" s="44" t="s">
        <v>772</v>
      </c>
      <c r="C632" s="45">
        <v>201.17</v>
      </c>
      <c r="D632" s="45">
        <v>211.88</v>
      </c>
      <c r="E632" s="45">
        <v>200.99</v>
      </c>
      <c r="F632" s="45">
        <v>211.13</v>
      </c>
      <c r="G632" s="45">
        <v>210.5</v>
      </c>
      <c r="H632" s="46">
        <v>49915300</v>
      </c>
    </row>
    <row r="633" spans="2:8" ht="13.5" thickBot="1" x14ac:dyDescent="0.25">
      <c r="B633" s="44" t="s">
        <v>773</v>
      </c>
      <c r="C633" s="45">
        <v>204.46</v>
      </c>
      <c r="D633" s="45">
        <v>212.48</v>
      </c>
      <c r="E633" s="45">
        <v>199.9</v>
      </c>
      <c r="F633" s="45">
        <v>200.47</v>
      </c>
      <c r="G633" s="45">
        <v>199.87</v>
      </c>
      <c r="H633" s="46">
        <v>49193400</v>
      </c>
    </row>
    <row r="634" spans="2:8" ht="13.5" thickBot="1" x14ac:dyDescent="0.25">
      <c r="B634" s="44" t="s">
        <v>774</v>
      </c>
      <c r="C634" s="45">
        <v>202.92</v>
      </c>
      <c r="D634" s="45">
        <v>208.53</v>
      </c>
      <c r="E634" s="45">
        <v>192.9</v>
      </c>
      <c r="F634" s="45">
        <v>205.73</v>
      </c>
      <c r="G634" s="45">
        <v>205.11</v>
      </c>
      <c r="H634" s="46">
        <v>100890600</v>
      </c>
    </row>
    <row r="635" spans="2:8" ht="13.5" thickBot="1" x14ac:dyDescent="0.25">
      <c r="B635" s="44" t="s">
        <v>775</v>
      </c>
      <c r="C635" s="45">
        <v>174.43</v>
      </c>
      <c r="D635" s="45">
        <v>181.21</v>
      </c>
      <c r="E635" s="45">
        <v>169</v>
      </c>
      <c r="F635" s="45">
        <v>174.95</v>
      </c>
      <c r="G635" s="45">
        <v>174.42</v>
      </c>
      <c r="H635" s="46">
        <v>71062900</v>
      </c>
    </row>
    <row r="636" spans="2:8" ht="13.5" thickBot="1" x14ac:dyDescent="0.25">
      <c r="B636" s="44" t="s">
        <v>776</v>
      </c>
      <c r="C636" s="45">
        <v>186.63</v>
      </c>
      <c r="D636" s="45">
        <v>187.19</v>
      </c>
      <c r="E636" s="45">
        <v>179.5</v>
      </c>
      <c r="F636" s="45">
        <v>180.95</v>
      </c>
      <c r="G636" s="45">
        <v>180.41</v>
      </c>
      <c r="H636" s="46">
        <v>31747400</v>
      </c>
    </row>
    <row r="637" spans="2:8" ht="13.5" thickBot="1" x14ac:dyDescent="0.25">
      <c r="B637" s="44" t="s">
        <v>777</v>
      </c>
      <c r="C637" s="45">
        <v>182.73</v>
      </c>
      <c r="D637" s="45">
        <v>187.18</v>
      </c>
      <c r="E637" s="45">
        <v>181.66</v>
      </c>
      <c r="F637" s="45">
        <v>186.99</v>
      </c>
      <c r="G637" s="45">
        <v>186.43</v>
      </c>
      <c r="H637" s="46">
        <v>29281100</v>
      </c>
    </row>
    <row r="638" spans="2:8" ht="13.5" thickBot="1" x14ac:dyDescent="0.25">
      <c r="B638" s="44" t="s">
        <v>778</v>
      </c>
      <c r="C638" s="45">
        <v>190.37</v>
      </c>
      <c r="D638" s="45">
        <v>192.72</v>
      </c>
      <c r="E638" s="45">
        <v>183.27</v>
      </c>
      <c r="F638" s="45">
        <v>184.11</v>
      </c>
      <c r="G638" s="45">
        <v>183.56</v>
      </c>
      <c r="H638" s="46">
        <v>36426800</v>
      </c>
    </row>
    <row r="639" spans="2:8" ht="13.5" thickBot="1" x14ac:dyDescent="0.25">
      <c r="B639" s="44" t="s">
        <v>779</v>
      </c>
      <c r="C639" s="45">
        <v>201.6</v>
      </c>
      <c r="D639" s="45">
        <v>202.97</v>
      </c>
      <c r="E639" s="45">
        <v>185.58</v>
      </c>
      <c r="F639" s="45">
        <v>188.07</v>
      </c>
      <c r="G639" s="45">
        <v>187.51</v>
      </c>
      <c r="H639" s="46">
        <v>49954100</v>
      </c>
    </row>
    <row r="640" spans="2:8" ht="13.5" thickBot="1" x14ac:dyDescent="0.25">
      <c r="B640" s="44" t="s">
        <v>780</v>
      </c>
      <c r="C640" s="45">
        <v>213.61</v>
      </c>
      <c r="D640" s="45">
        <v>214.16</v>
      </c>
      <c r="E640" s="45">
        <v>198.92</v>
      </c>
      <c r="F640" s="45">
        <v>200.42</v>
      </c>
      <c r="G640" s="45">
        <v>199.82</v>
      </c>
      <c r="H640" s="46">
        <v>43036500</v>
      </c>
    </row>
    <row r="641" spans="2:8" ht="13.5" thickBot="1" x14ac:dyDescent="0.25">
      <c r="B641" s="44" t="s">
        <v>781</v>
      </c>
      <c r="C641" s="45">
        <v>210.52</v>
      </c>
      <c r="D641" s="45">
        <v>218.43</v>
      </c>
      <c r="E641" s="45">
        <v>209</v>
      </c>
      <c r="F641" s="45">
        <v>217.31</v>
      </c>
      <c r="G641" s="45">
        <v>216.66</v>
      </c>
      <c r="H641" s="46">
        <v>20089900</v>
      </c>
    </row>
    <row r="642" spans="2:8" ht="13.5" thickBot="1" x14ac:dyDescent="0.25">
      <c r="B642" s="44" t="s">
        <v>782</v>
      </c>
      <c r="C642" s="45">
        <v>210</v>
      </c>
      <c r="D642" s="45">
        <v>213.38</v>
      </c>
      <c r="E642" s="45">
        <v>208.3</v>
      </c>
      <c r="F642" s="45">
        <v>210.77</v>
      </c>
      <c r="G642" s="45">
        <v>210.14</v>
      </c>
      <c r="H642" s="46">
        <v>16580800</v>
      </c>
    </row>
    <row r="643" spans="2:8" ht="13.5" thickBot="1" x14ac:dyDescent="0.25">
      <c r="B643" s="44" t="s">
        <v>783</v>
      </c>
      <c r="C643" s="45">
        <v>214.89</v>
      </c>
      <c r="D643" s="45">
        <v>214.99</v>
      </c>
      <c r="E643" s="45">
        <v>210</v>
      </c>
      <c r="F643" s="45">
        <v>210.18</v>
      </c>
      <c r="G643" s="45">
        <v>209.55</v>
      </c>
      <c r="H643" s="46">
        <v>18379500</v>
      </c>
    </row>
    <row r="644" spans="2:8" ht="13.5" thickBot="1" x14ac:dyDescent="0.25">
      <c r="B644" s="44" t="s">
        <v>784</v>
      </c>
      <c r="C644" s="45">
        <v>211.82</v>
      </c>
      <c r="D644" s="45">
        <v>216.61</v>
      </c>
      <c r="E644" s="45">
        <v>211.33</v>
      </c>
      <c r="F644" s="45">
        <v>214.99</v>
      </c>
      <c r="G644" s="45">
        <v>214.34</v>
      </c>
      <c r="H644" s="46">
        <v>19231800</v>
      </c>
    </row>
    <row r="645" spans="2:8" ht="13.5" thickBot="1" x14ac:dyDescent="0.25">
      <c r="B645" s="44" t="s">
        <v>785</v>
      </c>
      <c r="C645" s="45">
        <v>220.24</v>
      </c>
      <c r="D645" s="45">
        <v>222.03</v>
      </c>
      <c r="E645" s="45">
        <v>213.13</v>
      </c>
      <c r="F645" s="45">
        <v>214.14</v>
      </c>
      <c r="G645" s="45">
        <v>213.5</v>
      </c>
      <c r="H645" s="46">
        <v>20128800</v>
      </c>
    </row>
    <row r="646" spans="2:8" ht="13.5" thickBot="1" x14ac:dyDescent="0.25">
      <c r="B646" s="44" t="s">
        <v>786</v>
      </c>
      <c r="C646" s="45">
        <v>218.42</v>
      </c>
      <c r="D646" s="45">
        <v>220.61</v>
      </c>
      <c r="E646" s="45">
        <v>215.22</v>
      </c>
      <c r="F646" s="45">
        <v>216.46</v>
      </c>
      <c r="G646" s="45">
        <v>215.81</v>
      </c>
      <c r="H646" s="46">
        <v>20516600</v>
      </c>
    </row>
    <row r="647" spans="2:8" ht="13.5" thickBot="1" x14ac:dyDescent="0.25">
      <c r="B647" s="44" t="s">
        <v>787</v>
      </c>
      <c r="C647" s="45">
        <v>222.38</v>
      </c>
      <c r="D647" s="45">
        <v>225.13</v>
      </c>
      <c r="E647" s="45">
        <v>220.03</v>
      </c>
      <c r="F647" s="45">
        <v>222.33</v>
      </c>
      <c r="G647" s="45">
        <v>221.66</v>
      </c>
      <c r="H647" s="46">
        <v>18375700</v>
      </c>
    </row>
    <row r="648" spans="2:8" ht="13.5" thickBot="1" x14ac:dyDescent="0.25">
      <c r="B648" s="44" t="s">
        <v>788</v>
      </c>
      <c r="C648" s="45">
        <v>223.93</v>
      </c>
      <c r="D648" s="45">
        <v>225.52</v>
      </c>
      <c r="E648" s="45">
        <v>218.56</v>
      </c>
      <c r="F648" s="45">
        <v>222.95</v>
      </c>
      <c r="G648" s="45">
        <v>222.28</v>
      </c>
      <c r="H648" s="46">
        <v>21037200</v>
      </c>
    </row>
    <row r="649" spans="2:8" ht="13.5" thickBot="1" x14ac:dyDescent="0.25">
      <c r="B649" s="44" t="s">
        <v>789</v>
      </c>
      <c r="C649" s="45">
        <v>226.91</v>
      </c>
      <c r="D649" s="45">
        <v>228.99</v>
      </c>
      <c r="E649" s="45">
        <v>221.41</v>
      </c>
      <c r="F649" s="45">
        <v>223.3</v>
      </c>
      <c r="G649" s="45">
        <v>222.63</v>
      </c>
      <c r="H649" s="46">
        <v>28995100</v>
      </c>
    </row>
    <row r="650" spans="2:8" ht="13.5" thickBot="1" x14ac:dyDescent="0.25">
      <c r="B650" s="44" t="s">
        <v>790</v>
      </c>
      <c r="C650" s="45">
        <v>234.08</v>
      </c>
      <c r="D650" s="45">
        <v>236.86</v>
      </c>
      <c r="E650" s="45">
        <v>231.02</v>
      </c>
      <c r="F650" s="45">
        <v>231.84</v>
      </c>
      <c r="G650" s="45">
        <v>231.14</v>
      </c>
      <c r="H650" s="46">
        <v>29727200</v>
      </c>
    </row>
    <row r="651" spans="2:8" ht="13.5" thickBot="1" x14ac:dyDescent="0.25">
      <c r="B651" s="44" t="s">
        <v>791</v>
      </c>
      <c r="C651" s="45">
        <v>225.98</v>
      </c>
      <c r="D651" s="45">
        <v>234.35</v>
      </c>
      <c r="E651" s="45">
        <v>225.86</v>
      </c>
      <c r="F651" s="45">
        <v>233.89</v>
      </c>
      <c r="G651" s="45">
        <v>233.19</v>
      </c>
      <c r="H651" s="46">
        <v>28054800</v>
      </c>
    </row>
    <row r="652" spans="2:8" ht="13.5" thickBot="1" x14ac:dyDescent="0.25">
      <c r="B652" s="44" t="s">
        <v>792</v>
      </c>
      <c r="C652" s="45">
        <v>224.55</v>
      </c>
      <c r="D652" s="45">
        <v>227.28</v>
      </c>
      <c r="E652" s="45">
        <v>222.7</v>
      </c>
      <c r="F652" s="45">
        <v>224.85</v>
      </c>
      <c r="G652" s="45">
        <v>224.18</v>
      </c>
      <c r="H652" s="46">
        <v>19544800</v>
      </c>
    </row>
    <row r="653" spans="2:8" ht="13.5" thickBot="1" x14ac:dyDescent="0.25">
      <c r="B653" s="44" t="s">
        <v>793</v>
      </c>
      <c r="C653" s="45">
        <v>228.45</v>
      </c>
      <c r="D653" s="45">
        <v>228.49</v>
      </c>
      <c r="E653" s="45">
        <v>222.26</v>
      </c>
      <c r="F653" s="45">
        <v>222.36</v>
      </c>
      <c r="G653" s="45">
        <v>221.69</v>
      </c>
      <c r="H653" s="46">
        <v>24192300</v>
      </c>
    </row>
    <row r="654" spans="2:8" ht="13.5" thickBot="1" x14ac:dyDescent="0.25">
      <c r="B654" s="44" t="s">
        <v>794</v>
      </c>
      <c r="C654" s="45">
        <v>228.91</v>
      </c>
      <c r="D654" s="45">
        <v>231.15</v>
      </c>
      <c r="E654" s="45">
        <v>226.71</v>
      </c>
      <c r="F654" s="45">
        <v>227.85</v>
      </c>
      <c r="G654" s="45">
        <v>227.17</v>
      </c>
      <c r="H654" s="46">
        <v>25588000</v>
      </c>
    </row>
    <row r="655" spans="2:8" ht="13.5" thickBot="1" x14ac:dyDescent="0.25">
      <c r="B655" s="44" t="s">
        <v>795</v>
      </c>
      <c r="C655" s="45">
        <v>226.07</v>
      </c>
      <c r="D655" s="45">
        <v>230.89</v>
      </c>
      <c r="E655" s="45">
        <v>225.29</v>
      </c>
      <c r="F655" s="45">
        <v>229.86</v>
      </c>
      <c r="G655" s="45">
        <v>229.17</v>
      </c>
      <c r="H655" s="46">
        <v>31417900</v>
      </c>
    </row>
    <row r="656" spans="2:8" ht="13.5" thickBot="1" x14ac:dyDescent="0.25">
      <c r="B656" s="44" t="s">
        <v>796</v>
      </c>
      <c r="C656" s="45">
        <v>222.13</v>
      </c>
      <c r="D656" s="45">
        <v>224.04</v>
      </c>
      <c r="E656" s="45">
        <v>219.54</v>
      </c>
      <c r="F656" s="45">
        <v>223.59</v>
      </c>
      <c r="G656" s="45">
        <v>222.92</v>
      </c>
      <c r="H656" s="46">
        <v>26224100</v>
      </c>
    </row>
    <row r="657" spans="2:8" ht="13.5" thickBot="1" x14ac:dyDescent="0.25">
      <c r="B657" s="44" t="s">
        <v>797</v>
      </c>
      <c r="C657" s="45">
        <v>220.51</v>
      </c>
      <c r="D657" s="45">
        <v>225.5</v>
      </c>
      <c r="E657" s="45">
        <v>218.89</v>
      </c>
      <c r="F657" s="45">
        <v>221.82</v>
      </c>
      <c r="G657" s="45">
        <v>221.15</v>
      </c>
      <c r="H657" s="46">
        <v>40039000</v>
      </c>
    </row>
    <row r="658" spans="2:8" ht="13.5" thickBot="1" x14ac:dyDescent="0.25">
      <c r="B658" s="44" t="s">
        <v>798</v>
      </c>
      <c r="C658" s="45">
        <v>215</v>
      </c>
      <c r="D658" s="45">
        <v>220.67</v>
      </c>
      <c r="E658" s="45">
        <v>214.79</v>
      </c>
      <c r="F658" s="45">
        <v>219.57</v>
      </c>
      <c r="G658" s="45">
        <v>218.91</v>
      </c>
      <c r="H658" s="46">
        <v>31502300</v>
      </c>
    </row>
    <row r="659" spans="2:8" ht="13.5" thickBot="1" x14ac:dyDescent="0.25">
      <c r="B659" s="44" t="s">
        <v>799</v>
      </c>
      <c r="C659" s="45">
        <v>213.33</v>
      </c>
      <c r="D659" s="45">
        <v>216.8</v>
      </c>
      <c r="E659" s="45">
        <v>212.16</v>
      </c>
      <c r="F659" s="45">
        <v>213.46</v>
      </c>
      <c r="G659" s="45">
        <v>212.82</v>
      </c>
      <c r="H659" s="46">
        <v>23717300</v>
      </c>
    </row>
    <row r="660" spans="2:8" ht="13.5" thickBot="1" x14ac:dyDescent="0.25">
      <c r="B660" s="44" t="s">
        <v>800</v>
      </c>
      <c r="C660" s="45">
        <v>211.37</v>
      </c>
      <c r="D660" s="45">
        <v>219.46</v>
      </c>
      <c r="E660" s="45">
        <v>210.18</v>
      </c>
      <c r="F660" s="45">
        <v>216.65</v>
      </c>
      <c r="G660" s="45">
        <v>216</v>
      </c>
      <c r="H660" s="46">
        <v>31998800</v>
      </c>
    </row>
    <row r="661" spans="2:8" ht="13.5" thickBot="1" x14ac:dyDescent="0.25">
      <c r="B661" s="44" t="s">
        <v>801</v>
      </c>
      <c r="C661" s="45">
        <v>214.5</v>
      </c>
      <c r="D661" s="45">
        <v>214.71</v>
      </c>
      <c r="E661" s="45">
        <v>207.63</v>
      </c>
      <c r="F661" s="45">
        <v>211.49</v>
      </c>
      <c r="G661" s="45">
        <v>210.86</v>
      </c>
      <c r="H661" s="46">
        <v>30142300</v>
      </c>
    </row>
    <row r="662" spans="2:8" ht="13.5" thickBot="1" x14ac:dyDescent="0.25">
      <c r="B662" s="44" t="s">
        <v>802</v>
      </c>
      <c r="C662" s="45">
        <v>206.7</v>
      </c>
      <c r="D662" s="45">
        <v>216.8</v>
      </c>
      <c r="E662" s="45">
        <v>206</v>
      </c>
      <c r="F662" s="45">
        <v>216.49</v>
      </c>
      <c r="G662" s="45">
        <v>215.84</v>
      </c>
      <c r="H662" s="46">
        <v>52128000</v>
      </c>
    </row>
    <row r="663" spans="2:8" ht="13.5" thickBot="1" x14ac:dyDescent="0.25">
      <c r="B663" s="44" t="s">
        <v>803</v>
      </c>
      <c r="C663" s="45">
        <v>201.7</v>
      </c>
      <c r="D663" s="45">
        <v>208.04</v>
      </c>
      <c r="E663" s="45">
        <v>201.11</v>
      </c>
      <c r="F663" s="45">
        <v>207.84</v>
      </c>
      <c r="G663" s="45">
        <v>207.22</v>
      </c>
      <c r="H663" s="46">
        <v>29499700</v>
      </c>
    </row>
    <row r="664" spans="2:8" ht="13.5" thickBot="1" x14ac:dyDescent="0.25">
      <c r="B664" s="44" t="s">
        <v>804</v>
      </c>
      <c r="C664" s="45">
        <v>194.7</v>
      </c>
      <c r="D664" s="45">
        <v>203.73</v>
      </c>
      <c r="E664" s="45">
        <v>194.52</v>
      </c>
      <c r="F664" s="45">
        <v>203.63</v>
      </c>
      <c r="G664" s="45">
        <v>203.02</v>
      </c>
      <c r="H664" s="46">
        <v>40640300</v>
      </c>
    </row>
    <row r="665" spans="2:8" ht="13.5" thickBot="1" x14ac:dyDescent="0.25">
      <c r="B665" s="44" t="s">
        <v>805</v>
      </c>
      <c r="C665" s="45">
        <v>190.8</v>
      </c>
      <c r="D665" s="45">
        <v>192.28</v>
      </c>
      <c r="E665" s="45">
        <v>185.91</v>
      </c>
      <c r="F665" s="45">
        <v>192.03</v>
      </c>
      <c r="G665" s="45">
        <v>191.45</v>
      </c>
      <c r="H665" s="46">
        <v>31721700</v>
      </c>
    </row>
    <row r="666" spans="2:8" ht="13.5" thickBot="1" x14ac:dyDescent="0.25">
      <c r="B666" s="44" t="s">
        <v>806</v>
      </c>
      <c r="C666" s="45">
        <v>187.03</v>
      </c>
      <c r="D666" s="45">
        <v>192.29</v>
      </c>
      <c r="E666" s="45">
        <v>185.82</v>
      </c>
      <c r="F666" s="45">
        <v>186.63</v>
      </c>
      <c r="G666" s="45">
        <v>186.07</v>
      </c>
      <c r="H666" s="46">
        <v>31010500</v>
      </c>
    </row>
    <row r="667" spans="2:8" ht="13.5" thickBot="1" x14ac:dyDescent="0.25">
      <c r="B667" s="44" t="s">
        <v>807</v>
      </c>
      <c r="C667" s="45">
        <v>192.64</v>
      </c>
      <c r="D667" s="45">
        <v>193.56</v>
      </c>
      <c r="E667" s="45">
        <v>186.67</v>
      </c>
      <c r="F667" s="45">
        <v>187.61</v>
      </c>
      <c r="G667" s="45">
        <v>187.05</v>
      </c>
      <c r="H667" s="46">
        <v>34694500</v>
      </c>
    </row>
    <row r="668" spans="2:8" ht="13.5" thickBot="1" x14ac:dyDescent="0.25">
      <c r="B668" s="44" t="s">
        <v>808</v>
      </c>
      <c r="C668" s="45">
        <v>194.84</v>
      </c>
      <c r="D668" s="45">
        <v>196.28</v>
      </c>
      <c r="E668" s="45">
        <v>191.07</v>
      </c>
      <c r="F668" s="45">
        <v>195.21</v>
      </c>
      <c r="G668" s="45">
        <v>194.62</v>
      </c>
      <c r="H668" s="46">
        <v>24853000</v>
      </c>
    </row>
    <row r="669" spans="2:8" ht="13.5" thickBot="1" x14ac:dyDescent="0.25">
      <c r="B669" s="44" t="s">
        <v>809</v>
      </c>
      <c r="C669" s="45">
        <v>195.74</v>
      </c>
      <c r="D669" s="45">
        <v>199.1</v>
      </c>
      <c r="E669" s="45">
        <v>193.92</v>
      </c>
      <c r="F669" s="45">
        <v>198.5</v>
      </c>
      <c r="G669" s="45">
        <v>197.9</v>
      </c>
      <c r="H669" s="46">
        <v>31894700</v>
      </c>
    </row>
    <row r="670" spans="2:8" ht="13.5" thickBot="1" x14ac:dyDescent="0.25">
      <c r="B670" s="44" t="s">
        <v>810</v>
      </c>
      <c r="C670" s="45">
        <v>187.85</v>
      </c>
      <c r="D670" s="45">
        <v>196.7</v>
      </c>
      <c r="E670" s="45">
        <v>186.11</v>
      </c>
      <c r="F670" s="45">
        <v>190.29</v>
      </c>
      <c r="G670" s="45">
        <v>189.72</v>
      </c>
      <c r="H670" s="46">
        <v>37508100</v>
      </c>
    </row>
    <row r="671" spans="2:8" ht="13.5" thickBot="1" x14ac:dyDescent="0.25">
      <c r="B671" s="44" t="s">
        <v>811</v>
      </c>
      <c r="C671" s="45">
        <v>200.79</v>
      </c>
      <c r="D671" s="45">
        <v>200.89</v>
      </c>
      <c r="E671" s="45">
        <v>187.28</v>
      </c>
      <c r="F671" s="45">
        <v>187.47</v>
      </c>
      <c r="G671" s="45">
        <v>186.91</v>
      </c>
      <c r="H671" s="46">
        <v>38560600</v>
      </c>
    </row>
    <row r="672" spans="2:8" ht="13.5" thickBot="1" x14ac:dyDescent="0.25">
      <c r="B672" s="44" t="s">
        <v>812</v>
      </c>
      <c r="C672" s="45">
        <v>202.37</v>
      </c>
      <c r="D672" s="45">
        <v>205.89</v>
      </c>
      <c r="E672" s="45">
        <v>198.79</v>
      </c>
      <c r="F672" s="45">
        <v>200.06</v>
      </c>
      <c r="G672" s="45">
        <v>199.46</v>
      </c>
      <c r="H672" s="46">
        <v>32130900</v>
      </c>
    </row>
    <row r="673" spans="2:8" ht="13.5" thickBot="1" x14ac:dyDescent="0.25">
      <c r="B673" s="44" t="s">
        <v>813</v>
      </c>
      <c r="C673" s="45">
        <v>209.02</v>
      </c>
      <c r="D673" s="45">
        <v>209.08</v>
      </c>
      <c r="E673" s="45">
        <v>201.42</v>
      </c>
      <c r="F673" s="45">
        <v>202.97</v>
      </c>
      <c r="G673" s="45">
        <v>202.36</v>
      </c>
      <c r="H673" s="46">
        <v>27263500</v>
      </c>
    </row>
    <row r="674" spans="2:8" ht="13.5" thickBot="1" x14ac:dyDescent="0.25">
      <c r="B674" s="44" t="s">
        <v>814</v>
      </c>
      <c r="C674" s="45">
        <v>204.78</v>
      </c>
      <c r="D674" s="45">
        <v>209.15</v>
      </c>
      <c r="E674" s="45">
        <v>202.02</v>
      </c>
      <c r="F674" s="45">
        <v>208.11</v>
      </c>
      <c r="G674" s="45">
        <v>207.49</v>
      </c>
      <c r="H674" s="46">
        <v>29452100</v>
      </c>
    </row>
    <row r="675" spans="2:8" ht="13.5" thickBot="1" x14ac:dyDescent="0.25">
      <c r="B675" s="44" t="s">
        <v>815</v>
      </c>
      <c r="C675" s="45">
        <v>209.87</v>
      </c>
      <c r="D675" s="45">
        <v>211.75</v>
      </c>
      <c r="E675" s="45">
        <v>202.22</v>
      </c>
      <c r="F675" s="45">
        <v>203.49</v>
      </c>
      <c r="G675" s="45">
        <v>202.88</v>
      </c>
      <c r="H675" s="46">
        <v>27094900</v>
      </c>
    </row>
    <row r="676" spans="2:8" ht="13.5" thickBot="1" x14ac:dyDescent="0.25">
      <c r="B676" s="44" t="s">
        <v>816</v>
      </c>
      <c r="C676" s="45">
        <v>207.68</v>
      </c>
      <c r="D676" s="45">
        <v>213.15</v>
      </c>
      <c r="E676" s="45">
        <v>206.83</v>
      </c>
      <c r="F676" s="45">
        <v>211.03</v>
      </c>
      <c r="G676" s="45">
        <v>210.4</v>
      </c>
      <c r="H676" s="46">
        <v>34239800</v>
      </c>
    </row>
    <row r="677" spans="2:8" ht="13.5" thickBot="1" x14ac:dyDescent="0.25">
      <c r="B677" s="44" t="s">
        <v>817</v>
      </c>
      <c r="C677" s="45">
        <v>204.94</v>
      </c>
      <c r="D677" s="45">
        <v>211.32</v>
      </c>
      <c r="E677" s="45">
        <v>203.18</v>
      </c>
      <c r="F677" s="45">
        <v>210.48</v>
      </c>
      <c r="G677" s="45">
        <v>209.85</v>
      </c>
      <c r="H677" s="46">
        <v>37627600</v>
      </c>
    </row>
    <row r="678" spans="2:8" ht="13.5" thickBot="1" x14ac:dyDescent="0.25">
      <c r="B678" s="44" t="s">
        <v>818</v>
      </c>
      <c r="C678" s="45">
        <v>191.06</v>
      </c>
      <c r="D678" s="45">
        <v>208.35</v>
      </c>
      <c r="E678" s="45">
        <v>190.22</v>
      </c>
      <c r="F678" s="45">
        <v>207.6</v>
      </c>
      <c r="G678" s="45">
        <v>206.98</v>
      </c>
      <c r="H678" s="46">
        <v>49957200</v>
      </c>
    </row>
    <row r="679" spans="2:8" ht="13.5" thickBot="1" x14ac:dyDescent="0.25">
      <c r="B679" s="44" t="s">
        <v>819</v>
      </c>
      <c r="C679" s="45">
        <v>204.16</v>
      </c>
      <c r="D679" s="45">
        <v>206.94</v>
      </c>
      <c r="E679" s="45">
        <v>198.05</v>
      </c>
      <c r="F679" s="45">
        <v>198.45</v>
      </c>
      <c r="G679" s="45">
        <v>197.85</v>
      </c>
      <c r="H679" s="46">
        <v>44481400</v>
      </c>
    </row>
    <row r="680" spans="2:8" ht="13.5" thickBot="1" x14ac:dyDescent="0.25">
      <c r="B680" s="44" t="s">
        <v>820</v>
      </c>
      <c r="C680" s="45">
        <v>202.34</v>
      </c>
      <c r="D680" s="45">
        <v>207.48</v>
      </c>
      <c r="E680" s="45">
        <v>200.06</v>
      </c>
      <c r="F680" s="45">
        <v>202.08</v>
      </c>
      <c r="G680" s="45">
        <v>201.47</v>
      </c>
      <c r="H680" s="46">
        <v>39852400</v>
      </c>
    </row>
    <row r="681" spans="2:8" ht="13.5" thickBot="1" x14ac:dyDescent="0.25">
      <c r="B681" s="44" t="s">
        <v>821</v>
      </c>
      <c r="C681" s="45">
        <v>209.39</v>
      </c>
      <c r="D681" s="45">
        <v>210.75</v>
      </c>
      <c r="E681" s="45">
        <v>205.18</v>
      </c>
      <c r="F681" s="45">
        <v>206.16</v>
      </c>
      <c r="G681" s="45">
        <v>205.54</v>
      </c>
      <c r="H681" s="46">
        <v>37128400</v>
      </c>
    </row>
    <row r="682" spans="2:8" ht="13.5" thickBot="1" x14ac:dyDescent="0.25">
      <c r="B682" s="44" t="s">
        <v>822</v>
      </c>
      <c r="C682" s="45">
        <v>214.02</v>
      </c>
      <c r="D682" s="45">
        <v>217.5</v>
      </c>
      <c r="E682" s="45">
        <v>207.16</v>
      </c>
      <c r="F682" s="45">
        <v>207.71</v>
      </c>
      <c r="G682" s="45">
        <v>207.09</v>
      </c>
      <c r="H682" s="46">
        <v>38747500</v>
      </c>
    </row>
    <row r="683" spans="2:8" ht="13.5" thickBot="1" x14ac:dyDescent="0.25">
      <c r="B683" s="44" t="s">
        <v>823</v>
      </c>
      <c r="C683" s="45">
        <v>212.41</v>
      </c>
      <c r="D683" s="45">
        <v>217.46</v>
      </c>
      <c r="E683" s="45">
        <v>212.36</v>
      </c>
      <c r="F683" s="45">
        <v>216.54</v>
      </c>
      <c r="G683" s="45">
        <v>215.89</v>
      </c>
      <c r="H683" s="46">
        <v>45817500</v>
      </c>
    </row>
    <row r="684" spans="2:8" ht="13.5" thickBot="1" x14ac:dyDescent="0.25">
      <c r="B684" s="44" t="s">
        <v>824</v>
      </c>
      <c r="C684" s="45">
        <v>220.47</v>
      </c>
      <c r="D684" s="45">
        <v>221.15</v>
      </c>
      <c r="E684" s="45">
        <v>215.06</v>
      </c>
      <c r="F684" s="45">
        <v>221</v>
      </c>
      <c r="G684" s="45">
        <v>220.34</v>
      </c>
      <c r="H684" s="46">
        <v>42685500</v>
      </c>
    </row>
    <row r="685" spans="2:8" ht="13.5" thickBot="1" x14ac:dyDescent="0.25">
      <c r="B685" s="44" t="s">
        <v>825</v>
      </c>
      <c r="C685" s="45">
        <v>219.31</v>
      </c>
      <c r="D685" s="45">
        <v>221</v>
      </c>
      <c r="E685" s="45">
        <v>214.78</v>
      </c>
      <c r="F685" s="45">
        <v>217.7</v>
      </c>
      <c r="G685" s="45">
        <v>217.05</v>
      </c>
      <c r="H685" s="46">
        <v>38184000</v>
      </c>
    </row>
    <row r="686" spans="2:8" ht="13.5" thickBot="1" x14ac:dyDescent="0.25">
      <c r="B686" s="44" t="s">
        <v>826</v>
      </c>
      <c r="C686" s="45">
        <v>228.46</v>
      </c>
      <c r="D686" s="45">
        <v>230.42</v>
      </c>
      <c r="E686" s="45">
        <v>218.77</v>
      </c>
      <c r="F686" s="45">
        <v>219.55</v>
      </c>
      <c r="G686" s="45">
        <v>218.89</v>
      </c>
      <c r="H686" s="46">
        <v>46156900</v>
      </c>
    </row>
    <row r="687" spans="2:8" ht="13.5" thickBot="1" x14ac:dyDescent="0.25">
      <c r="B687" s="44" t="s">
        <v>827</v>
      </c>
      <c r="C687" s="45">
        <v>228.27</v>
      </c>
      <c r="D687" s="45">
        <v>235</v>
      </c>
      <c r="E687" s="45">
        <v>226.7</v>
      </c>
      <c r="F687" s="45">
        <v>228.07</v>
      </c>
      <c r="G687" s="45">
        <v>227.39</v>
      </c>
      <c r="H687" s="46">
        <v>49310400</v>
      </c>
    </row>
    <row r="688" spans="2:8" ht="13.5" thickBot="1" x14ac:dyDescent="0.25">
      <c r="B688" s="44" t="s">
        <v>828</v>
      </c>
      <c r="C688" s="45">
        <v>224.2</v>
      </c>
      <c r="D688" s="45">
        <v>233.37</v>
      </c>
      <c r="E688" s="45">
        <v>222.21</v>
      </c>
      <c r="F688" s="45">
        <v>232</v>
      </c>
      <c r="G688" s="45">
        <v>231.3</v>
      </c>
      <c r="H688" s="46">
        <v>86563300</v>
      </c>
    </row>
    <row r="689" spans="2:8" ht="13.5" thickBot="1" x14ac:dyDescent="0.25">
      <c r="B689" s="44" t="s">
        <v>829</v>
      </c>
      <c r="C689" s="45">
        <v>220.85</v>
      </c>
      <c r="D689" s="45">
        <v>225.77</v>
      </c>
      <c r="E689" s="45">
        <v>216.15</v>
      </c>
      <c r="F689" s="45">
        <v>220.18</v>
      </c>
      <c r="G689" s="45">
        <v>219.52</v>
      </c>
      <c r="H689" s="46">
        <v>94729700</v>
      </c>
    </row>
    <row r="690" spans="2:8" ht="13.5" thickBot="1" x14ac:dyDescent="0.25">
      <c r="B690" s="44" t="s">
        <v>830</v>
      </c>
      <c r="C690" s="45">
        <v>237.7</v>
      </c>
      <c r="D690" s="45">
        <v>238.3</v>
      </c>
      <c r="E690" s="45">
        <v>224.01</v>
      </c>
      <c r="F690" s="45">
        <v>224.91</v>
      </c>
      <c r="G690" s="45">
        <v>224.23</v>
      </c>
      <c r="H690" s="46">
        <v>88613800</v>
      </c>
    </row>
    <row r="691" spans="2:8" ht="13.5" thickBot="1" x14ac:dyDescent="0.25">
      <c r="B691" s="44" t="s">
        <v>831</v>
      </c>
      <c r="C691" s="45">
        <v>234.97</v>
      </c>
      <c r="D691" s="45">
        <v>242.61</v>
      </c>
      <c r="E691" s="45">
        <v>230.11</v>
      </c>
      <c r="F691" s="45">
        <v>237.09</v>
      </c>
      <c r="G691" s="45">
        <v>236.38</v>
      </c>
      <c r="H691" s="46">
        <v>89342200</v>
      </c>
    </row>
    <row r="692" spans="2:8" ht="13.5" thickBot="1" x14ac:dyDescent="0.25">
      <c r="B692" s="44" t="s">
        <v>832</v>
      </c>
      <c r="C692" s="45">
        <v>244.65</v>
      </c>
      <c r="D692" s="45">
        <v>248</v>
      </c>
      <c r="E692" s="45">
        <v>235.75</v>
      </c>
      <c r="F692" s="45">
        <v>237.76</v>
      </c>
      <c r="G692" s="45">
        <v>237.05</v>
      </c>
      <c r="H692" s="46">
        <v>188119900</v>
      </c>
    </row>
    <row r="693" spans="2:8" ht="13.5" thickBot="1" x14ac:dyDescent="0.25">
      <c r="B693" s="44" t="s">
        <v>833</v>
      </c>
      <c r="C693" s="45">
        <v>327.82</v>
      </c>
      <c r="D693" s="45">
        <v>328</v>
      </c>
      <c r="E693" s="45">
        <v>316.87</v>
      </c>
      <c r="F693" s="45">
        <v>323</v>
      </c>
      <c r="G693" s="45">
        <v>322.02999999999997</v>
      </c>
      <c r="H693" s="46">
        <v>58458300</v>
      </c>
    </row>
    <row r="694" spans="2:8" ht="13.5" thickBot="1" x14ac:dyDescent="0.25">
      <c r="B694" s="44" t="s">
        <v>834</v>
      </c>
      <c r="C694" s="45">
        <v>314.56</v>
      </c>
      <c r="D694" s="45">
        <v>319.66000000000003</v>
      </c>
      <c r="E694" s="45">
        <v>312.12</v>
      </c>
      <c r="F694" s="45">
        <v>319</v>
      </c>
      <c r="G694" s="45">
        <v>318.04000000000002</v>
      </c>
      <c r="H694" s="46">
        <v>18023800</v>
      </c>
    </row>
    <row r="695" spans="2:8" ht="13.5" thickBot="1" x14ac:dyDescent="0.25">
      <c r="B695" s="44" t="s">
        <v>835</v>
      </c>
      <c r="C695" s="45">
        <v>300.68</v>
      </c>
      <c r="D695" s="45">
        <v>313.79000000000002</v>
      </c>
      <c r="E695" s="45">
        <v>299.32</v>
      </c>
      <c r="F695" s="45">
        <v>313.26</v>
      </c>
      <c r="G695" s="45">
        <v>312.32</v>
      </c>
      <c r="H695" s="46">
        <v>21579500</v>
      </c>
    </row>
    <row r="696" spans="2:8" ht="13.5" thickBot="1" x14ac:dyDescent="0.25">
      <c r="B696" s="44" t="s">
        <v>836</v>
      </c>
      <c r="C696" s="45">
        <v>295.62</v>
      </c>
      <c r="D696" s="45">
        <v>301.89999999999998</v>
      </c>
      <c r="E696" s="45">
        <v>293.02999999999997</v>
      </c>
      <c r="F696" s="45">
        <v>301.70999999999998</v>
      </c>
      <c r="G696" s="45">
        <v>300.8</v>
      </c>
      <c r="H696" s="46">
        <v>21871600</v>
      </c>
    </row>
    <row r="697" spans="2:8" ht="13.5" thickBot="1" x14ac:dyDescent="0.25">
      <c r="B697" s="44" t="s">
        <v>837</v>
      </c>
      <c r="C697" s="45">
        <v>297.75</v>
      </c>
      <c r="D697" s="45">
        <v>301.70999999999998</v>
      </c>
      <c r="E697" s="45">
        <v>294.26</v>
      </c>
      <c r="F697" s="45">
        <v>294.64</v>
      </c>
      <c r="G697" s="45">
        <v>293.76</v>
      </c>
      <c r="H697" s="46">
        <v>21629900</v>
      </c>
    </row>
    <row r="698" spans="2:8" ht="13.5" thickBot="1" x14ac:dyDescent="0.25">
      <c r="B698" s="44" t="s">
        <v>838</v>
      </c>
      <c r="C698" s="45">
        <v>307.01</v>
      </c>
      <c r="D698" s="45">
        <v>307.51</v>
      </c>
      <c r="E698" s="45">
        <v>290.85000000000002</v>
      </c>
      <c r="F698" s="45">
        <v>294.63</v>
      </c>
      <c r="G698" s="45">
        <v>293.75</v>
      </c>
      <c r="H698" s="46">
        <v>28348800</v>
      </c>
    </row>
    <row r="699" spans="2:8" ht="13.5" thickBot="1" x14ac:dyDescent="0.25">
      <c r="B699" s="44" t="s">
        <v>839</v>
      </c>
      <c r="C699" s="45">
        <v>299.95</v>
      </c>
      <c r="D699" s="45">
        <v>306.23</v>
      </c>
      <c r="E699" s="45">
        <v>297.58</v>
      </c>
      <c r="F699" s="45">
        <v>300.14999999999998</v>
      </c>
      <c r="G699" s="45">
        <v>299.25</v>
      </c>
      <c r="H699" s="46">
        <v>25108500</v>
      </c>
    </row>
    <row r="700" spans="2:8" ht="13.5" thickBot="1" x14ac:dyDescent="0.25">
      <c r="B700" s="44" t="s">
        <v>840</v>
      </c>
      <c r="C700" s="45">
        <v>297.83999999999997</v>
      </c>
      <c r="D700" s="45">
        <v>309.52999999999997</v>
      </c>
      <c r="E700" s="45">
        <v>289.01</v>
      </c>
      <c r="F700" s="45">
        <v>308.70999999999998</v>
      </c>
      <c r="G700" s="45">
        <v>307.77999999999997</v>
      </c>
      <c r="H700" s="46">
        <v>38878100</v>
      </c>
    </row>
    <row r="701" spans="2:8" ht="13.5" thickBot="1" x14ac:dyDescent="0.25">
      <c r="B701" s="44" t="s">
        <v>841</v>
      </c>
      <c r="C701" s="45">
        <v>314.81</v>
      </c>
      <c r="D701" s="45">
        <v>318.31</v>
      </c>
      <c r="E701" s="45">
        <v>303.04000000000002</v>
      </c>
      <c r="F701" s="45">
        <v>303.17</v>
      </c>
      <c r="G701" s="45">
        <v>302.26</v>
      </c>
      <c r="H701" s="46">
        <v>28710700</v>
      </c>
    </row>
    <row r="702" spans="2:8" ht="13.5" thickBot="1" x14ac:dyDescent="0.25">
      <c r="B702" s="44" t="s">
        <v>842</v>
      </c>
      <c r="C702" s="45">
        <v>323.89999999999998</v>
      </c>
      <c r="D702" s="45">
        <v>327.82</v>
      </c>
      <c r="E702" s="45">
        <v>315.98</v>
      </c>
      <c r="F702" s="45">
        <v>316.56</v>
      </c>
      <c r="G702" s="45">
        <v>315.61</v>
      </c>
      <c r="H702" s="46">
        <v>16925000</v>
      </c>
    </row>
    <row r="703" spans="2:8" ht="13.5" thickBot="1" x14ac:dyDescent="0.25">
      <c r="B703" s="44" t="s">
        <v>843</v>
      </c>
      <c r="C703" s="45">
        <v>319.58</v>
      </c>
      <c r="D703" s="45">
        <v>327.10000000000002</v>
      </c>
      <c r="E703" s="45">
        <v>319.33</v>
      </c>
      <c r="F703" s="45">
        <v>319.58999999999997</v>
      </c>
      <c r="G703" s="45">
        <v>318.63</v>
      </c>
      <c r="H703" s="46">
        <v>20814700</v>
      </c>
    </row>
    <row r="704" spans="2:8" ht="13.5" thickBot="1" x14ac:dyDescent="0.25">
      <c r="B704" s="44" t="s">
        <v>844</v>
      </c>
      <c r="C704" s="45">
        <v>323.29000000000002</v>
      </c>
      <c r="D704" s="45">
        <v>324.20999999999998</v>
      </c>
      <c r="E704" s="45">
        <v>317.64</v>
      </c>
      <c r="F704" s="45">
        <v>318.14999999999998</v>
      </c>
      <c r="G704" s="45">
        <v>317.19</v>
      </c>
      <c r="H704" s="46">
        <v>22645600</v>
      </c>
    </row>
    <row r="705" spans="2:8" ht="13.5" thickBot="1" x14ac:dyDescent="0.25">
      <c r="B705" s="44" t="s">
        <v>845</v>
      </c>
      <c r="C705" s="45">
        <v>321.79000000000002</v>
      </c>
      <c r="D705" s="45">
        <v>332.73</v>
      </c>
      <c r="E705" s="45">
        <v>321.20999999999998</v>
      </c>
      <c r="F705" s="45">
        <v>331.9</v>
      </c>
      <c r="G705" s="45">
        <v>330.9</v>
      </c>
      <c r="H705" s="46">
        <v>16868500</v>
      </c>
    </row>
    <row r="706" spans="2:8" ht="13.5" thickBot="1" x14ac:dyDescent="0.25">
      <c r="B706" s="44" t="s">
        <v>846</v>
      </c>
      <c r="C706" s="45">
        <v>334.98</v>
      </c>
      <c r="D706" s="45">
        <v>335.63</v>
      </c>
      <c r="E706" s="45">
        <v>325.76</v>
      </c>
      <c r="F706" s="45">
        <v>326.48</v>
      </c>
      <c r="G706" s="45">
        <v>325.5</v>
      </c>
      <c r="H706" s="46">
        <v>14797100</v>
      </c>
    </row>
    <row r="707" spans="2:8" ht="13.5" thickBot="1" x14ac:dyDescent="0.25">
      <c r="B707" s="44" t="s">
        <v>847</v>
      </c>
      <c r="C707" s="45">
        <v>335.18</v>
      </c>
      <c r="D707" s="45">
        <v>336.37</v>
      </c>
      <c r="E707" s="45">
        <v>330.03</v>
      </c>
      <c r="F707" s="45">
        <v>333.26</v>
      </c>
      <c r="G707" s="45">
        <v>332.26</v>
      </c>
      <c r="H707" s="46">
        <v>14104900</v>
      </c>
    </row>
    <row r="708" spans="2:8" ht="13.5" thickBot="1" x14ac:dyDescent="0.25">
      <c r="B708" s="44" t="s">
        <v>848</v>
      </c>
      <c r="C708" s="45">
        <v>326.77999999999997</v>
      </c>
      <c r="D708" s="45">
        <v>334.63</v>
      </c>
      <c r="E708" s="45">
        <v>325.27999999999997</v>
      </c>
      <c r="F708" s="45">
        <v>334.37</v>
      </c>
      <c r="G708" s="45">
        <v>333.37</v>
      </c>
      <c r="H708" s="46">
        <v>16226800</v>
      </c>
    </row>
    <row r="709" spans="2:8" ht="13.5" thickBot="1" x14ac:dyDescent="0.25">
      <c r="B709" s="44" t="s">
        <v>849</v>
      </c>
      <c r="C709" s="45">
        <v>325.31</v>
      </c>
      <c r="D709" s="45">
        <v>328.34</v>
      </c>
      <c r="E709" s="45">
        <v>315.43</v>
      </c>
      <c r="F709" s="45">
        <v>328.07</v>
      </c>
      <c r="G709" s="45">
        <v>327.08999999999997</v>
      </c>
      <c r="H709" s="46">
        <v>24942400</v>
      </c>
    </row>
    <row r="710" spans="2:8" ht="13.5" thickBot="1" x14ac:dyDescent="0.25">
      <c r="B710" s="44" t="s">
        <v>850</v>
      </c>
      <c r="C710" s="45">
        <v>332.74</v>
      </c>
      <c r="D710" s="45">
        <v>337</v>
      </c>
      <c r="E710" s="45">
        <v>328.88</v>
      </c>
      <c r="F710" s="45">
        <v>331.79</v>
      </c>
      <c r="G710" s="45">
        <v>330.79</v>
      </c>
      <c r="H710" s="46">
        <v>14722000</v>
      </c>
    </row>
    <row r="711" spans="2:8" ht="13.5" thickBot="1" x14ac:dyDescent="0.25">
      <c r="B711" s="44" t="s">
        <v>851</v>
      </c>
      <c r="C711" s="45">
        <v>322.82</v>
      </c>
      <c r="D711" s="45">
        <v>339.17</v>
      </c>
      <c r="E711" s="45">
        <v>322.72000000000003</v>
      </c>
      <c r="F711" s="45">
        <v>332.46</v>
      </c>
      <c r="G711" s="45">
        <v>331.46</v>
      </c>
      <c r="H711" s="46">
        <v>27962800</v>
      </c>
    </row>
    <row r="712" spans="2:8" ht="13.5" thickBot="1" x14ac:dyDescent="0.25">
      <c r="B712" s="44" t="s">
        <v>852</v>
      </c>
      <c r="C712" s="45">
        <v>333.02</v>
      </c>
      <c r="D712" s="45">
        <v>335.76</v>
      </c>
      <c r="E712" s="45">
        <v>323.83999999999997</v>
      </c>
      <c r="F712" s="45">
        <v>324.17</v>
      </c>
      <c r="G712" s="45">
        <v>323.2</v>
      </c>
      <c r="H712" s="46">
        <v>20564500</v>
      </c>
    </row>
    <row r="713" spans="2:8" ht="13.5" thickBot="1" x14ac:dyDescent="0.25">
      <c r="B713" s="44" t="s">
        <v>853</v>
      </c>
      <c r="C713" s="45">
        <v>339.95</v>
      </c>
      <c r="D713" s="45">
        <v>343.09</v>
      </c>
      <c r="E713" s="45">
        <v>331.87</v>
      </c>
      <c r="F713" s="45">
        <v>336.53</v>
      </c>
      <c r="G713" s="45">
        <v>335.52</v>
      </c>
      <c r="H713" s="46">
        <v>15998000</v>
      </c>
    </row>
    <row r="714" spans="2:8" ht="13.5" thickBot="1" x14ac:dyDescent="0.25">
      <c r="B714" s="44" t="s">
        <v>854</v>
      </c>
      <c r="C714" s="45">
        <v>338.3</v>
      </c>
      <c r="D714" s="45">
        <v>341.08</v>
      </c>
      <c r="E714" s="45">
        <v>337.19</v>
      </c>
      <c r="F714" s="45">
        <v>338.54</v>
      </c>
      <c r="G714" s="45">
        <v>337.52</v>
      </c>
      <c r="H714" s="46">
        <v>14537900</v>
      </c>
    </row>
    <row r="715" spans="2:8" ht="13.5" thickBot="1" x14ac:dyDescent="0.25">
      <c r="B715" s="44" t="s">
        <v>855</v>
      </c>
      <c r="C715" s="45">
        <v>343.02</v>
      </c>
      <c r="D715" s="45">
        <v>343.44</v>
      </c>
      <c r="E715" s="45">
        <v>336.27</v>
      </c>
      <c r="F715" s="45">
        <v>336.35</v>
      </c>
      <c r="G715" s="45">
        <v>335.34</v>
      </c>
      <c r="H715" s="46">
        <v>12870500</v>
      </c>
    </row>
    <row r="716" spans="2:8" ht="13.5" thickBot="1" x14ac:dyDescent="0.25">
      <c r="B716" s="44" t="s">
        <v>856</v>
      </c>
      <c r="C716" s="45">
        <v>344</v>
      </c>
      <c r="D716" s="45">
        <v>347.23</v>
      </c>
      <c r="E716" s="45">
        <v>343.22</v>
      </c>
      <c r="F716" s="45">
        <v>344.36</v>
      </c>
      <c r="G716" s="45">
        <v>343.33</v>
      </c>
      <c r="H716" s="46">
        <v>10593300</v>
      </c>
    </row>
    <row r="717" spans="2:8" ht="13.5" thickBot="1" x14ac:dyDescent="0.25">
      <c r="B717" s="44" t="s">
        <v>857</v>
      </c>
      <c r="C717" s="45">
        <v>346.91</v>
      </c>
      <c r="D717" s="45">
        <v>349.69</v>
      </c>
      <c r="E717" s="45">
        <v>341.64</v>
      </c>
      <c r="F717" s="45">
        <v>342.94</v>
      </c>
      <c r="G717" s="45">
        <v>341.91</v>
      </c>
      <c r="H717" s="46">
        <v>10747000</v>
      </c>
    </row>
    <row r="718" spans="2:8" ht="13.5" thickBot="1" x14ac:dyDescent="0.25">
      <c r="B718" s="44" t="s">
        <v>858</v>
      </c>
      <c r="C718" s="45">
        <v>346.63</v>
      </c>
      <c r="D718" s="45">
        <v>352.71</v>
      </c>
      <c r="E718" s="45">
        <v>345.2</v>
      </c>
      <c r="F718" s="45">
        <v>346.22</v>
      </c>
      <c r="G718" s="45">
        <v>345.18</v>
      </c>
      <c r="H718" s="46">
        <v>16637600</v>
      </c>
    </row>
    <row r="719" spans="2:8" ht="13.5" thickBot="1" x14ac:dyDescent="0.25">
      <c r="B719" s="44" t="s">
        <v>859</v>
      </c>
      <c r="C719" s="45">
        <v>338.85</v>
      </c>
      <c r="D719" s="45">
        <v>347.87</v>
      </c>
      <c r="E719" s="45">
        <v>338.01</v>
      </c>
      <c r="F719" s="45">
        <v>346.18</v>
      </c>
      <c r="G719" s="45">
        <v>345.14</v>
      </c>
      <c r="H719" s="46">
        <v>17795000</v>
      </c>
    </row>
    <row r="720" spans="2:8" ht="13.5" thickBot="1" x14ac:dyDescent="0.25">
      <c r="B720" s="44" t="s">
        <v>860</v>
      </c>
      <c r="C720" s="45">
        <v>330.1</v>
      </c>
      <c r="D720" s="45">
        <v>336.67</v>
      </c>
      <c r="E720" s="45">
        <v>328.36</v>
      </c>
      <c r="F720" s="45">
        <v>335.24</v>
      </c>
      <c r="G720" s="45">
        <v>334.23</v>
      </c>
      <c r="H720" s="46">
        <v>13987700</v>
      </c>
    </row>
    <row r="721" spans="2:8" ht="13.5" thickBot="1" x14ac:dyDescent="0.25">
      <c r="B721" s="44" t="s">
        <v>861</v>
      </c>
      <c r="C721" s="45">
        <v>333.8</v>
      </c>
      <c r="D721" s="45">
        <v>334.51</v>
      </c>
      <c r="E721" s="45">
        <v>328.26</v>
      </c>
      <c r="F721" s="45">
        <v>330.45</v>
      </c>
      <c r="G721" s="45">
        <v>329.46</v>
      </c>
      <c r="H721" s="46">
        <v>16764600</v>
      </c>
    </row>
    <row r="722" spans="2:8" ht="13.5" thickBot="1" x14ac:dyDescent="0.25">
      <c r="B722" s="44" t="s">
        <v>862</v>
      </c>
      <c r="C722" s="45">
        <v>326.41000000000003</v>
      </c>
      <c r="D722" s="45">
        <v>336</v>
      </c>
      <c r="E722" s="45">
        <v>323.75</v>
      </c>
      <c r="F722" s="45">
        <v>334.2</v>
      </c>
      <c r="G722" s="45">
        <v>333.2</v>
      </c>
      <c r="H722" s="46">
        <v>16116800</v>
      </c>
    </row>
    <row r="723" spans="2:8" ht="13.5" thickBot="1" x14ac:dyDescent="0.25">
      <c r="B723" s="44" t="s">
        <v>863</v>
      </c>
      <c r="C723" s="45">
        <v>329.78</v>
      </c>
      <c r="D723" s="45">
        <v>329.9</v>
      </c>
      <c r="E723" s="45">
        <v>322.52999999999997</v>
      </c>
      <c r="F723" s="45">
        <v>325.45</v>
      </c>
      <c r="G723" s="45">
        <v>324.47000000000003</v>
      </c>
      <c r="H723" s="46">
        <v>17901800</v>
      </c>
    </row>
    <row r="724" spans="2:8" ht="13.5" thickBot="1" x14ac:dyDescent="0.25">
      <c r="B724" s="44" t="s">
        <v>864</v>
      </c>
      <c r="C724" s="45">
        <v>332.8</v>
      </c>
      <c r="D724" s="45">
        <v>337.11</v>
      </c>
      <c r="E724" s="45">
        <v>330.75</v>
      </c>
      <c r="F724" s="45">
        <v>333.79</v>
      </c>
      <c r="G724" s="45">
        <v>332.79</v>
      </c>
      <c r="H724" s="46">
        <v>40012600</v>
      </c>
    </row>
    <row r="725" spans="2:8" ht="13.5" thickBot="1" x14ac:dyDescent="0.25">
      <c r="B725" s="44" t="s">
        <v>865</v>
      </c>
      <c r="C725" s="45">
        <v>338.98</v>
      </c>
      <c r="D725" s="45">
        <v>344.46</v>
      </c>
      <c r="E725" s="45">
        <v>333.74</v>
      </c>
      <c r="F725" s="45">
        <v>334.9</v>
      </c>
      <c r="G725" s="45">
        <v>333.89</v>
      </c>
      <c r="H725" s="46">
        <v>22635000</v>
      </c>
    </row>
    <row r="726" spans="2:8" ht="13.5" thickBot="1" x14ac:dyDescent="0.25">
      <c r="B726" s="44" t="s">
        <v>866</v>
      </c>
      <c r="C726" s="45">
        <v>332.49</v>
      </c>
      <c r="D726" s="45">
        <v>342.11</v>
      </c>
      <c r="E726" s="45">
        <v>323.98</v>
      </c>
      <c r="F726" s="45">
        <v>341.66</v>
      </c>
      <c r="G726" s="45">
        <v>340.63</v>
      </c>
      <c r="H726" s="46">
        <v>24681300</v>
      </c>
    </row>
    <row r="727" spans="2:8" ht="13.5" thickBot="1" x14ac:dyDescent="0.25">
      <c r="B727" s="44" t="s">
        <v>867</v>
      </c>
      <c r="C727" s="45">
        <v>328.05</v>
      </c>
      <c r="D727" s="45">
        <v>335.7</v>
      </c>
      <c r="E727" s="45">
        <v>327.64999999999998</v>
      </c>
      <c r="F727" s="45">
        <v>333.74</v>
      </c>
      <c r="G727" s="45">
        <v>332.74</v>
      </c>
      <c r="H727" s="46">
        <v>20461000</v>
      </c>
    </row>
    <row r="728" spans="2:8" ht="13.5" thickBot="1" x14ac:dyDescent="0.25">
      <c r="B728" s="44" t="s">
        <v>868</v>
      </c>
      <c r="C728" s="45">
        <v>330.95</v>
      </c>
      <c r="D728" s="45">
        <v>341.09</v>
      </c>
      <c r="E728" s="45">
        <v>329.59</v>
      </c>
      <c r="F728" s="45">
        <v>334.49</v>
      </c>
      <c r="G728" s="45">
        <v>333.49</v>
      </c>
      <c r="H728" s="46">
        <v>22948700</v>
      </c>
    </row>
    <row r="729" spans="2:8" ht="13.5" thickBot="1" x14ac:dyDescent="0.25">
      <c r="B729" s="44" t="s">
        <v>869</v>
      </c>
      <c r="C729" s="45">
        <v>332.56</v>
      </c>
      <c r="D729" s="45">
        <v>335.03</v>
      </c>
      <c r="E729" s="45">
        <v>326.37</v>
      </c>
      <c r="F729" s="45">
        <v>329.75</v>
      </c>
      <c r="G729" s="45">
        <v>328.76</v>
      </c>
      <c r="H729" s="46">
        <v>14528000</v>
      </c>
    </row>
    <row r="730" spans="2:8" ht="13.5" thickBot="1" x14ac:dyDescent="0.25">
      <c r="B730" s="44" t="s">
        <v>870</v>
      </c>
      <c r="C730" s="45">
        <v>329.54</v>
      </c>
      <c r="D730" s="45">
        <v>336.13</v>
      </c>
      <c r="E730" s="45">
        <v>328</v>
      </c>
      <c r="F730" s="45">
        <v>329.82</v>
      </c>
      <c r="G730" s="45">
        <v>328.83</v>
      </c>
      <c r="H730" s="46">
        <v>16879200</v>
      </c>
    </row>
    <row r="731" spans="2:8" ht="13.5" thickBot="1" x14ac:dyDescent="0.25">
      <c r="B731" s="44" t="s">
        <v>871</v>
      </c>
      <c r="C731" s="45">
        <v>325</v>
      </c>
      <c r="D731" s="45">
        <v>332.75</v>
      </c>
      <c r="E731" s="45">
        <v>323.07</v>
      </c>
      <c r="F731" s="45">
        <v>330.56</v>
      </c>
      <c r="G731" s="45">
        <v>329.57</v>
      </c>
      <c r="H731" s="46">
        <v>19937700</v>
      </c>
    </row>
    <row r="732" spans="2:8" ht="13.5" thickBot="1" x14ac:dyDescent="0.25">
      <c r="B732" s="44" t="s">
        <v>872</v>
      </c>
      <c r="C732" s="45">
        <v>321.57</v>
      </c>
      <c r="D732" s="45">
        <v>326.54000000000002</v>
      </c>
      <c r="E732" s="45">
        <v>321</v>
      </c>
      <c r="F732" s="45">
        <v>322.81</v>
      </c>
      <c r="G732" s="45">
        <v>321.83999999999997</v>
      </c>
      <c r="H732" s="46">
        <v>18794000</v>
      </c>
    </row>
    <row r="733" spans="2:8" ht="13.5" thickBot="1" x14ac:dyDescent="0.25">
      <c r="B733" s="44" t="s">
        <v>873</v>
      </c>
      <c r="C733" s="45">
        <v>308.13</v>
      </c>
      <c r="D733" s="45">
        <v>320.10000000000002</v>
      </c>
      <c r="E733" s="45">
        <v>306.33999999999997</v>
      </c>
      <c r="F733" s="45">
        <v>317.87</v>
      </c>
      <c r="G733" s="45">
        <v>316.92</v>
      </c>
      <c r="H733" s="46">
        <v>21758300</v>
      </c>
    </row>
    <row r="734" spans="2:8" ht="13.5" thickBot="1" x14ac:dyDescent="0.25">
      <c r="B734" s="44" t="s">
        <v>874</v>
      </c>
      <c r="C734" s="45">
        <v>313.73</v>
      </c>
      <c r="D734" s="45">
        <v>313.75</v>
      </c>
      <c r="E734" s="45">
        <v>299.5</v>
      </c>
      <c r="F734" s="45">
        <v>306.83999999999997</v>
      </c>
      <c r="G734" s="45">
        <v>305.92</v>
      </c>
      <c r="H734" s="46">
        <v>27471000</v>
      </c>
    </row>
    <row r="735" spans="2:8" ht="13.5" thickBot="1" x14ac:dyDescent="0.25">
      <c r="B735" s="44" t="s">
        <v>875</v>
      </c>
      <c r="C735" s="45">
        <v>311.39999999999998</v>
      </c>
      <c r="D735" s="45">
        <v>314.60000000000002</v>
      </c>
      <c r="E735" s="45">
        <v>307.2</v>
      </c>
      <c r="F735" s="45">
        <v>310.39</v>
      </c>
      <c r="G735" s="45">
        <v>309.45999999999998</v>
      </c>
      <c r="H735" s="46">
        <v>24396200</v>
      </c>
    </row>
    <row r="736" spans="2:8" ht="13.5" thickBot="1" x14ac:dyDescent="0.25">
      <c r="B736" s="44" t="s">
        <v>876</v>
      </c>
      <c r="C736" s="45">
        <v>330.29</v>
      </c>
      <c r="D736" s="45">
        <v>330.5</v>
      </c>
      <c r="E736" s="45">
        <v>310.29000000000002</v>
      </c>
      <c r="F736" s="45">
        <v>310.60000000000002</v>
      </c>
      <c r="G736" s="45">
        <v>309.67</v>
      </c>
      <c r="H736" s="46">
        <v>30329600</v>
      </c>
    </row>
    <row r="737" spans="2:8" ht="13.5" thickBot="1" x14ac:dyDescent="0.25">
      <c r="B737" s="44" t="s">
        <v>877</v>
      </c>
      <c r="C737" s="45">
        <v>335</v>
      </c>
      <c r="D737" s="45">
        <v>335.81</v>
      </c>
      <c r="E737" s="45">
        <v>323.43</v>
      </c>
      <c r="F737" s="45">
        <v>324.45999999999998</v>
      </c>
      <c r="G737" s="45">
        <v>323.49</v>
      </c>
      <c r="H737" s="46">
        <v>25390000</v>
      </c>
    </row>
    <row r="738" spans="2:8" ht="13.5" thickBot="1" x14ac:dyDescent="0.25">
      <c r="B738" s="44" t="s">
        <v>878</v>
      </c>
      <c r="C738" s="45">
        <v>336.89</v>
      </c>
      <c r="D738" s="45">
        <v>340.67</v>
      </c>
      <c r="E738" s="45">
        <v>335.31</v>
      </c>
      <c r="F738" s="45">
        <v>338.03</v>
      </c>
      <c r="G738" s="45">
        <v>337.02</v>
      </c>
      <c r="H738" s="46">
        <v>16650900</v>
      </c>
    </row>
    <row r="739" spans="2:8" ht="13.5" thickBot="1" x14ac:dyDescent="0.25">
      <c r="B739" s="44" t="s">
        <v>879</v>
      </c>
      <c r="C739" s="45">
        <v>335.8</v>
      </c>
      <c r="D739" s="45">
        <v>337.75</v>
      </c>
      <c r="E739" s="45">
        <v>331.9</v>
      </c>
      <c r="F739" s="45">
        <v>333.12</v>
      </c>
      <c r="G739" s="45">
        <v>332.12</v>
      </c>
      <c r="H739" s="46">
        <v>14750700</v>
      </c>
    </row>
    <row r="740" spans="2:8" ht="13.5" thickBot="1" x14ac:dyDescent="0.25">
      <c r="B740" s="44" t="s">
        <v>880</v>
      </c>
      <c r="C740" s="45">
        <v>336</v>
      </c>
      <c r="D740" s="45">
        <v>341.78</v>
      </c>
      <c r="E740" s="45">
        <v>332.81</v>
      </c>
      <c r="F740" s="45">
        <v>341.06</v>
      </c>
      <c r="G740" s="45">
        <v>340.04</v>
      </c>
      <c r="H740" s="46">
        <v>13566200</v>
      </c>
    </row>
    <row r="741" spans="2:8" ht="13.5" thickBot="1" x14ac:dyDescent="0.25">
      <c r="B741" s="44" t="s">
        <v>881</v>
      </c>
      <c r="C741" s="45">
        <v>338.93</v>
      </c>
      <c r="D741" s="45">
        <v>341.4</v>
      </c>
      <c r="E741" s="45">
        <v>333.5</v>
      </c>
      <c r="F741" s="45">
        <v>337.25</v>
      </c>
      <c r="G741" s="45">
        <v>336.24</v>
      </c>
      <c r="H741" s="46">
        <v>17225000</v>
      </c>
    </row>
    <row r="742" spans="2:8" ht="13.5" thickBot="1" x14ac:dyDescent="0.25">
      <c r="B742" s="44" t="s">
        <v>882</v>
      </c>
      <c r="C742" s="45">
        <v>349.05</v>
      </c>
      <c r="D742" s="45">
        <v>353.83</v>
      </c>
      <c r="E742" s="45">
        <v>340.51</v>
      </c>
      <c r="F742" s="45">
        <v>341.01</v>
      </c>
      <c r="G742" s="45">
        <v>339.99</v>
      </c>
      <c r="H742" s="46">
        <v>27116800</v>
      </c>
    </row>
    <row r="743" spans="2:8" ht="13.5" thickBot="1" x14ac:dyDescent="0.25">
      <c r="B743" s="44" t="s">
        <v>883</v>
      </c>
      <c r="C743" s="45">
        <v>342.2</v>
      </c>
      <c r="D743" s="45">
        <v>352.1</v>
      </c>
      <c r="E743" s="45">
        <v>339.9</v>
      </c>
      <c r="F743" s="45">
        <v>345.3</v>
      </c>
      <c r="G743" s="45">
        <v>344.26</v>
      </c>
      <c r="H743" s="46">
        <v>26488500</v>
      </c>
    </row>
    <row r="744" spans="2:8" ht="13.5" thickBot="1" x14ac:dyDescent="0.25">
      <c r="B744" s="44" t="s">
        <v>884</v>
      </c>
      <c r="C744" s="45">
        <v>339.72</v>
      </c>
      <c r="D744" s="45">
        <v>342.46</v>
      </c>
      <c r="E744" s="45">
        <v>335.3</v>
      </c>
      <c r="F744" s="45">
        <v>338.69</v>
      </c>
      <c r="G744" s="45">
        <v>337.67</v>
      </c>
      <c r="H744" s="46">
        <v>17487200</v>
      </c>
    </row>
    <row r="745" spans="2:8" ht="13.5" thickBot="1" x14ac:dyDescent="0.25">
      <c r="B745" s="44" t="s">
        <v>885</v>
      </c>
      <c r="C745" s="45">
        <v>344.24</v>
      </c>
      <c r="D745" s="45">
        <v>347.3</v>
      </c>
      <c r="E745" s="45">
        <v>340.1</v>
      </c>
      <c r="F745" s="45">
        <v>340.77</v>
      </c>
      <c r="G745" s="45">
        <v>339.75</v>
      </c>
      <c r="H745" s="46">
        <v>13602800</v>
      </c>
    </row>
    <row r="746" spans="2:8" ht="13.5" thickBot="1" x14ac:dyDescent="0.25">
      <c r="B746" s="44" t="s">
        <v>886</v>
      </c>
      <c r="C746" s="45">
        <v>343.83</v>
      </c>
      <c r="D746" s="45">
        <v>346.65</v>
      </c>
      <c r="E746" s="45">
        <v>340.87</v>
      </c>
      <c r="F746" s="45">
        <v>342.96</v>
      </c>
      <c r="G746" s="45">
        <v>341.93</v>
      </c>
      <c r="H746" s="46">
        <v>18181100</v>
      </c>
    </row>
    <row r="747" spans="2:8" ht="13.5" thickBot="1" x14ac:dyDescent="0.25">
      <c r="B747" s="44" t="s">
        <v>887</v>
      </c>
      <c r="C747" s="45">
        <v>344.34</v>
      </c>
      <c r="D747" s="45">
        <v>353.65</v>
      </c>
      <c r="E747" s="45">
        <v>343.2</v>
      </c>
      <c r="F747" s="45">
        <v>347.56</v>
      </c>
      <c r="G747" s="45">
        <v>346.52</v>
      </c>
      <c r="H747" s="46">
        <v>25076600</v>
      </c>
    </row>
    <row r="748" spans="2:8" ht="13.5" thickBot="1" x14ac:dyDescent="0.25">
      <c r="B748" s="44" t="s">
        <v>888</v>
      </c>
      <c r="C748" s="45">
        <v>330.18</v>
      </c>
      <c r="D748" s="45">
        <v>341.86</v>
      </c>
      <c r="E748" s="45">
        <v>329.78</v>
      </c>
      <c r="F748" s="45">
        <v>340.89</v>
      </c>
      <c r="G748" s="45">
        <v>339.87</v>
      </c>
      <c r="H748" s="46">
        <v>25414300</v>
      </c>
    </row>
    <row r="749" spans="2:8" ht="13.5" thickBot="1" x14ac:dyDescent="0.25">
      <c r="B749" s="44" t="s">
        <v>889</v>
      </c>
      <c r="C749" s="45">
        <v>329.82</v>
      </c>
      <c r="D749" s="45">
        <v>332.46</v>
      </c>
      <c r="E749" s="45">
        <v>327</v>
      </c>
      <c r="F749" s="45">
        <v>327.74</v>
      </c>
      <c r="G749" s="45">
        <v>326.76</v>
      </c>
      <c r="H749" s="46">
        <v>12376600</v>
      </c>
    </row>
    <row r="750" spans="2:8" ht="13.5" thickBot="1" x14ac:dyDescent="0.25">
      <c r="B750" s="44" t="s">
        <v>890</v>
      </c>
      <c r="C750" s="45">
        <v>332.49</v>
      </c>
      <c r="D750" s="45">
        <v>333.19</v>
      </c>
      <c r="E750" s="45">
        <v>325.51</v>
      </c>
      <c r="F750" s="45">
        <v>327.64</v>
      </c>
      <c r="G750" s="45">
        <v>326.66000000000003</v>
      </c>
      <c r="H750" s="46">
        <v>21872600</v>
      </c>
    </row>
    <row r="751" spans="2:8" ht="13.5" thickBot="1" x14ac:dyDescent="0.25">
      <c r="B751" s="44" t="s">
        <v>891</v>
      </c>
      <c r="C751" s="45">
        <v>340</v>
      </c>
      <c r="D751" s="45">
        <v>341.31</v>
      </c>
      <c r="E751" s="45">
        <v>334.47</v>
      </c>
      <c r="F751" s="45">
        <v>335.37</v>
      </c>
      <c r="G751" s="45">
        <v>334.36</v>
      </c>
      <c r="H751" s="46">
        <v>17556700</v>
      </c>
    </row>
    <row r="752" spans="2:8" ht="13.5" thickBot="1" x14ac:dyDescent="0.25">
      <c r="B752" s="44" t="s">
        <v>892</v>
      </c>
      <c r="C752" s="45">
        <v>344.42</v>
      </c>
      <c r="D752" s="45">
        <v>344.79</v>
      </c>
      <c r="E752" s="45">
        <v>338.34</v>
      </c>
      <c r="F752" s="45">
        <v>338.62</v>
      </c>
      <c r="G752" s="45">
        <v>337.6</v>
      </c>
      <c r="H752" s="46">
        <v>18342500</v>
      </c>
    </row>
    <row r="753" spans="2:8" ht="13.5" thickBot="1" x14ac:dyDescent="0.25">
      <c r="B753" s="44" t="s">
        <v>893</v>
      </c>
      <c r="C753" s="45">
        <v>340.31</v>
      </c>
      <c r="D753" s="45">
        <v>346.79</v>
      </c>
      <c r="E753" s="45">
        <v>339.64</v>
      </c>
      <c r="F753" s="45">
        <v>341.13</v>
      </c>
      <c r="G753" s="45">
        <v>340.11</v>
      </c>
      <c r="H753" s="46">
        <v>26872800</v>
      </c>
    </row>
    <row r="754" spans="2:8" ht="13.5" thickBot="1" x14ac:dyDescent="0.25">
      <c r="B754" s="44" t="s">
        <v>894</v>
      </c>
      <c r="C754" s="45">
        <v>334.01</v>
      </c>
      <c r="D754" s="45">
        <v>337.27</v>
      </c>
      <c r="E754" s="45">
        <v>332.65</v>
      </c>
      <c r="F754" s="45">
        <v>335.85</v>
      </c>
      <c r="G754" s="45">
        <v>334.84</v>
      </c>
      <c r="H754" s="46">
        <v>22495300</v>
      </c>
    </row>
    <row r="755" spans="2:8" ht="13.5" thickBot="1" x14ac:dyDescent="0.25">
      <c r="B755" s="44" t="s">
        <v>895</v>
      </c>
      <c r="C755" s="45">
        <v>327.49</v>
      </c>
      <c r="D755" s="45">
        <v>332.15</v>
      </c>
      <c r="E755" s="45">
        <v>323.2</v>
      </c>
      <c r="F755" s="45">
        <v>331.62</v>
      </c>
      <c r="G755" s="45">
        <v>330.62</v>
      </c>
      <c r="H755" s="46">
        <v>20786500</v>
      </c>
    </row>
    <row r="756" spans="2:8" ht="13.5" thickBot="1" x14ac:dyDescent="0.25">
      <c r="B756" s="44" t="s">
        <v>896</v>
      </c>
      <c r="C756" s="45">
        <v>331.38</v>
      </c>
      <c r="D756" s="45">
        <v>334.79</v>
      </c>
      <c r="E756" s="45">
        <v>323.8</v>
      </c>
      <c r="F756" s="45">
        <v>328.08</v>
      </c>
      <c r="G756" s="45">
        <v>327.10000000000002</v>
      </c>
      <c r="H756" s="46">
        <v>28353000</v>
      </c>
    </row>
    <row r="757" spans="2:8" ht="13.5" thickBot="1" x14ac:dyDescent="0.25">
      <c r="B757" s="44" t="s">
        <v>897</v>
      </c>
      <c r="C757" s="45">
        <v>326.04000000000002</v>
      </c>
      <c r="D757" s="45">
        <v>333.45</v>
      </c>
      <c r="E757" s="45">
        <v>326</v>
      </c>
      <c r="F757" s="45">
        <v>329.98</v>
      </c>
      <c r="G757" s="45">
        <v>328.99</v>
      </c>
      <c r="H757" s="46">
        <v>31518900</v>
      </c>
    </row>
    <row r="758" spans="2:8" ht="13.5" thickBot="1" x14ac:dyDescent="0.25">
      <c r="B758" s="44" t="s">
        <v>898</v>
      </c>
      <c r="C758" s="45">
        <v>320.19</v>
      </c>
      <c r="D758" s="45">
        <v>326</v>
      </c>
      <c r="E758" s="45">
        <v>319.60000000000002</v>
      </c>
      <c r="F758" s="45">
        <v>323.57</v>
      </c>
      <c r="G758" s="45">
        <v>322.60000000000002</v>
      </c>
      <c r="H758" s="46">
        <v>37059400</v>
      </c>
    </row>
    <row r="759" spans="2:8" ht="13.5" thickBot="1" x14ac:dyDescent="0.25">
      <c r="B759" s="44" t="s">
        <v>899</v>
      </c>
      <c r="C759" s="45">
        <v>312.99</v>
      </c>
      <c r="D759" s="45">
        <v>325.52</v>
      </c>
      <c r="E759" s="45">
        <v>308.11</v>
      </c>
      <c r="F759" s="45">
        <v>316.92</v>
      </c>
      <c r="G759" s="45">
        <v>315.97000000000003</v>
      </c>
      <c r="H759" s="46">
        <v>50806800</v>
      </c>
    </row>
    <row r="760" spans="2:8" ht="13.5" thickBot="1" x14ac:dyDescent="0.25">
      <c r="B760" s="44" t="s">
        <v>900</v>
      </c>
      <c r="C760" s="45">
        <v>314.19</v>
      </c>
      <c r="D760" s="45">
        <v>319.25</v>
      </c>
      <c r="E760" s="45">
        <v>312.06</v>
      </c>
      <c r="F760" s="45">
        <v>312.22000000000003</v>
      </c>
      <c r="G760" s="45">
        <v>311.27999999999997</v>
      </c>
      <c r="H760" s="46">
        <v>29971800</v>
      </c>
    </row>
    <row r="761" spans="2:8" ht="13.5" thickBot="1" x14ac:dyDescent="0.25">
      <c r="B761" s="44" t="s">
        <v>901</v>
      </c>
      <c r="C761" s="45">
        <v>328.26</v>
      </c>
      <c r="D761" s="45">
        <v>330.21</v>
      </c>
      <c r="E761" s="45">
        <v>309.60000000000002</v>
      </c>
      <c r="F761" s="45">
        <v>315.81</v>
      </c>
      <c r="G761" s="45">
        <v>314.86</v>
      </c>
      <c r="H761" s="46">
        <v>65654000</v>
      </c>
    </row>
    <row r="762" spans="2:8" ht="13.5" thickBot="1" x14ac:dyDescent="0.25">
      <c r="B762" s="44" t="s">
        <v>902</v>
      </c>
      <c r="C762" s="45">
        <v>320.3</v>
      </c>
      <c r="D762" s="45">
        <v>329.56</v>
      </c>
      <c r="E762" s="45">
        <v>319.72000000000003</v>
      </c>
      <c r="F762" s="45">
        <v>328.69</v>
      </c>
      <c r="G762" s="45">
        <v>327.7</v>
      </c>
      <c r="H762" s="46">
        <v>38409000</v>
      </c>
    </row>
    <row r="763" spans="2:8" ht="13.5" thickBot="1" x14ac:dyDescent="0.25">
      <c r="B763" s="44" t="s">
        <v>903</v>
      </c>
      <c r="C763" s="45">
        <v>326.35000000000002</v>
      </c>
      <c r="D763" s="45">
        <v>329.63</v>
      </c>
      <c r="E763" s="45">
        <v>321.11</v>
      </c>
      <c r="F763" s="45">
        <v>324.61</v>
      </c>
      <c r="G763" s="45">
        <v>323.64</v>
      </c>
      <c r="H763" s="46">
        <v>35224500</v>
      </c>
    </row>
    <row r="764" spans="2:8" ht="13.5" thickBot="1" x14ac:dyDescent="0.25">
      <c r="B764" s="44" t="s">
        <v>904</v>
      </c>
      <c r="C764" s="45">
        <v>340.28</v>
      </c>
      <c r="D764" s="45">
        <v>342.31</v>
      </c>
      <c r="E764" s="45">
        <v>337.8</v>
      </c>
      <c r="F764" s="45">
        <v>341.88</v>
      </c>
      <c r="G764" s="45">
        <v>340.85</v>
      </c>
      <c r="H764" s="46">
        <v>16354400</v>
      </c>
    </row>
    <row r="765" spans="2:8" ht="13.5" thickBot="1" x14ac:dyDescent="0.25">
      <c r="B765" s="44" t="s">
        <v>905</v>
      </c>
      <c r="C765" s="45">
        <v>343.45</v>
      </c>
      <c r="D765" s="45">
        <v>343.98</v>
      </c>
      <c r="E765" s="45">
        <v>339.45</v>
      </c>
      <c r="F765" s="45">
        <v>340.78</v>
      </c>
      <c r="G765" s="45">
        <v>339.76</v>
      </c>
      <c r="H765" s="46">
        <v>13639500</v>
      </c>
    </row>
    <row r="766" spans="2:8" ht="13.5" thickBot="1" x14ac:dyDescent="0.25">
      <c r="B766" s="44" t="s">
        <v>906</v>
      </c>
      <c r="C766" s="45">
        <v>339.65</v>
      </c>
      <c r="D766" s="45">
        <v>342.46</v>
      </c>
      <c r="E766" s="45">
        <v>337.28</v>
      </c>
      <c r="F766" s="45">
        <v>339.99</v>
      </c>
      <c r="G766" s="45">
        <v>338.97</v>
      </c>
      <c r="H766" s="46">
        <v>18786300</v>
      </c>
    </row>
    <row r="767" spans="2:8" ht="13.5" thickBot="1" x14ac:dyDescent="0.25">
      <c r="B767" s="44" t="s">
        <v>907</v>
      </c>
      <c r="C767" s="45">
        <v>328.95</v>
      </c>
      <c r="D767" s="45">
        <v>335.89</v>
      </c>
      <c r="E767" s="45">
        <v>327.5</v>
      </c>
      <c r="F767" s="45">
        <v>335.34</v>
      </c>
      <c r="G767" s="45">
        <v>334.33</v>
      </c>
      <c r="H767" s="46">
        <v>21585000</v>
      </c>
    </row>
    <row r="768" spans="2:8" ht="13.5" thickBot="1" x14ac:dyDescent="0.25">
      <c r="B768" s="44" t="s">
        <v>908</v>
      </c>
      <c r="C768" s="45">
        <v>328.68</v>
      </c>
      <c r="D768" s="45">
        <v>329.07</v>
      </c>
      <c r="E768" s="45">
        <v>322.51</v>
      </c>
      <c r="F768" s="45">
        <v>324.76</v>
      </c>
      <c r="G768" s="45">
        <v>323.79000000000002</v>
      </c>
      <c r="H768" s="46">
        <v>21596400</v>
      </c>
    </row>
    <row r="769" spans="2:8" ht="13.5" thickBot="1" x14ac:dyDescent="0.25">
      <c r="B769" s="44" t="s">
        <v>909</v>
      </c>
      <c r="C769" s="45">
        <v>328.36</v>
      </c>
      <c r="D769" s="45">
        <v>330.52</v>
      </c>
      <c r="E769" s="45">
        <v>327.10000000000002</v>
      </c>
      <c r="F769" s="45">
        <v>328.53</v>
      </c>
      <c r="G769" s="45">
        <v>327.54000000000002</v>
      </c>
      <c r="H769" s="46">
        <v>14302200</v>
      </c>
    </row>
    <row r="770" spans="2:8" ht="13.5" thickBot="1" x14ac:dyDescent="0.25">
      <c r="B770" s="44" t="s">
        <v>910</v>
      </c>
      <c r="C770" s="45">
        <v>326.97000000000003</v>
      </c>
      <c r="D770" s="45">
        <v>327</v>
      </c>
      <c r="E770" s="45">
        <v>322.66000000000003</v>
      </c>
      <c r="F770" s="45">
        <v>324.54000000000002</v>
      </c>
      <c r="G770" s="45">
        <v>323.57</v>
      </c>
      <c r="H770" s="46">
        <v>14761500</v>
      </c>
    </row>
    <row r="771" spans="2:8" ht="13.5" thickBot="1" x14ac:dyDescent="0.25">
      <c r="B771" s="44" t="s">
        <v>911</v>
      </c>
      <c r="C771" s="45">
        <v>323.02999999999997</v>
      </c>
      <c r="D771" s="45">
        <v>324.38</v>
      </c>
      <c r="E771" s="45">
        <v>317.37</v>
      </c>
      <c r="F771" s="45">
        <v>323.77</v>
      </c>
      <c r="G771" s="45">
        <v>322.8</v>
      </c>
      <c r="H771" s="46">
        <v>31658700</v>
      </c>
    </row>
    <row r="772" spans="2:8" ht="13.5" thickBot="1" x14ac:dyDescent="0.25">
      <c r="B772" s="44" t="s">
        <v>912</v>
      </c>
      <c r="C772" s="45">
        <v>327.63</v>
      </c>
      <c r="D772" s="45">
        <v>330.46</v>
      </c>
      <c r="E772" s="45">
        <v>325.31</v>
      </c>
      <c r="F772" s="45">
        <v>325.45</v>
      </c>
      <c r="G772" s="45">
        <v>324.47000000000003</v>
      </c>
      <c r="H772" s="46">
        <v>14708200</v>
      </c>
    </row>
    <row r="773" spans="2:8" ht="13.5" thickBot="1" x14ac:dyDescent="0.25">
      <c r="B773" s="44" t="s">
        <v>913</v>
      </c>
      <c r="C773" s="45">
        <v>331.51</v>
      </c>
      <c r="D773" s="45">
        <v>333.4</v>
      </c>
      <c r="E773" s="45">
        <v>328.71</v>
      </c>
      <c r="F773" s="45">
        <v>330.05</v>
      </c>
      <c r="G773" s="45">
        <v>329.06</v>
      </c>
      <c r="H773" s="46">
        <v>15946100</v>
      </c>
    </row>
    <row r="774" spans="2:8" ht="13.5" thickBot="1" x14ac:dyDescent="0.25">
      <c r="B774" s="44" t="s">
        <v>914</v>
      </c>
      <c r="C774" s="45">
        <v>337</v>
      </c>
      <c r="D774" s="45">
        <v>338.84</v>
      </c>
      <c r="E774" s="45">
        <v>328.98</v>
      </c>
      <c r="F774" s="45">
        <v>329.22</v>
      </c>
      <c r="G774" s="45">
        <v>328.23</v>
      </c>
      <c r="H774" s="46">
        <v>28307500</v>
      </c>
    </row>
    <row r="775" spans="2:8" ht="13.5" thickBot="1" x14ac:dyDescent="0.25">
      <c r="B775" s="44" t="s">
        <v>915</v>
      </c>
      <c r="C775" s="45">
        <v>329.74</v>
      </c>
      <c r="D775" s="45">
        <v>334.38</v>
      </c>
      <c r="E775" s="45">
        <v>325.8</v>
      </c>
      <c r="F775" s="45">
        <v>333.64</v>
      </c>
      <c r="G775" s="45">
        <v>332.64</v>
      </c>
      <c r="H775" s="46">
        <v>26443000</v>
      </c>
    </row>
    <row r="776" spans="2:8" ht="13.5" thickBot="1" x14ac:dyDescent="0.25">
      <c r="B776" s="44" t="s">
        <v>916</v>
      </c>
      <c r="C776" s="45">
        <v>328.58</v>
      </c>
      <c r="D776" s="45">
        <v>335.18</v>
      </c>
      <c r="E776" s="45">
        <v>326.16000000000003</v>
      </c>
      <c r="F776" s="45">
        <v>332.96</v>
      </c>
      <c r="G776" s="45">
        <v>331.96</v>
      </c>
      <c r="H776" s="46">
        <v>35377900</v>
      </c>
    </row>
    <row r="777" spans="2:8" ht="13.5" thickBot="1" x14ac:dyDescent="0.25">
      <c r="B777" s="44" t="s">
        <v>917</v>
      </c>
      <c r="C777" s="45">
        <v>335.53</v>
      </c>
      <c r="D777" s="45">
        <v>335.94</v>
      </c>
      <c r="E777" s="45">
        <v>322.7</v>
      </c>
      <c r="F777" s="45">
        <v>326.23</v>
      </c>
      <c r="G777" s="45">
        <v>325.25</v>
      </c>
      <c r="H777" s="46">
        <v>42885000</v>
      </c>
    </row>
    <row r="778" spans="2:8" ht="13.5" thickBot="1" x14ac:dyDescent="0.25">
      <c r="B778" s="44" t="s">
        <v>918</v>
      </c>
      <c r="C778" s="45">
        <v>341.61</v>
      </c>
      <c r="D778" s="45">
        <v>345.02</v>
      </c>
      <c r="E778" s="45">
        <v>338.64</v>
      </c>
      <c r="F778" s="45">
        <v>343.01</v>
      </c>
      <c r="G778" s="45">
        <v>341.98</v>
      </c>
      <c r="H778" s="46">
        <v>14905300</v>
      </c>
    </row>
    <row r="779" spans="2:8" ht="13.5" thickBot="1" x14ac:dyDescent="0.25">
      <c r="B779" s="44" t="s">
        <v>919</v>
      </c>
      <c r="C779" s="45">
        <v>340.45</v>
      </c>
      <c r="D779" s="45">
        <v>342.8</v>
      </c>
      <c r="E779" s="45">
        <v>338.15</v>
      </c>
      <c r="F779" s="45">
        <v>339.39</v>
      </c>
      <c r="G779" s="45">
        <v>338.37</v>
      </c>
      <c r="H779" s="46">
        <v>16547100</v>
      </c>
    </row>
    <row r="780" spans="2:8" ht="13.5" thickBot="1" x14ac:dyDescent="0.25">
      <c r="B780" s="44" t="s">
        <v>920</v>
      </c>
      <c r="C780" s="45">
        <v>343.15</v>
      </c>
      <c r="D780" s="45">
        <v>345.23</v>
      </c>
      <c r="E780" s="45">
        <v>338.88</v>
      </c>
      <c r="F780" s="45">
        <v>339.61</v>
      </c>
      <c r="G780" s="45">
        <v>338.59</v>
      </c>
      <c r="H780" s="46">
        <v>14452200</v>
      </c>
    </row>
    <row r="781" spans="2:8" ht="13.5" thickBot="1" x14ac:dyDescent="0.25">
      <c r="B781" s="44" t="s">
        <v>921</v>
      </c>
      <c r="C781" s="45">
        <v>347.97</v>
      </c>
      <c r="D781" s="45">
        <v>349.6</v>
      </c>
      <c r="E781" s="45">
        <v>338.92</v>
      </c>
      <c r="F781" s="45">
        <v>340.65</v>
      </c>
      <c r="G781" s="45">
        <v>339.63</v>
      </c>
      <c r="H781" s="46">
        <v>21710300</v>
      </c>
    </row>
    <row r="782" spans="2:8" ht="13.5" thickBot="1" x14ac:dyDescent="0.25">
      <c r="B782" s="44" t="s">
        <v>922</v>
      </c>
      <c r="C782" s="45">
        <v>349.81</v>
      </c>
      <c r="D782" s="45">
        <v>355.15</v>
      </c>
      <c r="E782" s="45">
        <v>347.08</v>
      </c>
      <c r="F782" s="45">
        <v>353.58</v>
      </c>
      <c r="G782" s="45">
        <v>352.52</v>
      </c>
      <c r="H782" s="46">
        <v>15205800</v>
      </c>
    </row>
    <row r="783" spans="2:8" ht="13.5" thickBot="1" x14ac:dyDescent="0.25">
      <c r="B783" s="44" t="s">
        <v>923</v>
      </c>
      <c r="C783" s="45">
        <v>343.24</v>
      </c>
      <c r="D783" s="45">
        <v>354.35</v>
      </c>
      <c r="E783" s="45">
        <v>342.37</v>
      </c>
      <c r="F783" s="45">
        <v>352.96</v>
      </c>
      <c r="G783" s="45">
        <v>351.9</v>
      </c>
      <c r="H783" s="46">
        <v>18801900</v>
      </c>
    </row>
    <row r="784" spans="2:8" ht="13.5" thickBot="1" x14ac:dyDescent="0.25">
      <c r="B784" s="44" t="s">
        <v>924</v>
      </c>
      <c r="C784" s="45">
        <v>345.36</v>
      </c>
      <c r="D784" s="45">
        <v>349.67</v>
      </c>
      <c r="E784" s="45">
        <v>343</v>
      </c>
      <c r="F784" s="45">
        <v>345.96</v>
      </c>
      <c r="G784" s="45">
        <v>344.92</v>
      </c>
      <c r="H784" s="46">
        <v>21806300</v>
      </c>
    </row>
    <row r="785" spans="2:8" ht="13.5" thickBot="1" x14ac:dyDescent="0.25">
      <c r="B785" s="44" t="s">
        <v>925</v>
      </c>
      <c r="C785" s="45">
        <v>347.23</v>
      </c>
      <c r="D785" s="45">
        <v>349.84</v>
      </c>
      <c r="E785" s="45">
        <v>340.69</v>
      </c>
      <c r="F785" s="45">
        <v>343.21</v>
      </c>
      <c r="G785" s="45">
        <v>342.18</v>
      </c>
      <c r="H785" s="46">
        <v>43692900</v>
      </c>
    </row>
    <row r="786" spans="2:8" ht="13.5" thickBot="1" x14ac:dyDescent="0.25">
      <c r="B786" s="44" t="s">
        <v>926</v>
      </c>
      <c r="C786" s="45">
        <v>358.5</v>
      </c>
      <c r="D786" s="45">
        <v>360.04</v>
      </c>
      <c r="E786" s="45">
        <v>355.19</v>
      </c>
      <c r="F786" s="45">
        <v>357.48</v>
      </c>
      <c r="G786" s="45">
        <v>356.41</v>
      </c>
      <c r="H786" s="46">
        <v>11751900</v>
      </c>
    </row>
    <row r="787" spans="2:8" ht="13.5" thickBot="1" x14ac:dyDescent="0.25">
      <c r="B787" s="44" t="s">
        <v>927</v>
      </c>
      <c r="C787" s="45">
        <v>359.3</v>
      </c>
      <c r="D787" s="45">
        <v>361.03</v>
      </c>
      <c r="E787" s="45">
        <v>349.8</v>
      </c>
      <c r="F787" s="45">
        <v>355.7</v>
      </c>
      <c r="G787" s="45">
        <v>354.63</v>
      </c>
      <c r="H787" s="46">
        <v>19822800</v>
      </c>
    </row>
    <row r="788" spans="2:8" ht="13.5" thickBot="1" x14ac:dyDescent="0.25">
      <c r="B788" s="44" t="s">
        <v>928</v>
      </c>
      <c r="C788" s="45">
        <v>371.41</v>
      </c>
      <c r="D788" s="45">
        <v>371.41</v>
      </c>
      <c r="E788" s="45">
        <v>361.59</v>
      </c>
      <c r="F788" s="45">
        <v>364.72</v>
      </c>
      <c r="G788" s="45">
        <v>363.63</v>
      </c>
      <c r="H788" s="46">
        <v>26299000</v>
      </c>
    </row>
    <row r="789" spans="2:8" ht="13.5" thickBot="1" x14ac:dyDescent="0.25">
      <c r="B789" s="44" t="s">
        <v>929</v>
      </c>
      <c r="C789" s="45">
        <v>372.79</v>
      </c>
      <c r="D789" s="45">
        <v>373.56</v>
      </c>
      <c r="E789" s="45">
        <v>369.71</v>
      </c>
      <c r="F789" s="45">
        <v>373.06</v>
      </c>
      <c r="G789" s="45">
        <v>371.94</v>
      </c>
      <c r="H789" s="46">
        <v>11934200</v>
      </c>
    </row>
    <row r="790" spans="2:8" ht="13.5" thickBot="1" x14ac:dyDescent="0.25">
      <c r="B790" s="44" t="s">
        <v>930</v>
      </c>
      <c r="C790" s="45">
        <v>377</v>
      </c>
      <c r="D790" s="45">
        <v>377.56</v>
      </c>
      <c r="E790" s="45">
        <v>367.67</v>
      </c>
      <c r="F790" s="45">
        <v>373.92</v>
      </c>
      <c r="G790" s="45">
        <v>372.8</v>
      </c>
      <c r="H790" s="46">
        <v>17940300</v>
      </c>
    </row>
    <row r="791" spans="2:8" ht="13.5" thickBot="1" x14ac:dyDescent="0.25">
      <c r="B791" s="44" t="s">
        <v>931</v>
      </c>
      <c r="C791" s="45">
        <v>377.4</v>
      </c>
      <c r="D791" s="45">
        <v>378.59</v>
      </c>
      <c r="E791" s="45">
        <v>375.11</v>
      </c>
      <c r="F791" s="45">
        <v>376.53</v>
      </c>
      <c r="G791" s="45">
        <v>375.4</v>
      </c>
      <c r="H791" s="46">
        <v>8711600</v>
      </c>
    </row>
    <row r="792" spans="2:8" ht="13.5" thickBot="1" x14ac:dyDescent="0.25">
      <c r="B792" s="44" t="s">
        <v>932</v>
      </c>
      <c r="C792" s="45">
        <v>381.68</v>
      </c>
      <c r="D792" s="45">
        <v>381.75</v>
      </c>
      <c r="E792" s="45">
        <v>374.35</v>
      </c>
      <c r="F792" s="45">
        <v>376.51</v>
      </c>
      <c r="G792" s="45">
        <v>375.38</v>
      </c>
      <c r="H792" s="46">
        <v>13026300</v>
      </c>
    </row>
    <row r="793" spans="2:8" ht="13.5" thickBot="1" x14ac:dyDescent="0.25">
      <c r="B793" s="44" t="s">
        <v>933</v>
      </c>
      <c r="C793" s="45">
        <v>381.36</v>
      </c>
      <c r="D793" s="45">
        <v>383.79</v>
      </c>
      <c r="E793" s="45">
        <v>378.26</v>
      </c>
      <c r="F793" s="45">
        <v>378.69</v>
      </c>
      <c r="G793" s="45">
        <v>377.55</v>
      </c>
      <c r="H793" s="46">
        <v>11549600</v>
      </c>
    </row>
    <row r="794" spans="2:8" ht="13.5" thickBot="1" x14ac:dyDescent="0.25">
      <c r="B794" s="44" t="s">
        <v>934</v>
      </c>
      <c r="C794" s="45">
        <v>377.64</v>
      </c>
      <c r="D794" s="45">
        <v>379.83</v>
      </c>
      <c r="E794" s="45">
        <v>376.57</v>
      </c>
      <c r="F794" s="45">
        <v>378</v>
      </c>
      <c r="G794" s="45">
        <v>376.87</v>
      </c>
      <c r="H794" s="46">
        <v>9098900</v>
      </c>
    </row>
    <row r="795" spans="2:8" ht="13.5" thickBot="1" x14ac:dyDescent="0.25">
      <c r="B795" s="44" t="s">
        <v>935</v>
      </c>
      <c r="C795" s="45">
        <v>380.16</v>
      </c>
      <c r="D795" s="45">
        <v>380.87</v>
      </c>
      <c r="E795" s="45">
        <v>374.79</v>
      </c>
      <c r="F795" s="45">
        <v>377.57</v>
      </c>
      <c r="G795" s="45">
        <v>376.44</v>
      </c>
      <c r="H795" s="46">
        <v>11067200</v>
      </c>
    </row>
    <row r="796" spans="2:8" ht="13.5" thickBot="1" x14ac:dyDescent="0.25">
      <c r="B796" s="44" t="s">
        <v>936</v>
      </c>
      <c r="C796" s="45">
        <v>375.88</v>
      </c>
      <c r="D796" s="45">
        <v>382.96</v>
      </c>
      <c r="E796" s="45">
        <v>373.15</v>
      </c>
      <c r="F796" s="45">
        <v>382.18</v>
      </c>
      <c r="G796" s="45">
        <v>381.03</v>
      </c>
      <c r="H796" s="46">
        <v>10793800</v>
      </c>
    </row>
    <row r="797" spans="2:8" ht="13.5" thickBot="1" x14ac:dyDescent="0.25">
      <c r="B797" s="44" t="s">
        <v>937</v>
      </c>
      <c r="C797" s="45">
        <v>374.75</v>
      </c>
      <c r="D797" s="45">
        <v>377.16</v>
      </c>
      <c r="E797" s="45">
        <v>373.11</v>
      </c>
      <c r="F797" s="45">
        <v>376.26</v>
      </c>
      <c r="G797" s="45">
        <v>375.13</v>
      </c>
      <c r="H797" s="46">
        <v>7509600</v>
      </c>
    </row>
    <row r="798" spans="2:8" ht="13.5" thickBot="1" x14ac:dyDescent="0.25">
      <c r="B798" s="44" t="s">
        <v>938</v>
      </c>
      <c r="C798" s="45">
        <v>381.5</v>
      </c>
      <c r="D798" s="45">
        <v>381.75</v>
      </c>
      <c r="E798" s="45">
        <v>374.06</v>
      </c>
      <c r="F798" s="45">
        <v>375.28</v>
      </c>
      <c r="G798" s="45">
        <v>374.15</v>
      </c>
      <c r="H798" s="46">
        <v>14832900</v>
      </c>
    </row>
    <row r="799" spans="2:8" ht="13.5" thickBot="1" x14ac:dyDescent="0.25">
      <c r="B799" s="44" t="s">
        <v>939</v>
      </c>
      <c r="C799" s="45">
        <v>379.59</v>
      </c>
      <c r="D799" s="45">
        <v>384.33</v>
      </c>
      <c r="E799" s="45">
        <v>378.81</v>
      </c>
      <c r="F799" s="45">
        <v>382.05</v>
      </c>
      <c r="G799" s="45">
        <v>380.9</v>
      </c>
      <c r="H799" s="46">
        <v>11567200</v>
      </c>
    </row>
    <row r="800" spans="2:8" ht="13.5" thickBot="1" x14ac:dyDescent="0.25">
      <c r="B800" s="44" t="s">
        <v>940</v>
      </c>
      <c r="C800" s="45">
        <v>379.95</v>
      </c>
      <c r="D800" s="45">
        <v>382.76</v>
      </c>
      <c r="E800" s="45">
        <v>378.8</v>
      </c>
      <c r="F800" s="45">
        <v>379.38</v>
      </c>
      <c r="G800" s="45">
        <v>378.24</v>
      </c>
      <c r="H800" s="46">
        <v>12345400</v>
      </c>
    </row>
    <row r="801" spans="2:8" ht="13.5" thickBot="1" x14ac:dyDescent="0.25">
      <c r="B801" s="44" t="s">
        <v>941</v>
      </c>
      <c r="C801" s="45">
        <v>372.56</v>
      </c>
      <c r="D801" s="45">
        <v>381.49</v>
      </c>
      <c r="E801" s="45">
        <v>370.52</v>
      </c>
      <c r="F801" s="45">
        <v>380.66</v>
      </c>
      <c r="G801" s="45">
        <v>379.52</v>
      </c>
      <c r="H801" s="46">
        <v>13547300</v>
      </c>
    </row>
    <row r="802" spans="2:8" ht="13.5" thickBot="1" x14ac:dyDescent="0.25">
      <c r="B802" s="44" t="s">
        <v>942</v>
      </c>
      <c r="C802" s="45">
        <v>365.1</v>
      </c>
      <c r="D802" s="45">
        <v>373.74</v>
      </c>
      <c r="E802" s="45">
        <v>364.08</v>
      </c>
      <c r="F802" s="45">
        <v>372.63</v>
      </c>
      <c r="G802" s="45">
        <v>371.51</v>
      </c>
      <c r="H802" s="46">
        <v>11219100</v>
      </c>
    </row>
    <row r="803" spans="2:8" ht="13.5" thickBot="1" x14ac:dyDescent="0.25">
      <c r="B803" s="44" t="s">
        <v>943</v>
      </c>
      <c r="C803" s="45">
        <v>368.38</v>
      </c>
      <c r="D803" s="45">
        <v>369.44</v>
      </c>
      <c r="E803" s="45">
        <v>364.13</v>
      </c>
      <c r="F803" s="45">
        <v>364.38</v>
      </c>
      <c r="G803" s="45">
        <v>363.29</v>
      </c>
      <c r="H803" s="46">
        <v>7888700</v>
      </c>
    </row>
    <row r="804" spans="2:8" ht="13.5" thickBot="1" x14ac:dyDescent="0.25">
      <c r="B804" s="44" t="s">
        <v>944</v>
      </c>
      <c r="C804" s="45">
        <v>365.6</v>
      </c>
      <c r="D804" s="45">
        <v>370.86</v>
      </c>
      <c r="E804" s="45">
        <v>365.4</v>
      </c>
      <c r="F804" s="45">
        <v>368.39</v>
      </c>
      <c r="G804" s="45">
        <v>367.28</v>
      </c>
      <c r="H804" s="46">
        <v>9684500</v>
      </c>
    </row>
    <row r="805" spans="2:8" ht="13.5" thickBot="1" x14ac:dyDescent="0.25">
      <c r="B805" s="44" t="s">
        <v>945</v>
      </c>
      <c r="C805" s="45">
        <v>363.66</v>
      </c>
      <c r="D805" s="45">
        <v>367.96</v>
      </c>
      <c r="E805" s="45">
        <v>361.84</v>
      </c>
      <c r="F805" s="45">
        <v>365.51</v>
      </c>
      <c r="G805" s="45">
        <v>364.41</v>
      </c>
      <c r="H805" s="46">
        <v>9235100</v>
      </c>
    </row>
    <row r="806" spans="2:8" ht="13.5" thickBot="1" x14ac:dyDescent="0.25">
      <c r="B806" s="44" t="s">
        <v>946</v>
      </c>
      <c r="C806" s="45">
        <v>359.44</v>
      </c>
      <c r="D806" s="45">
        <v>365.69</v>
      </c>
      <c r="E806" s="45">
        <v>359.1</v>
      </c>
      <c r="F806" s="45">
        <v>363.35</v>
      </c>
      <c r="G806" s="45">
        <v>362.26</v>
      </c>
      <c r="H806" s="46">
        <v>10942000</v>
      </c>
    </row>
    <row r="807" spans="2:8" ht="13.5" thickBot="1" x14ac:dyDescent="0.25">
      <c r="B807" s="44" t="s">
        <v>947</v>
      </c>
      <c r="C807" s="45">
        <v>354.6</v>
      </c>
      <c r="D807" s="45">
        <v>359.99</v>
      </c>
      <c r="E807" s="45">
        <v>353.31</v>
      </c>
      <c r="F807" s="45">
        <v>359.37</v>
      </c>
      <c r="G807" s="45">
        <v>358.29</v>
      </c>
      <c r="H807" s="46">
        <v>8697700</v>
      </c>
    </row>
    <row r="808" spans="2:8" ht="13.5" thickBot="1" x14ac:dyDescent="0.25">
      <c r="B808" s="44" t="s">
        <v>948</v>
      </c>
      <c r="C808" s="45">
        <v>351.35</v>
      </c>
      <c r="D808" s="45">
        <v>357.57</v>
      </c>
      <c r="E808" s="45">
        <v>351</v>
      </c>
      <c r="F808" s="45">
        <v>355.12</v>
      </c>
      <c r="G808" s="45">
        <v>354.05</v>
      </c>
      <c r="H808" s="46">
        <v>12004500</v>
      </c>
    </row>
    <row r="809" spans="2:8" ht="13.5" thickBot="1" x14ac:dyDescent="0.25">
      <c r="B809" s="44" t="s">
        <v>949</v>
      </c>
      <c r="C809" s="45">
        <v>356.25</v>
      </c>
      <c r="D809" s="45">
        <v>359.86</v>
      </c>
      <c r="E809" s="45">
        <v>355.15</v>
      </c>
      <c r="F809" s="45">
        <v>355.45</v>
      </c>
      <c r="G809" s="45">
        <v>354.38</v>
      </c>
      <c r="H809" s="46">
        <v>10042400</v>
      </c>
    </row>
    <row r="810" spans="2:8" ht="13.5" thickBot="1" x14ac:dyDescent="0.25">
      <c r="B810" s="44" t="s">
        <v>950</v>
      </c>
      <c r="C810" s="45">
        <v>362.98</v>
      </c>
      <c r="D810" s="45">
        <v>364.67</v>
      </c>
      <c r="E810" s="45">
        <v>355.07</v>
      </c>
      <c r="F810" s="45">
        <v>358.45</v>
      </c>
      <c r="G810" s="45">
        <v>357.37</v>
      </c>
      <c r="H810" s="46">
        <v>12328700</v>
      </c>
    </row>
    <row r="811" spans="2:8" ht="13.5" thickBot="1" x14ac:dyDescent="0.25">
      <c r="B811" s="44" t="s">
        <v>951</v>
      </c>
      <c r="C811" s="45">
        <v>362.52</v>
      </c>
      <c r="D811" s="45">
        <v>366.95</v>
      </c>
      <c r="E811" s="45">
        <v>357.38</v>
      </c>
      <c r="F811" s="45">
        <v>366.56</v>
      </c>
      <c r="G811" s="45">
        <v>365.46</v>
      </c>
      <c r="H811" s="46">
        <v>11222100</v>
      </c>
    </row>
    <row r="812" spans="2:8" ht="13.5" thickBot="1" x14ac:dyDescent="0.25">
      <c r="B812" s="44" t="s">
        <v>952</v>
      </c>
      <c r="C812" s="45">
        <v>362.97</v>
      </c>
      <c r="D812" s="45">
        <v>364.66</v>
      </c>
      <c r="E812" s="45">
        <v>361.48</v>
      </c>
      <c r="F812" s="45">
        <v>363.18</v>
      </c>
      <c r="G812" s="45">
        <v>362.09</v>
      </c>
      <c r="H812" s="46">
        <v>7195700</v>
      </c>
    </row>
    <row r="813" spans="2:8" ht="13.5" thickBot="1" x14ac:dyDescent="0.25">
      <c r="B813" s="44" t="s">
        <v>953</v>
      </c>
      <c r="C813" s="45">
        <v>358.45</v>
      </c>
      <c r="D813" s="45">
        <v>363</v>
      </c>
      <c r="E813" s="45">
        <v>357.11</v>
      </c>
      <c r="F813" s="45">
        <v>362.65</v>
      </c>
      <c r="G813" s="45">
        <v>361.56</v>
      </c>
      <c r="H813" s="46">
        <v>7170700</v>
      </c>
    </row>
    <row r="814" spans="2:8" ht="13.5" thickBot="1" x14ac:dyDescent="0.25">
      <c r="B814" s="44" t="s">
        <v>954</v>
      </c>
      <c r="C814" s="45">
        <v>362.1</v>
      </c>
      <c r="D814" s="45">
        <v>362.36</v>
      </c>
      <c r="E814" s="45">
        <v>357.81</v>
      </c>
      <c r="F814" s="45">
        <v>359.96</v>
      </c>
      <c r="G814" s="45">
        <v>358.88</v>
      </c>
      <c r="H814" s="46">
        <v>8400300</v>
      </c>
    </row>
    <row r="815" spans="2:8" ht="13.5" thickBot="1" x14ac:dyDescent="0.25">
      <c r="B815" s="44" t="s">
        <v>955</v>
      </c>
      <c r="C815" s="45">
        <v>361.83</v>
      </c>
      <c r="D815" s="45">
        <v>364.1</v>
      </c>
      <c r="E815" s="45">
        <v>359.04</v>
      </c>
      <c r="F815" s="45">
        <v>361.13</v>
      </c>
      <c r="G815" s="45">
        <v>360.05</v>
      </c>
      <c r="H815" s="46">
        <v>7469900</v>
      </c>
    </row>
    <row r="816" spans="2:8" ht="13.5" thickBot="1" x14ac:dyDescent="0.25">
      <c r="B816" s="44" t="s">
        <v>956</v>
      </c>
      <c r="C816" s="45">
        <v>363.76</v>
      </c>
      <c r="D816" s="45">
        <v>365.78</v>
      </c>
      <c r="E816" s="45">
        <v>360.75</v>
      </c>
      <c r="F816" s="45">
        <v>361.61</v>
      </c>
      <c r="G816" s="45">
        <v>360.52</v>
      </c>
      <c r="H816" s="46">
        <v>7798900</v>
      </c>
    </row>
    <row r="817" spans="2:8" ht="13.5" thickBot="1" x14ac:dyDescent="0.25">
      <c r="B817" s="44" t="s">
        <v>957</v>
      </c>
      <c r="C817" s="45">
        <v>361.4</v>
      </c>
      <c r="D817" s="45">
        <v>365.15</v>
      </c>
      <c r="E817" s="45">
        <v>361.4</v>
      </c>
      <c r="F817" s="45">
        <v>363.51</v>
      </c>
      <c r="G817" s="45">
        <v>362.42</v>
      </c>
      <c r="H817" s="46">
        <v>8925000</v>
      </c>
    </row>
    <row r="818" spans="2:8" ht="13.5" thickBot="1" x14ac:dyDescent="0.25">
      <c r="B818" s="44" t="s">
        <v>958</v>
      </c>
      <c r="C818" s="45">
        <v>359.64</v>
      </c>
      <c r="D818" s="45">
        <v>363.9</v>
      </c>
      <c r="E818" s="45">
        <v>356.9</v>
      </c>
      <c r="F818" s="45">
        <v>362.97</v>
      </c>
      <c r="G818" s="45">
        <v>361.88</v>
      </c>
      <c r="H818" s="46">
        <v>10247200</v>
      </c>
    </row>
    <row r="819" spans="2:8" ht="13.5" thickBot="1" x14ac:dyDescent="0.25">
      <c r="B819" s="44" t="s">
        <v>959</v>
      </c>
      <c r="C819" s="45">
        <v>352.42</v>
      </c>
      <c r="D819" s="45">
        <v>360.48</v>
      </c>
      <c r="E819" s="45">
        <v>351.51</v>
      </c>
      <c r="F819" s="45">
        <v>358.92</v>
      </c>
      <c r="G819" s="45">
        <v>357.84</v>
      </c>
      <c r="H819" s="46">
        <v>14180600</v>
      </c>
    </row>
    <row r="820" spans="2:8" ht="13.5" thickBot="1" x14ac:dyDescent="0.25">
      <c r="B820" s="44" t="s">
        <v>960</v>
      </c>
      <c r="C820" s="45">
        <v>352.73</v>
      </c>
      <c r="D820" s="45">
        <v>353.77</v>
      </c>
      <c r="E820" s="45">
        <v>347.7</v>
      </c>
      <c r="F820" s="45">
        <v>351.24</v>
      </c>
      <c r="G820" s="45">
        <v>350.19</v>
      </c>
      <c r="H820" s="46">
        <v>12406100</v>
      </c>
    </row>
    <row r="821" spans="2:8" ht="13.5" thickBot="1" x14ac:dyDescent="0.25">
      <c r="B821" s="44" t="s">
        <v>961</v>
      </c>
      <c r="C821" s="45">
        <v>358.1</v>
      </c>
      <c r="D821" s="45">
        <v>359.4</v>
      </c>
      <c r="E821" s="45">
        <v>350.74</v>
      </c>
      <c r="F821" s="45">
        <v>351.95</v>
      </c>
      <c r="G821" s="45">
        <v>350.89</v>
      </c>
      <c r="H821" s="46">
        <v>13180400</v>
      </c>
    </row>
    <row r="822" spans="2:8" ht="13.5" thickBot="1" x14ac:dyDescent="0.25">
      <c r="B822" s="44" t="s">
        <v>962</v>
      </c>
      <c r="C822" s="45">
        <v>354</v>
      </c>
      <c r="D822" s="45">
        <v>360.73</v>
      </c>
      <c r="E822" s="45">
        <v>352.94</v>
      </c>
      <c r="F822" s="45">
        <v>356.3</v>
      </c>
      <c r="G822" s="45">
        <v>355.23</v>
      </c>
      <c r="H822" s="46">
        <v>15976200</v>
      </c>
    </row>
    <row r="823" spans="2:8" ht="13.5" thickBot="1" x14ac:dyDescent="0.25">
      <c r="B823" s="44" t="s">
        <v>963</v>
      </c>
      <c r="C823" s="45">
        <v>361</v>
      </c>
      <c r="D823" s="45">
        <v>365.52</v>
      </c>
      <c r="E823" s="45">
        <v>356.74</v>
      </c>
      <c r="F823" s="45">
        <v>358.32</v>
      </c>
      <c r="G823" s="45">
        <v>357.24</v>
      </c>
      <c r="H823" s="46">
        <v>33413200</v>
      </c>
    </row>
    <row r="824" spans="2:8" ht="13.5" thickBot="1" x14ac:dyDescent="0.25">
      <c r="B824" s="44" t="s">
        <v>964</v>
      </c>
      <c r="C824" s="45">
        <v>374.56</v>
      </c>
      <c r="D824" s="45">
        <v>377.55</v>
      </c>
      <c r="E824" s="45">
        <v>366.93</v>
      </c>
      <c r="F824" s="45">
        <v>373.28</v>
      </c>
      <c r="G824" s="45">
        <v>372.16</v>
      </c>
      <c r="H824" s="46">
        <v>29676900</v>
      </c>
    </row>
    <row r="825" spans="2:8" ht="13.5" thickBot="1" x14ac:dyDescent="0.25">
      <c r="B825" s="44" t="s">
        <v>965</v>
      </c>
      <c r="C825" s="45">
        <v>371.91</v>
      </c>
      <c r="D825" s="45">
        <v>373.15</v>
      </c>
      <c r="E825" s="45">
        <v>364.55</v>
      </c>
      <c r="F825" s="45">
        <v>367.81</v>
      </c>
      <c r="G825" s="45">
        <v>366.71</v>
      </c>
      <c r="H825" s="46">
        <v>15705400</v>
      </c>
    </row>
    <row r="826" spans="2:8" ht="13.5" thickBot="1" x14ac:dyDescent="0.25">
      <c r="B826" s="44" t="s">
        <v>966</v>
      </c>
      <c r="C826" s="45">
        <v>369.58</v>
      </c>
      <c r="D826" s="45">
        <v>374.44</v>
      </c>
      <c r="E826" s="45">
        <v>368.22</v>
      </c>
      <c r="F826" s="45">
        <v>372.46</v>
      </c>
      <c r="G826" s="45">
        <v>371.34</v>
      </c>
      <c r="H826" s="46">
        <v>14925200</v>
      </c>
    </row>
    <row r="827" spans="2:8" ht="13.5" thickBot="1" x14ac:dyDescent="0.25">
      <c r="B827" s="44" t="s">
        <v>967</v>
      </c>
      <c r="C827" s="45">
        <v>360.91</v>
      </c>
      <c r="D827" s="45">
        <v>375.33</v>
      </c>
      <c r="E827" s="45">
        <v>357.19</v>
      </c>
      <c r="F827" s="45">
        <v>369.79</v>
      </c>
      <c r="G827" s="45">
        <v>368.68</v>
      </c>
      <c r="H827" s="46">
        <v>33694300</v>
      </c>
    </row>
    <row r="828" spans="2:8" ht="13.5" thickBot="1" x14ac:dyDescent="0.25">
      <c r="B828" s="44" t="s">
        <v>968</v>
      </c>
      <c r="C828" s="45">
        <v>346.68</v>
      </c>
      <c r="D828" s="45">
        <v>351.54</v>
      </c>
      <c r="E828" s="45">
        <v>345.21</v>
      </c>
      <c r="F828" s="45">
        <v>351.19</v>
      </c>
      <c r="G828" s="45">
        <v>350.14</v>
      </c>
      <c r="H828" s="46">
        <v>12385400</v>
      </c>
    </row>
    <row r="829" spans="2:8" ht="13.5" thickBot="1" x14ac:dyDescent="0.25">
      <c r="B829" s="44" t="s">
        <v>969</v>
      </c>
      <c r="C829" s="45">
        <v>341.5</v>
      </c>
      <c r="D829" s="45">
        <v>346.52</v>
      </c>
      <c r="E829" s="45">
        <v>341.25</v>
      </c>
      <c r="F829" s="45">
        <v>346.23</v>
      </c>
      <c r="G829" s="45">
        <v>345.19</v>
      </c>
      <c r="H829" s="46">
        <v>9279700</v>
      </c>
    </row>
    <row r="830" spans="2:8" ht="13.5" thickBot="1" x14ac:dyDescent="0.25">
      <c r="B830" s="44" t="s">
        <v>970</v>
      </c>
      <c r="C830" s="45">
        <v>338.8</v>
      </c>
      <c r="D830" s="45">
        <v>343.45</v>
      </c>
      <c r="E830" s="45">
        <v>334.5</v>
      </c>
      <c r="F830" s="45">
        <v>341.66</v>
      </c>
      <c r="G830" s="45">
        <v>340.63</v>
      </c>
      <c r="H830" s="46">
        <v>11024300</v>
      </c>
    </row>
    <row r="831" spans="2:8" ht="13.5" thickBot="1" x14ac:dyDescent="0.25">
      <c r="B831" s="44" t="s">
        <v>971</v>
      </c>
      <c r="C831" s="45">
        <v>337.57</v>
      </c>
      <c r="D831" s="45">
        <v>339.79</v>
      </c>
      <c r="E831" s="45">
        <v>334.54</v>
      </c>
      <c r="F831" s="45">
        <v>336.95</v>
      </c>
      <c r="G831" s="45">
        <v>335.94</v>
      </c>
      <c r="H831" s="46">
        <v>14372300</v>
      </c>
    </row>
    <row r="832" spans="2:8" ht="13.5" thickBot="1" x14ac:dyDescent="0.25">
      <c r="B832" s="44" t="s">
        <v>972</v>
      </c>
      <c r="C832" s="45">
        <v>344.91</v>
      </c>
      <c r="D832" s="45">
        <v>345.99</v>
      </c>
      <c r="E832" s="45">
        <v>340.14</v>
      </c>
      <c r="F832" s="45">
        <v>341.16</v>
      </c>
      <c r="G832" s="45">
        <v>340.14</v>
      </c>
      <c r="H832" s="46">
        <v>11026100</v>
      </c>
    </row>
    <row r="833" spans="2:8" ht="13.5" thickBot="1" x14ac:dyDescent="0.25">
      <c r="B833" s="44" t="s">
        <v>973</v>
      </c>
      <c r="C833" s="45">
        <v>349.23</v>
      </c>
      <c r="D833" s="45">
        <v>349.23</v>
      </c>
      <c r="E833" s="45">
        <v>340.22</v>
      </c>
      <c r="F833" s="45">
        <v>344.46</v>
      </c>
      <c r="G833" s="45">
        <v>343.43</v>
      </c>
      <c r="H833" s="46">
        <v>14781600</v>
      </c>
    </row>
    <row r="834" spans="2:8" ht="13.5" thickBot="1" x14ac:dyDescent="0.25">
      <c r="B834" s="44" t="s">
        <v>974</v>
      </c>
      <c r="C834" s="45">
        <v>354.56</v>
      </c>
      <c r="D834" s="45">
        <v>355.2</v>
      </c>
      <c r="E834" s="45">
        <v>346.73</v>
      </c>
      <c r="F834" s="45">
        <v>347.63</v>
      </c>
      <c r="G834" s="45">
        <v>346.59</v>
      </c>
      <c r="H834" s="46">
        <v>13894200</v>
      </c>
    </row>
    <row r="835" spans="2:8" ht="13.5" thickBot="1" x14ac:dyDescent="0.25">
      <c r="B835" s="44" t="s">
        <v>975</v>
      </c>
      <c r="C835" s="45">
        <v>351.5</v>
      </c>
      <c r="D835" s="45">
        <v>358.49</v>
      </c>
      <c r="E835" s="45">
        <v>348.8</v>
      </c>
      <c r="F835" s="45">
        <v>352.09</v>
      </c>
      <c r="G835" s="45">
        <v>351.03</v>
      </c>
      <c r="H835" s="46">
        <v>11456000</v>
      </c>
    </row>
    <row r="836" spans="2:8" ht="13.5" thickBot="1" x14ac:dyDescent="0.25">
      <c r="B836" s="44" t="s">
        <v>976</v>
      </c>
      <c r="C836" s="45">
        <v>351.23</v>
      </c>
      <c r="D836" s="45">
        <v>354.19</v>
      </c>
      <c r="E836" s="45">
        <v>349.64</v>
      </c>
      <c r="F836" s="45">
        <v>353.16</v>
      </c>
      <c r="G836" s="45">
        <v>352.1</v>
      </c>
      <c r="H836" s="46">
        <v>10018600</v>
      </c>
    </row>
    <row r="837" spans="2:8" ht="13.5" thickBot="1" x14ac:dyDescent="0.25">
      <c r="B837" s="44" t="s">
        <v>977</v>
      </c>
      <c r="C837" s="45">
        <v>345.32</v>
      </c>
      <c r="D837" s="45">
        <v>350.71</v>
      </c>
      <c r="E837" s="45">
        <v>345.27</v>
      </c>
      <c r="F837" s="45">
        <v>350.42</v>
      </c>
      <c r="G837" s="45">
        <v>349.37</v>
      </c>
      <c r="H837" s="46">
        <v>13018700</v>
      </c>
    </row>
    <row r="838" spans="2:8" ht="13.5" thickBot="1" x14ac:dyDescent="0.25">
      <c r="B838" s="44" t="s">
        <v>978</v>
      </c>
      <c r="C838" s="45">
        <v>345.73</v>
      </c>
      <c r="D838" s="45">
        <v>348.33</v>
      </c>
      <c r="E838" s="45">
        <v>342.56</v>
      </c>
      <c r="F838" s="45">
        <v>345.65</v>
      </c>
      <c r="G838" s="45">
        <v>344.61</v>
      </c>
      <c r="H838" s="46">
        <v>14406500</v>
      </c>
    </row>
    <row r="839" spans="2:8" ht="13.5" thickBot="1" x14ac:dyDescent="0.25">
      <c r="B839" s="44" t="s">
        <v>979</v>
      </c>
      <c r="C839" s="45">
        <v>355.26</v>
      </c>
      <c r="D839" s="45">
        <v>356.49</v>
      </c>
      <c r="E839" s="45">
        <v>350</v>
      </c>
      <c r="F839" s="45">
        <v>350.49</v>
      </c>
      <c r="G839" s="45">
        <v>349.44</v>
      </c>
      <c r="H839" s="46">
        <v>14218900</v>
      </c>
    </row>
    <row r="840" spans="2:8" ht="13.5" thickBot="1" x14ac:dyDescent="0.25">
      <c r="B840" s="44" t="s">
        <v>980</v>
      </c>
      <c r="C840" s="45">
        <v>356.5</v>
      </c>
      <c r="D840" s="45">
        <v>358.79</v>
      </c>
      <c r="E840" s="45">
        <v>349.18</v>
      </c>
      <c r="F840" s="45">
        <v>352.78</v>
      </c>
      <c r="G840" s="45">
        <v>351.72</v>
      </c>
      <c r="H840" s="46">
        <v>13488500</v>
      </c>
    </row>
    <row r="841" spans="2:8" ht="13.5" thickBot="1" x14ac:dyDescent="0.25">
      <c r="B841" s="44" t="s">
        <v>981</v>
      </c>
      <c r="C841" s="45">
        <v>355.1</v>
      </c>
      <c r="D841" s="45">
        <v>356.44</v>
      </c>
      <c r="E841" s="45">
        <v>352.62</v>
      </c>
      <c r="F841" s="45">
        <v>354.7</v>
      </c>
      <c r="G841" s="45">
        <v>353.64</v>
      </c>
      <c r="H841" s="46">
        <v>11521300</v>
      </c>
    </row>
    <row r="842" spans="2:8" ht="13.5" thickBot="1" x14ac:dyDescent="0.25">
      <c r="B842" s="44" t="s">
        <v>982</v>
      </c>
      <c r="C842" s="45">
        <v>346.82</v>
      </c>
      <c r="D842" s="45">
        <v>354.67</v>
      </c>
      <c r="E842" s="45">
        <v>346.5</v>
      </c>
      <c r="F842" s="45">
        <v>354.39</v>
      </c>
      <c r="G842" s="45">
        <v>353.33</v>
      </c>
      <c r="H842" s="46">
        <v>17137000</v>
      </c>
    </row>
    <row r="843" spans="2:8" ht="13.5" thickBot="1" x14ac:dyDescent="0.25">
      <c r="B843" s="44" t="s">
        <v>983</v>
      </c>
      <c r="C843" s="45">
        <v>352.17</v>
      </c>
      <c r="D843" s="45">
        <v>352.92</v>
      </c>
      <c r="E843" s="45">
        <v>347.17</v>
      </c>
      <c r="F843" s="45">
        <v>347.71</v>
      </c>
      <c r="G843" s="45">
        <v>346.67</v>
      </c>
      <c r="H843" s="46">
        <v>15107500</v>
      </c>
    </row>
    <row r="844" spans="2:8" ht="13.5" thickBot="1" x14ac:dyDescent="0.25">
      <c r="B844" s="44" t="s">
        <v>984</v>
      </c>
      <c r="C844" s="45">
        <v>356.27</v>
      </c>
      <c r="D844" s="45">
        <v>356.74</v>
      </c>
      <c r="E844" s="45">
        <v>349.05</v>
      </c>
      <c r="F844" s="45">
        <v>351.89</v>
      </c>
      <c r="G844" s="45">
        <v>350.83</v>
      </c>
      <c r="H844" s="46">
        <v>21417300</v>
      </c>
    </row>
    <row r="845" spans="2:8" ht="13.5" thickBot="1" x14ac:dyDescent="0.25">
      <c r="B845" s="44" t="s">
        <v>985</v>
      </c>
      <c r="C845" s="45">
        <v>342.46</v>
      </c>
      <c r="D845" s="45">
        <v>358.14</v>
      </c>
      <c r="E845" s="45">
        <v>341.77</v>
      </c>
      <c r="F845" s="45">
        <v>355.64</v>
      </c>
      <c r="G845" s="45">
        <v>354.57</v>
      </c>
      <c r="H845" s="46">
        <v>29156100</v>
      </c>
    </row>
    <row r="846" spans="2:8" ht="13.5" thickBot="1" x14ac:dyDescent="0.25">
      <c r="B846" s="44" t="s">
        <v>986</v>
      </c>
      <c r="C846" s="45">
        <v>342.59</v>
      </c>
      <c r="D846" s="45">
        <v>344.12</v>
      </c>
      <c r="E846" s="45">
        <v>339.68</v>
      </c>
      <c r="F846" s="45">
        <v>341.37</v>
      </c>
      <c r="G846" s="45">
        <v>340.35</v>
      </c>
      <c r="H846" s="46">
        <v>14594400</v>
      </c>
    </row>
    <row r="847" spans="2:8" ht="13.5" thickBot="1" x14ac:dyDescent="0.25">
      <c r="B847" s="44" t="s">
        <v>987</v>
      </c>
      <c r="C847" s="45">
        <v>341.85</v>
      </c>
      <c r="D847" s="45">
        <v>344.9</v>
      </c>
      <c r="E847" s="45">
        <v>341.79</v>
      </c>
      <c r="F847" s="45">
        <v>343.18</v>
      </c>
      <c r="G847" s="45">
        <v>342.15</v>
      </c>
      <c r="H847" s="46">
        <v>12329100</v>
      </c>
    </row>
    <row r="848" spans="2:8" ht="13.5" thickBot="1" x14ac:dyDescent="0.25">
      <c r="B848" s="44" t="s">
        <v>988</v>
      </c>
      <c r="C848" s="45">
        <v>339.35</v>
      </c>
      <c r="D848" s="45">
        <v>343.42</v>
      </c>
      <c r="E848" s="45">
        <v>338.2</v>
      </c>
      <c r="F848" s="45">
        <v>340.59</v>
      </c>
      <c r="G848" s="45">
        <v>339.57</v>
      </c>
      <c r="H848" s="46">
        <v>14817800</v>
      </c>
    </row>
    <row r="849" spans="2:8" ht="13.5" thickBot="1" x14ac:dyDescent="0.25">
      <c r="B849" s="44" t="s">
        <v>989</v>
      </c>
      <c r="C849" s="45">
        <v>332.69</v>
      </c>
      <c r="D849" s="45">
        <v>339.92</v>
      </c>
      <c r="E849" s="45">
        <v>332.6</v>
      </c>
      <c r="F849" s="45">
        <v>339.03</v>
      </c>
      <c r="G849" s="45">
        <v>338.01</v>
      </c>
      <c r="H849" s="46">
        <v>15345300</v>
      </c>
    </row>
    <row r="850" spans="2:8" ht="13.5" thickBot="1" x14ac:dyDescent="0.25">
      <c r="B850" s="44" t="s">
        <v>990</v>
      </c>
      <c r="C850" s="45">
        <v>331.09</v>
      </c>
      <c r="D850" s="45">
        <v>332.92</v>
      </c>
      <c r="E850" s="45">
        <v>327.64999999999998</v>
      </c>
      <c r="F850" s="45">
        <v>332.29</v>
      </c>
      <c r="G850" s="45">
        <v>331.29</v>
      </c>
      <c r="H850" s="46">
        <v>11337500</v>
      </c>
    </row>
    <row r="851" spans="2:8" ht="13.5" thickBot="1" x14ac:dyDescent="0.25">
      <c r="B851" s="44" t="s">
        <v>991</v>
      </c>
      <c r="C851" s="45">
        <v>334.53</v>
      </c>
      <c r="D851" s="45">
        <v>336.15</v>
      </c>
      <c r="E851" s="45">
        <v>329</v>
      </c>
      <c r="F851" s="45">
        <v>329.66</v>
      </c>
      <c r="G851" s="45">
        <v>328.67</v>
      </c>
      <c r="H851" s="46">
        <v>23039500</v>
      </c>
    </row>
    <row r="852" spans="2:8" ht="13.5" thickBot="1" x14ac:dyDescent="0.25">
      <c r="B852" s="44" t="s">
        <v>992</v>
      </c>
      <c r="C852" s="45">
        <v>330.49</v>
      </c>
      <c r="D852" s="45">
        <v>337.98</v>
      </c>
      <c r="E852" s="45">
        <v>330.15</v>
      </c>
      <c r="F852" s="45">
        <v>336.51</v>
      </c>
      <c r="G852" s="45">
        <v>335.5</v>
      </c>
      <c r="H852" s="46">
        <v>17794100</v>
      </c>
    </row>
    <row r="853" spans="2:8" ht="13.5" thickBot="1" x14ac:dyDescent="0.25">
      <c r="B853" s="44" t="s">
        <v>993</v>
      </c>
      <c r="C853" s="45">
        <v>336.7</v>
      </c>
      <c r="D853" s="45">
        <v>337.55</v>
      </c>
      <c r="E853" s="45">
        <v>328.72</v>
      </c>
      <c r="F853" s="45">
        <v>331.08</v>
      </c>
      <c r="G853" s="45">
        <v>330.09</v>
      </c>
      <c r="H853" s="46">
        <v>17232200</v>
      </c>
    </row>
    <row r="854" spans="2:8" ht="13.5" thickBot="1" x14ac:dyDescent="0.25">
      <c r="B854" s="44" t="s">
        <v>994</v>
      </c>
      <c r="C854" s="45">
        <v>336.99</v>
      </c>
      <c r="D854" s="45">
        <v>339.92</v>
      </c>
      <c r="E854" s="45">
        <v>335.03</v>
      </c>
      <c r="F854" s="45">
        <v>336.75</v>
      </c>
      <c r="G854" s="45">
        <v>335.74</v>
      </c>
      <c r="H854" s="46">
        <v>15795200</v>
      </c>
    </row>
    <row r="855" spans="2:8" ht="13.5" thickBot="1" x14ac:dyDescent="0.25">
      <c r="B855" s="44" t="s">
        <v>995</v>
      </c>
      <c r="C855" s="45">
        <v>331.9</v>
      </c>
      <c r="D855" s="45">
        <v>336.82</v>
      </c>
      <c r="E855" s="45">
        <v>329.81</v>
      </c>
      <c r="F855" s="45">
        <v>336.77</v>
      </c>
      <c r="G855" s="45">
        <v>335.76</v>
      </c>
      <c r="H855" s="46">
        <v>12250800</v>
      </c>
    </row>
    <row r="856" spans="2:8" ht="13.5" thickBot="1" x14ac:dyDescent="0.25">
      <c r="B856" s="44" t="s">
        <v>996</v>
      </c>
      <c r="C856" s="45">
        <v>332.58</v>
      </c>
      <c r="D856" s="45">
        <v>332.83</v>
      </c>
      <c r="E856" s="45">
        <v>328.93</v>
      </c>
      <c r="F856" s="45">
        <v>331.26</v>
      </c>
      <c r="G856" s="45">
        <v>330.27</v>
      </c>
      <c r="H856" s="46">
        <v>13587900</v>
      </c>
    </row>
    <row r="857" spans="2:8" ht="13.5" thickBot="1" x14ac:dyDescent="0.25">
      <c r="B857" s="44" t="s">
        <v>997</v>
      </c>
      <c r="C857" s="45">
        <v>330.79</v>
      </c>
      <c r="D857" s="45">
        <v>333.94</v>
      </c>
      <c r="E857" s="45">
        <v>328.55</v>
      </c>
      <c r="F857" s="45">
        <v>332.46</v>
      </c>
      <c r="G857" s="45">
        <v>331.46</v>
      </c>
      <c r="H857" s="46">
        <v>13240200</v>
      </c>
    </row>
    <row r="858" spans="2:8" ht="13.5" thickBot="1" x14ac:dyDescent="0.25">
      <c r="B858" s="44" t="s">
        <v>998</v>
      </c>
      <c r="C858" s="45">
        <v>335.74</v>
      </c>
      <c r="D858" s="45">
        <v>336.8</v>
      </c>
      <c r="E858" s="45">
        <v>330</v>
      </c>
      <c r="F858" s="45">
        <v>330.25</v>
      </c>
      <c r="G858" s="45">
        <v>329.26</v>
      </c>
      <c r="H858" s="46">
        <v>13727900</v>
      </c>
    </row>
    <row r="859" spans="2:8" ht="13.5" thickBot="1" x14ac:dyDescent="0.25">
      <c r="B859" s="44" t="s">
        <v>999</v>
      </c>
      <c r="C859" s="45">
        <v>336.7</v>
      </c>
      <c r="D859" s="45">
        <v>338.3</v>
      </c>
      <c r="E859" s="45">
        <v>332.24</v>
      </c>
      <c r="F859" s="45">
        <v>333.68</v>
      </c>
      <c r="G859" s="45">
        <v>332.68</v>
      </c>
      <c r="H859" s="46">
        <v>14580500</v>
      </c>
    </row>
    <row r="860" spans="2:8" ht="13.5" thickBot="1" x14ac:dyDescent="0.25">
      <c r="B860" s="44" t="s">
        <v>1000</v>
      </c>
      <c r="C860" s="45">
        <v>329.48</v>
      </c>
      <c r="D860" s="45">
        <v>337.69</v>
      </c>
      <c r="E860" s="45">
        <v>328.93</v>
      </c>
      <c r="F860" s="45">
        <v>336.58</v>
      </c>
      <c r="G860" s="45">
        <v>335.57</v>
      </c>
      <c r="H860" s="46">
        <v>20136700</v>
      </c>
    </row>
    <row r="861" spans="2:8" ht="13.5" thickBot="1" x14ac:dyDescent="0.25">
      <c r="B861" s="44" t="s">
        <v>1001</v>
      </c>
      <c r="C861" s="45">
        <v>325.89999999999998</v>
      </c>
      <c r="D861" s="45">
        <v>332.46</v>
      </c>
      <c r="E861" s="45">
        <v>325.18</v>
      </c>
      <c r="F861" s="45">
        <v>330.35</v>
      </c>
      <c r="G861" s="45">
        <v>329.36</v>
      </c>
      <c r="H861" s="46">
        <v>13289400</v>
      </c>
    </row>
    <row r="862" spans="2:8" ht="13.5" thickBot="1" x14ac:dyDescent="0.25">
      <c r="B862" s="44" t="s">
        <v>1002</v>
      </c>
      <c r="C862" s="45">
        <v>325.77999999999997</v>
      </c>
      <c r="D862" s="45">
        <v>327.38</v>
      </c>
      <c r="E862" s="45">
        <v>323.48</v>
      </c>
      <c r="F862" s="45">
        <v>326.04000000000002</v>
      </c>
      <c r="G862" s="45">
        <v>325.06</v>
      </c>
      <c r="H862" s="46">
        <v>12610800</v>
      </c>
    </row>
    <row r="863" spans="2:8" ht="13.5" thickBot="1" x14ac:dyDescent="0.25">
      <c r="B863" s="44" t="s">
        <v>1003</v>
      </c>
      <c r="C863" s="45">
        <v>330.38</v>
      </c>
      <c r="D863" s="45">
        <v>331.87</v>
      </c>
      <c r="E863" s="45">
        <v>327.12</v>
      </c>
      <c r="F863" s="45">
        <v>329.15</v>
      </c>
      <c r="G863" s="45">
        <v>328.16</v>
      </c>
      <c r="H863" s="46">
        <v>11654300</v>
      </c>
    </row>
    <row r="864" spans="2:8" ht="13.5" thickBot="1" x14ac:dyDescent="0.25">
      <c r="B864" s="44" t="s">
        <v>1004</v>
      </c>
      <c r="C864" s="45">
        <v>330.15</v>
      </c>
      <c r="D864" s="45">
        <v>331.42</v>
      </c>
      <c r="E864" s="45">
        <v>326.64</v>
      </c>
      <c r="F864" s="45">
        <v>329.13</v>
      </c>
      <c r="G864" s="45">
        <v>328.14</v>
      </c>
      <c r="H864" s="46">
        <v>11765900</v>
      </c>
    </row>
    <row r="865" spans="2:8" ht="13.5" thickBot="1" x14ac:dyDescent="0.25">
      <c r="B865" s="44" t="s">
        <v>1005</v>
      </c>
      <c r="C865" s="45">
        <v>331</v>
      </c>
      <c r="D865" s="45">
        <v>332.87</v>
      </c>
      <c r="E865" s="45">
        <v>328.33</v>
      </c>
      <c r="F865" s="45">
        <v>328.73</v>
      </c>
      <c r="G865" s="45">
        <v>327.74</v>
      </c>
      <c r="H865" s="46">
        <v>12037400</v>
      </c>
    </row>
    <row r="866" spans="2:8" ht="13.5" thickBot="1" x14ac:dyDescent="0.25">
      <c r="B866" s="44" t="s">
        <v>1006</v>
      </c>
      <c r="C866" s="45">
        <v>328</v>
      </c>
      <c r="D866" s="45">
        <v>333.78</v>
      </c>
      <c r="E866" s="45">
        <v>326.76</v>
      </c>
      <c r="F866" s="45">
        <v>332.75</v>
      </c>
      <c r="G866" s="45">
        <v>331.75</v>
      </c>
      <c r="H866" s="46">
        <v>20477700</v>
      </c>
    </row>
    <row r="867" spans="2:8" ht="13.5" thickBot="1" x14ac:dyDescent="0.25">
      <c r="B867" s="44" t="s">
        <v>1007</v>
      </c>
      <c r="C867" s="45">
        <v>328.35</v>
      </c>
      <c r="D867" s="45">
        <v>329.83</v>
      </c>
      <c r="E867" s="45">
        <v>325.82</v>
      </c>
      <c r="F867" s="45">
        <v>327.66000000000003</v>
      </c>
      <c r="G867" s="45">
        <v>326.68</v>
      </c>
      <c r="H867" s="46">
        <v>9686900</v>
      </c>
    </row>
    <row r="868" spans="2:8" ht="13.5" thickBot="1" x14ac:dyDescent="0.25">
      <c r="B868" s="44" t="s">
        <v>1008</v>
      </c>
      <c r="C868" s="45">
        <v>327.08</v>
      </c>
      <c r="D868" s="45">
        <v>329.18</v>
      </c>
      <c r="E868" s="45">
        <v>324.8</v>
      </c>
      <c r="F868" s="45">
        <v>327.79</v>
      </c>
      <c r="G868" s="45">
        <v>326.81</v>
      </c>
      <c r="H868" s="46">
        <v>16437000</v>
      </c>
    </row>
    <row r="869" spans="2:8" ht="13.5" thickBot="1" x14ac:dyDescent="0.25">
      <c r="B869" s="44" t="s">
        <v>1009</v>
      </c>
      <c r="C869" s="45">
        <v>318.20999999999998</v>
      </c>
      <c r="D869" s="45">
        <v>325.95</v>
      </c>
      <c r="E869" s="45">
        <v>318.02999999999997</v>
      </c>
      <c r="F869" s="45">
        <v>324.63</v>
      </c>
      <c r="G869" s="45">
        <v>323.66000000000003</v>
      </c>
      <c r="H869" s="46">
        <v>16445400</v>
      </c>
    </row>
    <row r="870" spans="2:8" ht="13.5" thickBot="1" x14ac:dyDescent="0.25">
      <c r="B870" s="44" t="s">
        <v>1010</v>
      </c>
      <c r="C870" s="45">
        <v>319.29000000000002</v>
      </c>
      <c r="D870" s="45">
        <v>319.93</v>
      </c>
      <c r="E870" s="45">
        <v>315.81</v>
      </c>
      <c r="F870" s="45">
        <v>316.23</v>
      </c>
      <c r="G870" s="45">
        <v>315.27999999999997</v>
      </c>
      <c r="H870" s="46">
        <v>13600900</v>
      </c>
    </row>
    <row r="871" spans="2:8" ht="13.5" thickBot="1" x14ac:dyDescent="0.25">
      <c r="B871" s="44" t="s">
        <v>1011</v>
      </c>
      <c r="C871" s="45">
        <v>313.58</v>
      </c>
      <c r="D871" s="45">
        <v>319.25</v>
      </c>
      <c r="E871" s="45">
        <v>313.16000000000003</v>
      </c>
      <c r="F871" s="45">
        <v>318.61</v>
      </c>
      <c r="G871" s="45">
        <v>317.64999999999998</v>
      </c>
      <c r="H871" s="46">
        <v>17320200</v>
      </c>
    </row>
    <row r="872" spans="2:8" ht="13.5" thickBot="1" x14ac:dyDescent="0.25">
      <c r="B872" s="44" t="s">
        <v>1012</v>
      </c>
      <c r="C872" s="45">
        <v>304.19</v>
      </c>
      <c r="D872" s="45">
        <v>314.66000000000003</v>
      </c>
      <c r="E872" s="45">
        <v>303.57</v>
      </c>
      <c r="F872" s="45">
        <v>313.58999999999997</v>
      </c>
      <c r="G872" s="45">
        <v>312.64999999999998</v>
      </c>
      <c r="H872" s="46">
        <v>19106200</v>
      </c>
    </row>
    <row r="873" spans="2:8" ht="13.5" thickBot="1" x14ac:dyDescent="0.25">
      <c r="B873" s="44" t="s">
        <v>1013</v>
      </c>
      <c r="C873" s="45">
        <v>315.58999999999997</v>
      </c>
      <c r="D873" s="45">
        <v>316.5</v>
      </c>
      <c r="E873" s="45">
        <v>309.81</v>
      </c>
      <c r="F873" s="45">
        <v>309.95999999999998</v>
      </c>
      <c r="G873" s="45">
        <v>309.02999999999997</v>
      </c>
      <c r="H873" s="46">
        <v>14522400</v>
      </c>
    </row>
    <row r="874" spans="2:8" ht="13.5" thickBot="1" x14ac:dyDescent="0.25">
      <c r="B874" s="44" t="s">
        <v>1014</v>
      </c>
      <c r="C874" s="45">
        <v>313.55</v>
      </c>
      <c r="D874" s="45">
        <v>315.68</v>
      </c>
      <c r="E874" s="45">
        <v>311.58</v>
      </c>
      <c r="F874" s="45">
        <v>315.45999999999998</v>
      </c>
      <c r="G874" s="45">
        <v>314.51</v>
      </c>
      <c r="H874" s="46">
        <v>15401300</v>
      </c>
    </row>
    <row r="875" spans="2:8" ht="13.5" thickBot="1" x14ac:dyDescent="0.25">
      <c r="B875" s="44" t="s">
        <v>1015</v>
      </c>
      <c r="C875" s="45">
        <v>309.54000000000002</v>
      </c>
      <c r="D875" s="45">
        <v>316.85000000000002</v>
      </c>
      <c r="E875" s="45">
        <v>309.08</v>
      </c>
      <c r="F875" s="45">
        <v>315.94</v>
      </c>
      <c r="G875" s="45">
        <v>314.99</v>
      </c>
      <c r="H875" s="46">
        <v>19245700</v>
      </c>
    </row>
    <row r="876" spans="2:8" ht="13.5" thickBot="1" x14ac:dyDescent="0.25">
      <c r="B876" s="44" t="s">
        <v>1016</v>
      </c>
      <c r="C876" s="45">
        <v>306.08</v>
      </c>
      <c r="D876" s="45">
        <v>308.86</v>
      </c>
      <c r="E876" s="45">
        <v>302.77</v>
      </c>
      <c r="F876" s="45">
        <v>305.26</v>
      </c>
      <c r="G876" s="45">
        <v>304.33999999999997</v>
      </c>
      <c r="H876" s="46">
        <v>18079200</v>
      </c>
    </row>
    <row r="877" spans="2:8" ht="13.5" thickBot="1" x14ac:dyDescent="0.25">
      <c r="B877" s="44" t="s">
        <v>1017</v>
      </c>
      <c r="C877" s="45">
        <v>301.13</v>
      </c>
      <c r="D877" s="45">
        <v>304.95999999999998</v>
      </c>
      <c r="E877" s="45">
        <v>298.19</v>
      </c>
      <c r="F877" s="45">
        <v>302.55</v>
      </c>
      <c r="G877" s="45">
        <v>301.64</v>
      </c>
      <c r="H877" s="46">
        <v>24645500</v>
      </c>
    </row>
    <row r="878" spans="2:8" ht="13.5" thickBot="1" x14ac:dyDescent="0.25">
      <c r="B878" s="44" t="s">
        <v>1018</v>
      </c>
      <c r="C878" s="45">
        <v>300.75</v>
      </c>
      <c r="D878" s="45">
        <v>306.83999999999997</v>
      </c>
      <c r="E878" s="45">
        <v>299.69</v>
      </c>
      <c r="F878" s="45">
        <v>306.52999999999997</v>
      </c>
      <c r="G878" s="45">
        <v>305.61</v>
      </c>
      <c r="H878" s="46">
        <v>18920100</v>
      </c>
    </row>
    <row r="879" spans="2:8" ht="13.5" thickBot="1" x14ac:dyDescent="0.25">
      <c r="B879" s="44" t="s">
        <v>1019</v>
      </c>
      <c r="C879" s="45">
        <v>314.35000000000002</v>
      </c>
      <c r="D879" s="45">
        <v>314.58</v>
      </c>
      <c r="E879" s="45">
        <v>304.83</v>
      </c>
      <c r="F879" s="45">
        <v>305.97000000000003</v>
      </c>
      <c r="G879" s="45">
        <v>305.05</v>
      </c>
      <c r="H879" s="46">
        <v>24239200</v>
      </c>
    </row>
    <row r="880" spans="2:8" ht="13.5" thickBot="1" x14ac:dyDescent="0.25">
      <c r="B880" s="44" t="s">
        <v>1020</v>
      </c>
      <c r="C880" s="45">
        <v>322.38</v>
      </c>
      <c r="D880" s="45">
        <v>322.94</v>
      </c>
      <c r="E880" s="45">
        <v>318.75</v>
      </c>
      <c r="F880" s="45">
        <v>319.08</v>
      </c>
      <c r="G880" s="45">
        <v>318.12</v>
      </c>
      <c r="H880" s="46">
        <v>15916700</v>
      </c>
    </row>
    <row r="881" spans="2:8" ht="13.5" thickBot="1" x14ac:dyDescent="0.25">
      <c r="B881" s="44" t="s">
        <v>1021</v>
      </c>
      <c r="C881" s="45">
        <v>314.52</v>
      </c>
      <c r="D881" s="45">
        <v>320.24</v>
      </c>
      <c r="E881" s="45">
        <v>313.27</v>
      </c>
      <c r="F881" s="45">
        <v>320.02</v>
      </c>
      <c r="G881" s="45">
        <v>319.06</v>
      </c>
      <c r="H881" s="46">
        <v>19012200</v>
      </c>
    </row>
    <row r="882" spans="2:8" ht="13.5" thickBot="1" x14ac:dyDescent="0.25">
      <c r="B882" s="44" t="s">
        <v>1022</v>
      </c>
      <c r="C882" s="45">
        <v>318.19</v>
      </c>
      <c r="D882" s="45">
        <v>321.06</v>
      </c>
      <c r="E882" s="45">
        <v>314.49</v>
      </c>
      <c r="F882" s="45">
        <v>315.02</v>
      </c>
      <c r="G882" s="45">
        <v>314.07</v>
      </c>
      <c r="H882" s="46">
        <v>15577600</v>
      </c>
    </row>
    <row r="883" spans="2:8" ht="13.5" thickBot="1" x14ac:dyDescent="0.25">
      <c r="B883" s="44" t="s">
        <v>1023</v>
      </c>
      <c r="C883" s="45">
        <v>320.02</v>
      </c>
      <c r="D883" s="45">
        <v>322.19</v>
      </c>
      <c r="E883" s="45">
        <v>313.12</v>
      </c>
      <c r="F883" s="45">
        <v>318.36</v>
      </c>
      <c r="G883" s="45">
        <v>317.39999999999998</v>
      </c>
      <c r="H883" s="46">
        <v>24032600</v>
      </c>
    </row>
    <row r="884" spans="2:8" ht="13.5" thickBot="1" x14ac:dyDescent="0.25">
      <c r="B884" s="44" t="s">
        <v>1024</v>
      </c>
      <c r="C884" s="45">
        <v>326.17</v>
      </c>
      <c r="D884" s="45">
        <v>328.55</v>
      </c>
      <c r="E884" s="45">
        <v>321.83999999999997</v>
      </c>
      <c r="F884" s="45">
        <v>322.58</v>
      </c>
      <c r="G884" s="45">
        <v>321.61</v>
      </c>
      <c r="H884" s="46">
        <v>18719500</v>
      </c>
    </row>
    <row r="885" spans="2:8" ht="13.5" thickBot="1" x14ac:dyDescent="0.25">
      <c r="B885" s="44" t="s">
        <v>1025</v>
      </c>
      <c r="C885" s="45">
        <v>326.14</v>
      </c>
      <c r="D885" s="45">
        <v>329.82</v>
      </c>
      <c r="E885" s="45">
        <v>324.5</v>
      </c>
      <c r="F885" s="45">
        <v>325.08</v>
      </c>
      <c r="G885" s="45">
        <v>324.10000000000002</v>
      </c>
      <c r="H885" s="46">
        <v>26332400</v>
      </c>
    </row>
    <row r="886" spans="2:8" ht="13.5" thickBot="1" x14ac:dyDescent="0.25">
      <c r="B886" s="44" t="s">
        <v>1026</v>
      </c>
      <c r="C886" s="45">
        <v>330.12</v>
      </c>
      <c r="D886" s="45">
        <v>331.81</v>
      </c>
      <c r="E886" s="45">
        <v>321.61</v>
      </c>
      <c r="F886" s="45">
        <v>329.51</v>
      </c>
      <c r="G886" s="45">
        <v>328.52</v>
      </c>
      <c r="H886" s="46">
        <v>56526800</v>
      </c>
    </row>
    <row r="887" spans="2:8" ht="13.5" thickBot="1" x14ac:dyDescent="0.25">
      <c r="B887" s="44" t="s">
        <v>1027</v>
      </c>
      <c r="C887" s="45">
        <v>307.36</v>
      </c>
      <c r="D887" s="45">
        <v>310.92</v>
      </c>
      <c r="E887" s="45">
        <v>305.37</v>
      </c>
      <c r="F887" s="45">
        <v>307.10000000000002</v>
      </c>
      <c r="G887" s="45">
        <v>306.18</v>
      </c>
      <c r="H887" s="46">
        <v>33907200</v>
      </c>
    </row>
    <row r="888" spans="2:8" ht="13.5" thickBot="1" x14ac:dyDescent="0.25">
      <c r="B888" s="44" t="s">
        <v>1028</v>
      </c>
      <c r="C888" s="45">
        <v>304.27999999999997</v>
      </c>
      <c r="D888" s="45">
        <v>305.33999999999997</v>
      </c>
      <c r="E888" s="45">
        <v>301.11</v>
      </c>
      <c r="F888" s="45">
        <v>303.57</v>
      </c>
      <c r="G888" s="45">
        <v>302.66000000000003</v>
      </c>
      <c r="H888" s="46">
        <v>15309300</v>
      </c>
    </row>
    <row r="889" spans="2:8" ht="13.5" thickBot="1" x14ac:dyDescent="0.25">
      <c r="B889" s="44" t="s">
        <v>1029</v>
      </c>
      <c r="C889" s="45">
        <v>303.33999999999997</v>
      </c>
      <c r="D889" s="45">
        <v>305.8</v>
      </c>
      <c r="E889" s="45">
        <v>301.56</v>
      </c>
      <c r="F889" s="45">
        <v>303.04000000000002</v>
      </c>
      <c r="G889" s="45">
        <v>302.13</v>
      </c>
      <c r="H889" s="46">
        <v>16172600</v>
      </c>
    </row>
    <row r="890" spans="2:8" ht="13.5" thickBot="1" x14ac:dyDescent="0.25">
      <c r="B890" s="44" t="s">
        <v>1030</v>
      </c>
      <c r="C890" s="45">
        <v>298.76</v>
      </c>
      <c r="D890" s="45">
        <v>302.58999999999997</v>
      </c>
      <c r="E890" s="45">
        <v>297.14999999999998</v>
      </c>
      <c r="F890" s="45">
        <v>301.13</v>
      </c>
      <c r="G890" s="45">
        <v>300.23</v>
      </c>
      <c r="H890" s="46">
        <v>17536800</v>
      </c>
    </row>
    <row r="891" spans="2:8" ht="13.5" thickBot="1" x14ac:dyDescent="0.25">
      <c r="B891" s="44" t="s">
        <v>1031</v>
      </c>
      <c r="C891" s="45">
        <v>301.33</v>
      </c>
      <c r="D891" s="45">
        <v>302.92</v>
      </c>
      <c r="E891" s="45">
        <v>296.04000000000002</v>
      </c>
      <c r="F891" s="45">
        <v>296.52</v>
      </c>
      <c r="G891" s="45">
        <v>295.63</v>
      </c>
      <c r="H891" s="46">
        <v>16375400</v>
      </c>
    </row>
    <row r="892" spans="2:8" ht="13.5" thickBot="1" x14ac:dyDescent="0.25">
      <c r="B892" s="44" t="s">
        <v>1032</v>
      </c>
      <c r="C892" s="45">
        <v>301.95</v>
      </c>
      <c r="D892" s="45">
        <v>301.98</v>
      </c>
      <c r="E892" s="45">
        <v>297.39</v>
      </c>
      <c r="F892" s="45">
        <v>301.47000000000003</v>
      </c>
      <c r="G892" s="45">
        <v>300.57</v>
      </c>
      <c r="H892" s="46">
        <v>14863500</v>
      </c>
    </row>
    <row r="893" spans="2:8" ht="13.5" thickBot="1" x14ac:dyDescent="0.25">
      <c r="B893" s="44" t="s">
        <v>1033</v>
      </c>
      <c r="C893" s="45">
        <v>301.99</v>
      </c>
      <c r="D893" s="45">
        <v>305.10000000000002</v>
      </c>
      <c r="E893" s="45">
        <v>297.20999999999998</v>
      </c>
      <c r="F893" s="45">
        <v>302.64999999999998</v>
      </c>
      <c r="G893" s="45">
        <v>301.74</v>
      </c>
      <c r="H893" s="46">
        <v>16796400</v>
      </c>
    </row>
    <row r="894" spans="2:8" ht="13.5" thickBot="1" x14ac:dyDescent="0.25">
      <c r="B894" s="44" t="s">
        <v>1034</v>
      </c>
      <c r="C894" s="45">
        <v>305.01</v>
      </c>
      <c r="D894" s="45">
        <v>307.7</v>
      </c>
      <c r="E894" s="45">
        <v>300.56</v>
      </c>
      <c r="F894" s="45">
        <v>302.24</v>
      </c>
      <c r="G894" s="45">
        <v>301.33</v>
      </c>
      <c r="H894" s="46">
        <v>14553500</v>
      </c>
    </row>
    <row r="895" spans="2:8" ht="13.5" thickBot="1" x14ac:dyDescent="0.25">
      <c r="B895" s="44" t="s">
        <v>1035</v>
      </c>
      <c r="C895" s="45">
        <v>308.17</v>
      </c>
      <c r="D895" s="45">
        <v>308.95</v>
      </c>
      <c r="E895" s="45">
        <v>304.61</v>
      </c>
      <c r="F895" s="45">
        <v>306.18</v>
      </c>
      <c r="G895" s="45">
        <v>305.26</v>
      </c>
      <c r="H895" s="46">
        <v>13059200</v>
      </c>
    </row>
    <row r="896" spans="2:8" ht="13.5" thickBot="1" x14ac:dyDescent="0.25">
      <c r="B896" s="44" t="s">
        <v>1036</v>
      </c>
      <c r="C896" s="45">
        <v>306.33999999999997</v>
      </c>
      <c r="D896" s="45">
        <v>310.14</v>
      </c>
      <c r="E896" s="45">
        <v>304.10000000000002</v>
      </c>
      <c r="F896" s="45">
        <v>307.82</v>
      </c>
      <c r="G896" s="45">
        <v>306.89999999999998</v>
      </c>
      <c r="H896" s="46">
        <v>14558300</v>
      </c>
    </row>
    <row r="897" spans="2:8" ht="13.5" thickBot="1" x14ac:dyDescent="0.25">
      <c r="B897" s="44" t="s">
        <v>1037</v>
      </c>
      <c r="C897" s="45">
        <v>307.3</v>
      </c>
      <c r="D897" s="45">
        <v>308.02999999999997</v>
      </c>
      <c r="E897" s="45">
        <v>301.95</v>
      </c>
      <c r="F897" s="45">
        <v>302.82</v>
      </c>
      <c r="G897" s="45">
        <v>301.91000000000003</v>
      </c>
      <c r="H897" s="46">
        <v>17421400</v>
      </c>
    </row>
    <row r="898" spans="2:8" ht="13.5" thickBot="1" x14ac:dyDescent="0.25">
      <c r="B898" s="44" t="s">
        <v>1038</v>
      </c>
      <c r="C898" s="45">
        <v>312.20999999999998</v>
      </c>
      <c r="D898" s="45">
        <v>314.43</v>
      </c>
      <c r="E898" s="45">
        <v>309.32</v>
      </c>
      <c r="F898" s="45">
        <v>309.76</v>
      </c>
      <c r="G898" s="45">
        <v>308.83</v>
      </c>
      <c r="H898" s="46">
        <v>14036900</v>
      </c>
    </row>
    <row r="899" spans="2:8" ht="13.5" thickBot="1" x14ac:dyDescent="0.25">
      <c r="B899" s="44" t="s">
        <v>1039</v>
      </c>
      <c r="C899" s="45">
        <v>311.05</v>
      </c>
      <c r="D899" s="45">
        <v>312.14999999999998</v>
      </c>
      <c r="E899" s="45">
        <v>307.93</v>
      </c>
      <c r="F899" s="45">
        <v>311.54000000000002</v>
      </c>
      <c r="G899" s="45">
        <v>310.60000000000002</v>
      </c>
      <c r="H899" s="46">
        <v>10881900</v>
      </c>
    </row>
    <row r="900" spans="2:8" ht="13.5" thickBot="1" x14ac:dyDescent="0.25">
      <c r="B900" s="44" t="s">
        <v>1040</v>
      </c>
      <c r="C900" s="45">
        <v>311.39999999999998</v>
      </c>
      <c r="D900" s="45">
        <v>314.74</v>
      </c>
      <c r="E900" s="45">
        <v>310.33</v>
      </c>
      <c r="F900" s="45">
        <v>312.45999999999998</v>
      </c>
      <c r="G900" s="45">
        <v>311.52</v>
      </c>
      <c r="H900" s="46">
        <v>15988600</v>
      </c>
    </row>
    <row r="901" spans="2:8" ht="13.5" thickBot="1" x14ac:dyDescent="0.25">
      <c r="B901" s="44" t="s">
        <v>1041</v>
      </c>
      <c r="C901" s="45">
        <v>314.85000000000002</v>
      </c>
      <c r="D901" s="45">
        <v>315.88</v>
      </c>
      <c r="E901" s="45">
        <v>310.05</v>
      </c>
      <c r="F901" s="45">
        <v>313.02</v>
      </c>
      <c r="G901" s="45">
        <v>312.08</v>
      </c>
      <c r="H901" s="46">
        <v>20894100</v>
      </c>
    </row>
    <row r="902" spans="2:8" ht="13.5" thickBot="1" x14ac:dyDescent="0.25">
      <c r="B902" s="44" t="s">
        <v>1042</v>
      </c>
      <c r="C902" s="45">
        <v>306.33999999999997</v>
      </c>
      <c r="D902" s="45">
        <v>314.25</v>
      </c>
      <c r="E902" s="45">
        <v>305.5</v>
      </c>
      <c r="F902" s="45">
        <v>313.08999999999997</v>
      </c>
      <c r="G902" s="45">
        <v>312.14999999999998</v>
      </c>
      <c r="H902" s="46">
        <v>22855200</v>
      </c>
    </row>
    <row r="903" spans="2:8" ht="13.5" thickBot="1" x14ac:dyDescent="0.25">
      <c r="B903" s="44" t="s">
        <v>1043</v>
      </c>
      <c r="C903" s="45">
        <v>308.83999999999997</v>
      </c>
      <c r="D903" s="45">
        <v>311.35000000000002</v>
      </c>
      <c r="E903" s="45">
        <v>305.25</v>
      </c>
      <c r="F903" s="45">
        <v>306.26</v>
      </c>
      <c r="G903" s="45">
        <v>305.33999999999997</v>
      </c>
      <c r="H903" s="46">
        <v>17335200</v>
      </c>
    </row>
    <row r="904" spans="2:8" ht="13.5" thickBot="1" x14ac:dyDescent="0.25">
      <c r="B904" s="44" t="s">
        <v>1044</v>
      </c>
      <c r="C904" s="45">
        <v>300.89</v>
      </c>
      <c r="D904" s="45">
        <v>310.77</v>
      </c>
      <c r="E904" s="45">
        <v>300.68</v>
      </c>
      <c r="F904" s="45">
        <v>308.91000000000003</v>
      </c>
      <c r="G904" s="45">
        <v>307.98</v>
      </c>
      <c r="H904" s="46">
        <v>28237000</v>
      </c>
    </row>
    <row r="905" spans="2:8" ht="13.5" thickBot="1" x14ac:dyDescent="0.25">
      <c r="B905" s="44" t="s">
        <v>1045</v>
      </c>
      <c r="C905" s="45">
        <v>298.39999999999998</v>
      </c>
      <c r="D905" s="45">
        <v>302.39999999999998</v>
      </c>
      <c r="E905" s="45">
        <v>296.60000000000002</v>
      </c>
      <c r="F905" s="45">
        <v>298.66000000000003</v>
      </c>
      <c r="G905" s="45">
        <v>297.76</v>
      </c>
      <c r="H905" s="46">
        <v>17616000</v>
      </c>
    </row>
    <row r="906" spans="2:8" ht="13.5" thickBot="1" x14ac:dyDescent="0.25">
      <c r="B906" s="44" t="s">
        <v>1046</v>
      </c>
      <c r="C906" s="45">
        <v>289.99</v>
      </c>
      <c r="D906" s="45">
        <v>296.5</v>
      </c>
      <c r="E906" s="45">
        <v>288.61</v>
      </c>
      <c r="F906" s="45">
        <v>294.52999999999997</v>
      </c>
      <c r="G906" s="45">
        <v>293.64999999999998</v>
      </c>
      <c r="H906" s="46">
        <v>19498200</v>
      </c>
    </row>
    <row r="907" spans="2:8" ht="13.5" thickBot="1" x14ac:dyDescent="0.25">
      <c r="B907" s="44" t="s">
        <v>1047</v>
      </c>
      <c r="C907" s="45">
        <v>289.83</v>
      </c>
      <c r="D907" s="45">
        <v>292.47000000000003</v>
      </c>
      <c r="E907" s="45">
        <v>286.7</v>
      </c>
      <c r="F907" s="45">
        <v>288</v>
      </c>
      <c r="G907" s="45">
        <v>287.14</v>
      </c>
      <c r="H907" s="46">
        <v>17474500</v>
      </c>
    </row>
    <row r="908" spans="2:8" ht="13.5" thickBot="1" x14ac:dyDescent="0.25">
      <c r="B908" s="44" t="s">
        <v>1048</v>
      </c>
      <c r="C908" s="45">
        <v>285.77</v>
      </c>
      <c r="D908" s="45">
        <v>293.18</v>
      </c>
      <c r="E908" s="45">
        <v>284.7</v>
      </c>
      <c r="F908" s="45">
        <v>290.82</v>
      </c>
      <c r="G908" s="45">
        <v>289.95</v>
      </c>
      <c r="H908" s="46">
        <v>21718800</v>
      </c>
    </row>
    <row r="909" spans="2:8" ht="13.5" thickBot="1" x14ac:dyDescent="0.25">
      <c r="B909" s="44" t="s">
        <v>1049</v>
      </c>
      <c r="C909" s="45">
        <v>278.3</v>
      </c>
      <c r="D909" s="45">
        <v>284.5</v>
      </c>
      <c r="E909" s="45">
        <v>277.77</v>
      </c>
      <c r="F909" s="45">
        <v>283.02</v>
      </c>
      <c r="G909" s="45">
        <v>282.17</v>
      </c>
      <c r="H909" s="46">
        <v>17629200</v>
      </c>
    </row>
    <row r="910" spans="2:8" ht="13.5" thickBot="1" x14ac:dyDescent="0.25">
      <c r="B910" s="44" t="s">
        <v>1050</v>
      </c>
      <c r="C910" s="45">
        <v>280.98</v>
      </c>
      <c r="D910" s="45">
        <v>288.06</v>
      </c>
      <c r="E910" s="45">
        <v>277.75</v>
      </c>
      <c r="F910" s="45">
        <v>278.74</v>
      </c>
      <c r="G910" s="45">
        <v>277.89999999999998</v>
      </c>
      <c r="H910" s="46">
        <v>24505600</v>
      </c>
    </row>
    <row r="911" spans="2:8" ht="13.5" thickBot="1" x14ac:dyDescent="0.25">
      <c r="B911" s="44" t="s">
        <v>1051</v>
      </c>
      <c r="C911" s="45">
        <v>291</v>
      </c>
      <c r="D911" s="45">
        <v>291.72000000000003</v>
      </c>
      <c r="E911" s="45">
        <v>281.16000000000003</v>
      </c>
      <c r="F911" s="45">
        <v>282.14</v>
      </c>
      <c r="G911" s="45">
        <v>281.29000000000002</v>
      </c>
      <c r="H911" s="46">
        <v>18675000</v>
      </c>
    </row>
    <row r="912" spans="2:8" ht="13.5" thickBot="1" x14ac:dyDescent="0.25">
      <c r="B912" s="44" t="s">
        <v>1052</v>
      </c>
      <c r="C912" s="45">
        <v>293.14999999999998</v>
      </c>
      <c r="D912" s="45">
        <v>298</v>
      </c>
      <c r="E912" s="45">
        <v>289.81</v>
      </c>
      <c r="F912" s="45">
        <v>290.63</v>
      </c>
      <c r="G912" s="45">
        <v>289.76</v>
      </c>
      <c r="H912" s="46">
        <v>23000900</v>
      </c>
    </row>
    <row r="913" spans="2:8" ht="13.5" thickBot="1" x14ac:dyDescent="0.25">
      <c r="B913" s="44" t="s">
        <v>1053</v>
      </c>
      <c r="C913" s="45">
        <v>290.45</v>
      </c>
      <c r="D913" s="45">
        <v>299.70999999999998</v>
      </c>
      <c r="E913" s="45">
        <v>286.75</v>
      </c>
      <c r="F913" s="45">
        <v>293.54000000000002</v>
      </c>
      <c r="G913" s="45">
        <v>292.66000000000003</v>
      </c>
      <c r="H913" s="46">
        <v>28273100</v>
      </c>
    </row>
    <row r="914" spans="2:8" ht="13.5" thickBot="1" x14ac:dyDescent="0.25">
      <c r="B914" s="44" t="s">
        <v>1054</v>
      </c>
      <c r="C914" s="45">
        <v>281.22000000000003</v>
      </c>
      <c r="D914" s="45">
        <v>292.8</v>
      </c>
      <c r="E914" s="45">
        <v>281.2</v>
      </c>
      <c r="F914" s="45">
        <v>290.11</v>
      </c>
      <c r="G914" s="45">
        <v>289.24</v>
      </c>
      <c r="H914" s="46">
        <v>38930500</v>
      </c>
    </row>
    <row r="915" spans="2:8" ht="13.5" thickBot="1" x14ac:dyDescent="0.25">
      <c r="B915" s="44" t="s">
        <v>1055</v>
      </c>
      <c r="C915" s="45">
        <v>279.87</v>
      </c>
      <c r="D915" s="45">
        <v>285.19</v>
      </c>
      <c r="E915" s="45">
        <v>278.27999999999997</v>
      </c>
      <c r="F915" s="45">
        <v>278.62</v>
      </c>
      <c r="G915" s="45">
        <v>277.77999999999997</v>
      </c>
      <c r="H915" s="46">
        <v>18728300</v>
      </c>
    </row>
    <row r="916" spans="2:8" ht="13.5" thickBot="1" x14ac:dyDescent="0.25">
      <c r="B916" s="44" t="s">
        <v>1056</v>
      </c>
      <c r="C916" s="45">
        <v>275.70999999999998</v>
      </c>
      <c r="D916" s="45">
        <v>286.23</v>
      </c>
      <c r="E916" s="45">
        <v>275.41000000000003</v>
      </c>
      <c r="F916" s="45">
        <v>284.01</v>
      </c>
      <c r="G916" s="45">
        <v>283.16000000000003</v>
      </c>
      <c r="H916" s="46">
        <v>21315000</v>
      </c>
    </row>
    <row r="917" spans="2:8" ht="13.5" thickBot="1" x14ac:dyDescent="0.25">
      <c r="B917" s="44" t="s">
        <v>1057</v>
      </c>
      <c r="C917" s="45">
        <v>276.08</v>
      </c>
      <c r="D917" s="45">
        <v>282.14</v>
      </c>
      <c r="E917" s="45">
        <v>274.8</v>
      </c>
      <c r="F917" s="45">
        <v>279.27999999999997</v>
      </c>
      <c r="G917" s="45">
        <v>278.44</v>
      </c>
      <c r="H917" s="46">
        <v>22437700</v>
      </c>
    </row>
    <row r="918" spans="2:8" ht="13.5" thickBot="1" x14ac:dyDescent="0.25">
      <c r="B918" s="44" t="s">
        <v>1058</v>
      </c>
      <c r="C918" s="45">
        <v>269.08</v>
      </c>
      <c r="D918" s="45">
        <v>275.95999999999998</v>
      </c>
      <c r="E918" s="45">
        <v>268.5</v>
      </c>
      <c r="F918" s="45">
        <v>273.75</v>
      </c>
      <c r="G918" s="45">
        <v>272.93</v>
      </c>
      <c r="H918" s="46">
        <v>16844800</v>
      </c>
    </row>
    <row r="919" spans="2:8" ht="13.5" thickBot="1" x14ac:dyDescent="0.25">
      <c r="B919" s="44" t="s">
        <v>1059</v>
      </c>
      <c r="C919" s="45">
        <v>269.14</v>
      </c>
      <c r="D919" s="45">
        <v>269.74</v>
      </c>
      <c r="E919" s="45">
        <v>264.02</v>
      </c>
      <c r="F919" s="45">
        <v>268.39999999999998</v>
      </c>
      <c r="G919" s="45">
        <v>267.58999999999997</v>
      </c>
      <c r="H919" s="46">
        <v>20600200</v>
      </c>
    </row>
    <row r="920" spans="2:8" ht="13.5" thickBot="1" x14ac:dyDescent="0.25">
      <c r="B920" s="44" t="s">
        <v>1060</v>
      </c>
      <c r="C920" s="45">
        <v>268.11</v>
      </c>
      <c r="D920" s="45">
        <v>277.89999999999998</v>
      </c>
      <c r="E920" s="45">
        <v>267.82</v>
      </c>
      <c r="F920" s="45">
        <v>273.88</v>
      </c>
      <c r="G920" s="45">
        <v>273.06</v>
      </c>
      <c r="H920" s="46">
        <v>21834000</v>
      </c>
    </row>
    <row r="921" spans="2:8" ht="13.5" thickBot="1" x14ac:dyDescent="0.25">
      <c r="B921" s="44" t="s">
        <v>1061</v>
      </c>
      <c r="C921" s="45">
        <v>268.64</v>
      </c>
      <c r="D921" s="45">
        <v>268.97000000000003</v>
      </c>
      <c r="E921" s="45">
        <v>262.87</v>
      </c>
      <c r="F921" s="45">
        <v>264.89999999999998</v>
      </c>
      <c r="G921" s="45">
        <v>264.10000000000002</v>
      </c>
      <c r="H921" s="46">
        <v>14210300</v>
      </c>
    </row>
    <row r="922" spans="2:8" ht="13.5" thickBot="1" x14ac:dyDescent="0.25">
      <c r="B922" s="44" t="s">
        <v>1062</v>
      </c>
      <c r="C922" s="45">
        <v>261.18</v>
      </c>
      <c r="D922" s="45">
        <v>268.52999999999997</v>
      </c>
      <c r="E922" s="45">
        <v>259.81</v>
      </c>
      <c r="F922" s="45">
        <v>265.74</v>
      </c>
      <c r="G922" s="45">
        <v>264.94</v>
      </c>
      <c r="H922" s="46">
        <v>22039700</v>
      </c>
    </row>
    <row r="923" spans="2:8" ht="13.5" thickBot="1" x14ac:dyDescent="0.25">
      <c r="B923" s="44" t="s">
        <v>1063</v>
      </c>
      <c r="C923" s="45">
        <v>265.55</v>
      </c>
      <c r="D923" s="45">
        <v>265.58</v>
      </c>
      <c r="E923" s="45">
        <v>255.05</v>
      </c>
      <c r="F923" s="45">
        <v>255.31</v>
      </c>
      <c r="G923" s="45">
        <v>254.54</v>
      </c>
      <c r="H923" s="46">
        <v>18391800</v>
      </c>
    </row>
    <row r="924" spans="2:8" ht="13.5" thickBot="1" x14ac:dyDescent="0.25">
      <c r="B924" s="44" t="s">
        <v>1064</v>
      </c>
      <c r="C924" s="45">
        <v>260.67</v>
      </c>
      <c r="D924" s="45">
        <v>265.45</v>
      </c>
      <c r="E924" s="45">
        <v>255.61</v>
      </c>
      <c r="F924" s="45">
        <v>264.27999999999997</v>
      </c>
      <c r="G924" s="45">
        <v>263.49</v>
      </c>
      <c r="H924" s="46">
        <v>26820100</v>
      </c>
    </row>
    <row r="925" spans="2:8" ht="13.5" thickBot="1" x14ac:dyDescent="0.25">
      <c r="B925" s="44" t="s">
        <v>1065</v>
      </c>
      <c r="C925" s="45">
        <v>256.47000000000003</v>
      </c>
      <c r="D925" s="45">
        <v>266.49</v>
      </c>
      <c r="E925" s="45">
        <v>253.5</v>
      </c>
      <c r="F925" s="45">
        <v>257.64</v>
      </c>
      <c r="G925" s="45">
        <v>256.87</v>
      </c>
      <c r="H925" s="46">
        <v>31626500</v>
      </c>
    </row>
    <row r="926" spans="2:8" ht="13.5" thickBot="1" x14ac:dyDescent="0.25">
      <c r="B926" s="44" t="s">
        <v>1066</v>
      </c>
      <c r="C926" s="45">
        <v>260.29000000000002</v>
      </c>
      <c r="D926" s="45">
        <v>260.99</v>
      </c>
      <c r="E926" s="45">
        <v>255.1</v>
      </c>
      <c r="F926" s="45">
        <v>255.41</v>
      </c>
      <c r="G926" s="45">
        <v>254.64</v>
      </c>
      <c r="H926" s="46">
        <v>15513500</v>
      </c>
    </row>
    <row r="927" spans="2:8" ht="13.5" thickBot="1" x14ac:dyDescent="0.25">
      <c r="B927" s="44" t="s">
        <v>1067</v>
      </c>
      <c r="C927" s="45">
        <v>265.77999999999997</v>
      </c>
      <c r="D927" s="45">
        <v>266.70999999999998</v>
      </c>
      <c r="E927" s="45">
        <v>258.64999999999998</v>
      </c>
      <c r="F927" s="45">
        <v>259</v>
      </c>
      <c r="G927" s="45">
        <v>258.22000000000003</v>
      </c>
      <c r="H927" s="46">
        <v>15191700</v>
      </c>
    </row>
    <row r="928" spans="2:8" ht="13.5" thickBot="1" x14ac:dyDescent="0.25">
      <c r="B928" s="44" t="s">
        <v>1068</v>
      </c>
      <c r="C928" s="45">
        <v>260.82</v>
      </c>
      <c r="D928" s="45">
        <v>266.64999999999998</v>
      </c>
      <c r="E928" s="45">
        <v>257.89999999999998</v>
      </c>
      <c r="F928" s="45">
        <v>264.91000000000003</v>
      </c>
      <c r="G928" s="45">
        <v>264.11</v>
      </c>
      <c r="H928" s="46">
        <v>22157300</v>
      </c>
    </row>
    <row r="929" spans="2:8" ht="13.5" thickBot="1" x14ac:dyDescent="0.25">
      <c r="B929" s="44" t="s">
        <v>1069</v>
      </c>
      <c r="C929" s="45">
        <v>256.47000000000003</v>
      </c>
      <c r="D929" s="45">
        <v>265.55</v>
      </c>
      <c r="E929" s="45">
        <v>256.47000000000003</v>
      </c>
      <c r="F929" s="45">
        <v>257.62</v>
      </c>
      <c r="G929" s="45">
        <v>256.85000000000002</v>
      </c>
      <c r="H929" s="46">
        <v>26619500</v>
      </c>
    </row>
    <row r="930" spans="2:8" ht="13.5" thickBot="1" x14ac:dyDescent="0.25">
      <c r="B930" s="44" t="s">
        <v>1070</v>
      </c>
      <c r="C930" s="45">
        <v>262.3</v>
      </c>
      <c r="D930" s="45">
        <v>266.94</v>
      </c>
      <c r="E930" s="45">
        <v>254.04</v>
      </c>
      <c r="F930" s="45">
        <v>254.69</v>
      </c>
      <c r="G930" s="45">
        <v>253.93</v>
      </c>
      <c r="H930" s="46">
        <v>19053100</v>
      </c>
    </row>
    <row r="931" spans="2:8" ht="13.5" thickBot="1" x14ac:dyDescent="0.25">
      <c r="B931" s="44" t="s">
        <v>1071</v>
      </c>
      <c r="C931" s="45">
        <v>262.33</v>
      </c>
      <c r="D931" s="45">
        <v>266.38</v>
      </c>
      <c r="E931" s="45">
        <v>258.39</v>
      </c>
      <c r="F931" s="45">
        <v>264.31</v>
      </c>
      <c r="G931" s="45">
        <v>263.52</v>
      </c>
      <c r="H931" s="46">
        <v>15736100</v>
      </c>
    </row>
    <row r="932" spans="2:8" ht="13.5" thickBot="1" x14ac:dyDescent="0.25">
      <c r="B932" s="44" t="s">
        <v>1072</v>
      </c>
      <c r="C932" s="45">
        <v>259.5</v>
      </c>
      <c r="D932" s="45">
        <v>267.45999999999998</v>
      </c>
      <c r="E932" s="45">
        <v>254.96</v>
      </c>
      <c r="F932" s="45">
        <v>265.86</v>
      </c>
      <c r="G932" s="45">
        <v>265.06</v>
      </c>
      <c r="H932" s="46">
        <v>21924600</v>
      </c>
    </row>
    <row r="933" spans="2:8" ht="13.5" thickBot="1" x14ac:dyDescent="0.25">
      <c r="B933" s="44" t="s">
        <v>1073</v>
      </c>
      <c r="C933" s="45">
        <v>257.95</v>
      </c>
      <c r="D933" s="45">
        <v>263.07</v>
      </c>
      <c r="E933" s="45">
        <v>257.52999999999997</v>
      </c>
      <c r="F933" s="45">
        <v>260.33</v>
      </c>
      <c r="G933" s="45">
        <v>259.55</v>
      </c>
      <c r="H933" s="46">
        <v>17434900</v>
      </c>
    </row>
    <row r="934" spans="2:8" ht="13.5" thickBot="1" x14ac:dyDescent="0.25">
      <c r="B934" s="44" t="s">
        <v>1074</v>
      </c>
      <c r="C934" s="45">
        <v>269.86</v>
      </c>
      <c r="D934" s="45">
        <v>270.27</v>
      </c>
      <c r="E934" s="45">
        <v>260.14999999999998</v>
      </c>
      <c r="F934" s="45">
        <v>261.56</v>
      </c>
      <c r="G934" s="45">
        <v>260.77</v>
      </c>
      <c r="H934" s="46">
        <v>25622600</v>
      </c>
    </row>
    <row r="935" spans="2:8" ht="13.5" thickBot="1" x14ac:dyDescent="0.25">
      <c r="B935" s="44" t="s">
        <v>1075</v>
      </c>
      <c r="C935" s="45">
        <v>269.57</v>
      </c>
      <c r="D935" s="45">
        <v>271.95</v>
      </c>
      <c r="E935" s="45">
        <v>266.02999999999997</v>
      </c>
      <c r="F935" s="45">
        <v>269.39</v>
      </c>
      <c r="G935" s="45">
        <v>268.58</v>
      </c>
      <c r="H935" s="46">
        <v>15249100</v>
      </c>
    </row>
    <row r="936" spans="2:8" ht="13.5" thickBot="1" x14ac:dyDescent="0.25">
      <c r="B936" s="44" t="s">
        <v>1076</v>
      </c>
      <c r="C936" s="45">
        <v>271.24</v>
      </c>
      <c r="D936" s="45">
        <v>273.97000000000003</v>
      </c>
      <c r="E936" s="45">
        <v>269.58</v>
      </c>
      <c r="F936" s="45">
        <v>273.57</v>
      </c>
      <c r="G936" s="45">
        <v>272.75</v>
      </c>
      <c r="H936" s="46">
        <v>12763200</v>
      </c>
    </row>
    <row r="937" spans="2:8" ht="13.5" thickBot="1" x14ac:dyDescent="0.25">
      <c r="B937" s="44" t="s">
        <v>1077</v>
      </c>
      <c r="C937" s="45">
        <v>270.8</v>
      </c>
      <c r="D937" s="45">
        <v>276.60000000000002</v>
      </c>
      <c r="E937" s="45">
        <v>270.05</v>
      </c>
      <c r="F937" s="45">
        <v>273.97000000000003</v>
      </c>
      <c r="G937" s="45">
        <v>273.14999999999998</v>
      </c>
      <c r="H937" s="46">
        <v>15417200</v>
      </c>
    </row>
    <row r="938" spans="2:8" ht="13.5" thickBot="1" x14ac:dyDescent="0.25">
      <c r="B938" s="44" t="s">
        <v>1078</v>
      </c>
      <c r="C938" s="45">
        <v>270.52</v>
      </c>
      <c r="D938" s="45">
        <v>271.18</v>
      </c>
      <c r="E938" s="45">
        <v>268.33999999999997</v>
      </c>
      <c r="F938" s="45">
        <v>270.5</v>
      </c>
      <c r="G938" s="45">
        <v>269.69</v>
      </c>
      <c r="H938" s="46">
        <v>9097600</v>
      </c>
    </row>
    <row r="939" spans="2:8" ht="13.5" thickBot="1" x14ac:dyDescent="0.25">
      <c r="B939" s="44" t="s">
        <v>1079</v>
      </c>
      <c r="C939" s="45">
        <v>271.89</v>
      </c>
      <c r="D939" s="45">
        <v>273.58</v>
      </c>
      <c r="E939" s="45">
        <v>268.49</v>
      </c>
      <c r="F939" s="45">
        <v>270.39</v>
      </c>
      <c r="G939" s="45">
        <v>269.58</v>
      </c>
      <c r="H939" s="46">
        <v>12828600</v>
      </c>
    </row>
    <row r="940" spans="2:8" ht="13.5" thickBot="1" x14ac:dyDescent="0.25">
      <c r="B940" s="44" t="s">
        <v>1080</v>
      </c>
      <c r="C940" s="45">
        <v>272.45</v>
      </c>
      <c r="D940" s="45">
        <v>273.8</v>
      </c>
      <c r="E940" s="45">
        <v>267.72000000000003</v>
      </c>
      <c r="F940" s="45">
        <v>271.87</v>
      </c>
      <c r="G940" s="45">
        <v>271.05</v>
      </c>
      <c r="H940" s="46">
        <v>14687200</v>
      </c>
    </row>
    <row r="941" spans="2:8" ht="13.5" thickBot="1" x14ac:dyDescent="0.25">
      <c r="B941" s="44" t="s">
        <v>1081</v>
      </c>
      <c r="C941" s="45">
        <v>266.44</v>
      </c>
      <c r="D941" s="45">
        <v>273.39</v>
      </c>
      <c r="E941" s="45">
        <v>265.75</v>
      </c>
      <c r="F941" s="45">
        <v>269.45</v>
      </c>
      <c r="G941" s="45">
        <v>268.64</v>
      </c>
      <c r="H941" s="46">
        <v>14613400</v>
      </c>
    </row>
    <row r="942" spans="2:8" ht="13.5" thickBot="1" x14ac:dyDescent="0.25">
      <c r="B942" s="44" t="s">
        <v>1082</v>
      </c>
      <c r="C942" s="45">
        <v>268.75</v>
      </c>
      <c r="D942" s="45">
        <v>269.86</v>
      </c>
      <c r="E942" s="45">
        <v>265</v>
      </c>
      <c r="F942" s="45">
        <v>266.58</v>
      </c>
      <c r="G942" s="45">
        <v>265.77999999999997</v>
      </c>
      <c r="H942" s="46">
        <v>13755200</v>
      </c>
    </row>
    <row r="943" spans="2:8" ht="13.5" thickBot="1" x14ac:dyDescent="0.25">
      <c r="B943" s="44" t="s">
        <v>1083</v>
      </c>
      <c r="C943" s="45">
        <v>266.8</v>
      </c>
      <c r="D943" s="45">
        <v>269.17</v>
      </c>
      <c r="E943" s="45">
        <v>265.67</v>
      </c>
      <c r="F943" s="45">
        <v>268.10000000000002</v>
      </c>
      <c r="G943" s="45">
        <v>267.3</v>
      </c>
      <c r="H943" s="46">
        <v>12454400</v>
      </c>
    </row>
    <row r="944" spans="2:8" ht="13.5" thickBot="1" x14ac:dyDescent="0.25">
      <c r="B944" s="44" t="s">
        <v>1084</v>
      </c>
      <c r="C944" s="45">
        <v>267.01</v>
      </c>
      <c r="D944" s="45">
        <v>268.16000000000003</v>
      </c>
      <c r="E944" s="45">
        <v>264</v>
      </c>
      <c r="F944" s="45">
        <v>266.49</v>
      </c>
      <c r="G944" s="45">
        <v>265.69</v>
      </c>
      <c r="H944" s="46">
        <v>16060000</v>
      </c>
    </row>
    <row r="945" spans="2:8" ht="13.5" thickBot="1" x14ac:dyDescent="0.25">
      <c r="B945" s="44" t="s">
        <v>1085</v>
      </c>
      <c r="C945" s="45">
        <v>265.62</v>
      </c>
      <c r="D945" s="45">
        <v>269.2</v>
      </c>
      <c r="E945" s="45">
        <v>263.83999999999997</v>
      </c>
      <c r="F945" s="45">
        <v>266.64999999999998</v>
      </c>
      <c r="G945" s="45">
        <v>265.85000000000002</v>
      </c>
      <c r="H945" s="46">
        <v>14223400</v>
      </c>
    </row>
    <row r="946" spans="2:8" ht="13.5" thickBot="1" x14ac:dyDescent="0.25">
      <c r="B946" s="44" t="s">
        <v>1086</v>
      </c>
      <c r="C946" s="45">
        <v>264</v>
      </c>
      <c r="D946" s="45">
        <v>268.85000000000002</v>
      </c>
      <c r="E946" s="45">
        <v>263.27</v>
      </c>
      <c r="F946" s="45">
        <v>267.08</v>
      </c>
      <c r="G946" s="45">
        <v>266.27999999999997</v>
      </c>
      <c r="H946" s="46">
        <v>17320800</v>
      </c>
    </row>
    <row r="947" spans="2:8" ht="13.5" thickBot="1" x14ac:dyDescent="0.25">
      <c r="B947" s="44" t="s">
        <v>1087</v>
      </c>
      <c r="C947" s="45">
        <v>259.52</v>
      </c>
      <c r="D947" s="45">
        <v>264.17</v>
      </c>
      <c r="E947" s="45">
        <v>254.91</v>
      </c>
      <c r="F947" s="45">
        <v>262.01</v>
      </c>
      <c r="G947" s="45">
        <v>261.22000000000003</v>
      </c>
      <c r="H947" s="46">
        <v>22914300</v>
      </c>
    </row>
    <row r="948" spans="2:8" ht="13.5" thickBot="1" x14ac:dyDescent="0.25">
      <c r="B948" s="44" t="s">
        <v>1088</v>
      </c>
      <c r="C948" s="45">
        <v>265.3</v>
      </c>
      <c r="D948" s="45">
        <v>266.56</v>
      </c>
      <c r="E948" s="45">
        <v>254.85</v>
      </c>
      <c r="F948" s="45">
        <v>258.33</v>
      </c>
      <c r="G948" s="45">
        <v>257.55</v>
      </c>
      <c r="H948" s="46">
        <v>30389500</v>
      </c>
    </row>
    <row r="949" spans="2:8" ht="13.5" thickBot="1" x14ac:dyDescent="0.25">
      <c r="B949" s="44" t="s">
        <v>1089</v>
      </c>
      <c r="C949" s="45">
        <v>277.18</v>
      </c>
      <c r="D949" s="45">
        <v>286.79000000000002</v>
      </c>
      <c r="E949" s="45">
        <v>264.7</v>
      </c>
      <c r="F949" s="45">
        <v>265</v>
      </c>
      <c r="G949" s="45">
        <v>264.2</v>
      </c>
      <c r="H949" s="46">
        <v>37758800</v>
      </c>
    </row>
    <row r="950" spans="2:8" ht="13.5" thickBot="1" x14ac:dyDescent="0.25">
      <c r="B950" s="44" t="s">
        <v>1090</v>
      </c>
      <c r="C950" s="45">
        <v>282.52999999999997</v>
      </c>
      <c r="D950" s="45">
        <v>283.45</v>
      </c>
      <c r="E950" s="45">
        <v>268.12</v>
      </c>
      <c r="F950" s="45">
        <v>272.14</v>
      </c>
      <c r="G950" s="45">
        <v>271.32</v>
      </c>
      <c r="H950" s="46">
        <v>35346200</v>
      </c>
    </row>
    <row r="951" spans="2:8" ht="13.5" thickBot="1" x14ac:dyDescent="0.25">
      <c r="B951" s="44" t="s">
        <v>1091</v>
      </c>
      <c r="C951" s="45">
        <v>278.14</v>
      </c>
      <c r="D951" s="45">
        <v>285.39</v>
      </c>
      <c r="E951" s="45">
        <v>277.81</v>
      </c>
      <c r="F951" s="45">
        <v>282.05</v>
      </c>
      <c r="G951" s="45">
        <v>281.2</v>
      </c>
      <c r="H951" s="46">
        <v>19373600</v>
      </c>
    </row>
    <row r="952" spans="2:8" ht="13.5" thickBot="1" x14ac:dyDescent="0.25">
      <c r="B952" s="44" t="s">
        <v>1092</v>
      </c>
      <c r="C952" s="45">
        <v>278.14</v>
      </c>
      <c r="D952" s="45">
        <v>280.10000000000002</v>
      </c>
      <c r="E952" s="45">
        <v>271.51</v>
      </c>
      <c r="F952" s="45">
        <v>278.01</v>
      </c>
      <c r="G952" s="45">
        <v>277.18</v>
      </c>
      <c r="H952" s="46">
        <v>19087000</v>
      </c>
    </row>
    <row r="953" spans="2:8" ht="13.5" thickBot="1" x14ac:dyDescent="0.25">
      <c r="B953" s="44" t="s">
        <v>1093</v>
      </c>
      <c r="C953" s="45">
        <v>272.01</v>
      </c>
      <c r="D953" s="45">
        <v>278.47000000000003</v>
      </c>
      <c r="E953" s="45">
        <v>272</v>
      </c>
      <c r="F953" s="45">
        <v>274.5</v>
      </c>
      <c r="G953" s="45">
        <v>273.68</v>
      </c>
      <c r="H953" s="46">
        <v>21954000</v>
      </c>
    </row>
    <row r="954" spans="2:8" ht="13.5" thickBot="1" x14ac:dyDescent="0.25">
      <c r="B954" s="44" t="s">
        <v>1094</v>
      </c>
      <c r="C954" s="45">
        <v>269.26</v>
      </c>
      <c r="D954" s="45">
        <v>273.60000000000002</v>
      </c>
      <c r="E954" s="45">
        <v>267.49</v>
      </c>
      <c r="F954" s="45">
        <v>272.87</v>
      </c>
      <c r="G954" s="45">
        <v>272.05</v>
      </c>
      <c r="H954" s="46">
        <v>20838700</v>
      </c>
    </row>
    <row r="955" spans="2:8" ht="13.5" thickBot="1" x14ac:dyDescent="0.25">
      <c r="B955" s="44" t="s">
        <v>1095</v>
      </c>
      <c r="C955" s="45">
        <v>268.93</v>
      </c>
      <c r="D955" s="45">
        <v>270.32</v>
      </c>
      <c r="E955" s="45">
        <v>263.60000000000002</v>
      </c>
      <c r="F955" s="45">
        <v>267.48</v>
      </c>
      <c r="G955" s="45">
        <v>266.68</v>
      </c>
      <c r="H955" s="46">
        <v>25199900</v>
      </c>
    </row>
    <row r="956" spans="2:8" ht="13.5" thickBot="1" x14ac:dyDescent="0.25">
      <c r="B956" s="44" t="s">
        <v>1096</v>
      </c>
      <c r="C956" s="45">
        <v>256.89999999999998</v>
      </c>
      <c r="D956" s="45">
        <v>262.2</v>
      </c>
      <c r="E956" s="45">
        <v>252.72</v>
      </c>
      <c r="F956" s="45">
        <v>261.10000000000002</v>
      </c>
      <c r="G956" s="45">
        <v>260.32</v>
      </c>
      <c r="H956" s="46">
        <v>28028500</v>
      </c>
    </row>
    <row r="957" spans="2:8" ht="13.5" thickBot="1" x14ac:dyDescent="0.25">
      <c r="B957" s="44" t="s">
        <v>1097</v>
      </c>
      <c r="C957" s="45">
        <v>247.9</v>
      </c>
      <c r="D957" s="45">
        <v>253.86</v>
      </c>
      <c r="E957" s="45">
        <v>247.16</v>
      </c>
      <c r="F957" s="45">
        <v>251.36</v>
      </c>
      <c r="G957" s="45">
        <v>250.61</v>
      </c>
      <c r="H957" s="46">
        <v>24942900</v>
      </c>
    </row>
    <row r="958" spans="2:8" ht="13.5" thickBot="1" x14ac:dyDescent="0.25">
      <c r="B958" s="44" t="s">
        <v>1098</v>
      </c>
      <c r="C958" s="45">
        <v>253.4</v>
      </c>
      <c r="D958" s="45">
        <v>255.03</v>
      </c>
      <c r="E958" s="45">
        <v>244.61</v>
      </c>
      <c r="F958" s="45">
        <v>245.64</v>
      </c>
      <c r="G958" s="45">
        <v>244.9</v>
      </c>
      <c r="H958" s="46">
        <v>29739400</v>
      </c>
    </row>
    <row r="959" spans="2:8" ht="13.5" thickBot="1" x14ac:dyDescent="0.25">
      <c r="B959" s="44" t="s">
        <v>1099</v>
      </c>
      <c r="C959" s="45">
        <v>251.55</v>
      </c>
      <c r="D959" s="45">
        <v>253.95</v>
      </c>
      <c r="E959" s="45">
        <v>249.2</v>
      </c>
      <c r="F959" s="45">
        <v>251.64</v>
      </c>
      <c r="G959" s="45">
        <v>250.88</v>
      </c>
      <c r="H959" s="46">
        <v>19528900</v>
      </c>
    </row>
    <row r="960" spans="2:8" ht="13.5" thickBot="1" x14ac:dyDescent="0.25">
      <c r="B960" s="44" t="s">
        <v>1100</v>
      </c>
      <c r="C960" s="45">
        <v>256.63</v>
      </c>
      <c r="D960" s="45">
        <v>259.72000000000003</v>
      </c>
      <c r="E960" s="45">
        <v>250.3</v>
      </c>
      <c r="F960" s="45">
        <v>251.09</v>
      </c>
      <c r="G960" s="45">
        <v>250.34</v>
      </c>
      <c r="H960" s="46">
        <v>26383500</v>
      </c>
    </row>
    <row r="961" spans="2:8" ht="13.5" thickBot="1" x14ac:dyDescent="0.25">
      <c r="B961" s="44" t="s">
        <v>1101</v>
      </c>
      <c r="C961" s="45">
        <v>260.48</v>
      </c>
      <c r="D961" s="45">
        <v>263.47000000000003</v>
      </c>
      <c r="E961" s="45">
        <v>255.9</v>
      </c>
      <c r="F961" s="45">
        <v>256.83999999999997</v>
      </c>
      <c r="G961" s="45">
        <v>256.07</v>
      </c>
      <c r="H961" s="46">
        <v>30412300</v>
      </c>
    </row>
    <row r="962" spans="2:8" ht="13.5" thickBot="1" x14ac:dyDescent="0.25">
      <c r="B962" s="44" t="s">
        <v>1102</v>
      </c>
      <c r="C962" s="45">
        <v>268.31</v>
      </c>
      <c r="D962" s="45">
        <v>268.95</v>
      </c>
      <c r="E962" s="45">
        <v>263.18</v>
      </c>
      <c r="F962" s="45">
        <v>267.57</v>
      </c>
      <c r="G962" s="45">
        <v>266.77</v>
      </c>
      <c r="H962" s="46">
        <v>18528300</v>
      </c>
    </row>
    <row r="963" spans="2:8" ht="13.5" thickBot="1" x14ac:dyDescent="0.25">
      <c r="B963" s="44" t="s">
        <v>1103</v>
      </c>
      <c r="C963" s="45">
        <v>265.89999999999998</v>
      </c>
      <c r="D963" s="45">
        <v>271.61</v>
      </c>
      <c r="E963" s="45">
        <v>264.77999999999997</v>
      </c>
      <c r="F963" s="45">
        <v>268.74</v>
      </c>
      <c r="G963" s="45">
        <v>267.93</v>
      </c>
      <c r="H963" s="46">
        <v>15789800</v>
      </c>
    </row>
    <row r="964" spans="2:8" ht="13.5" thickBot="1" x14ac:dyDescent="0.25">
      <c r="B964" s="44" t="s">
        <v>1104</v>
      </c>
      <c r="C964" s="45">
        <v>262</v>
      </c>
      <c r="D964" s="45">
        <v>267.75</v>
      </c>
      <c r="E964" s="45">
        <v>260.01</v>
      </c>
      <c r="F964" s="45">
        <v>263.31</v>
      </c>
      <c r="G964" s="45">
        <v>262.52</v>
      </c>
      <c r="H964" s="46">
        <v>24354100</v>
      </c>
    </row>
    <row r="965" spans="2:8" ht="13.5" thickBot="1" x14ac:dyDescent="0.25">
      <c r="B965" s="44" t="s">
        <v>1105</v>
      </c>
      <c r="C965" s="45">
        <v>268.29000000000002</v>
      </c>
      <c r="D965" s="45">
        <v>272.39999999999998</v>
      </c>
      <c r="E965" s="45">
        <v>268.20999999999998</v>
      </c>
      <c r="F965" s="45">
        <v>270.97000000000003</v>
      </c>
      <c r="G965" s="45">
        <v>270.16000000000003</v>
      </c>
      <c r="H965" s="46">
        <v>9871600</v>
      </c>
    </row>
    <row r="966" spans="2:8" ht="13.5" thickBot="1" x14ac:dyDescent="0.25">
      <c r="B966" s="44" t="s">
        <v>1106</v>
      </c>
      <c r="C966" s="45">
        <v>274.77999999999997</v>
      </c>
      <c r="D966" s="45">
        <v>275</v>
      </c>
      <c r="E966" s="45">
        <v>265.2</v>
      </c>
      <c r="F966" s="45">
        <v>268.94</v>
      </c>
      <c r="G966" s="45">
        <v>268.13</v>
      </c>
      <c r="H966" s="46">
        <v>15106100</v>
      </c>
    </row>
    <row r="967" spans="2:8" ht="13.5" thickBot="1" x14ac:dyDescent="0.25">
      <c r="B967" s="44" t="s">
        <v>1107</v>
      </c>
      <c r="C967" s="45">
        <v>272</v>
      </c>
      <c r="D967" s="45">
        <v>277.08999999999997</v>
      </c>
      <c r="E967" s="45">
        <v>269.81</v>
      </c>
      <c r="F967" s="45">
        <v>273.16000000000003</v>
      </c>
      <c r="G967" s="45">
        <v>272.33999999999997</v>
      </c>
      <c r="H967" s="46">
        <v>12900400</v>
      </c>
    </row>
    <row r="968" spans="2:8" ht="13.5" thickBot="1" x14ac:dyDescent="0.25">
      <c r="B968" s="44" t="s">
        <v>1108</v>
      </c>
      <c r="C968" s="45">
        <v>277.95</v>
      </c>
      <c r="D968" s="45">
        <v>278.08</v>
      </c>
      <c r="E968" s="45">
        <v>271.70999999999998</v>
      </c>
      <c r="F968" s="45">
        <v>271.87</v>
      </c>
      <c r="G968" s="45">
        <v>271.05</v>
      </c>
      <c r="H968" s="46">
        <v>11803800</v>
      </c>
    </row>
    <row r="969" spans="2:8" ht="13.5" thickBot="1" x14ac:dyDescent="0.25">
      <c r="B969" s="44" t="s">
        <v>1109</v>
      </c>
      <c r="C969" s="45">
        <v>276.95</v>
      </c>
      <c r="D969" s="45">
        <v>280.51</v>
      </c>
      <c r="E969" s="45">
        <v>276.27999999999997</v>
      </c>
      <c r="F969" s="45">
        <v>276.77999999999997</v>
      </c>
      <c r="G969" s="45">
        <v>275.95</v>
      </c>
      <c r="H969" s="46">
        <v>16383000</v>
      </c>
    </row>
    <row r="970" spans="2:8" ht="13.5" thickBot="1" x14ac:dyDescent="0.25">
      <c r="B970" s="44" t="s">
        <v>1110</v>
      </c>
      <c r="C970" s="45">
        <v>268.74</v>
      </c>
      <c r="D970" s="45">
        <v>277.3</v>
      </c>
      <c r="E970" s="45">
        <v>265.66000000000003</v>
      </c>
      <c r="F970" s="45">
        <v>277</v>
      </c>
      <c r="G970" s="45">
        <v>276.17</v>
      </c>
      <c r="H970" s="46">
        <v>23299700</v>
      </c>
    </row>
    <row r="971" spans="2:8" ht="13.5" thickBot="1" x14ac:dyDescent="0.25">
      <c r="B971" s="44" t="s">
        <v>1111</v>
      </c>
      <c r="C971" s="45">
        <v>268.88</v>
      </c>
      <c r="D971" s="45">
        <v>270.39999999999998</v>
      </c>
      <c r="E971" s="45">
        <v>266.2</v>
      </c>
      <c r="F971" s="45">
        <v>267.39999999999998</v>
      </c>
      <c r="G971" s="45">
        <v>266.60000000000002</v>
      </c>
      <c r="H971" s="46">
        <v>6702000</v>
      </c>
    </row>
    <row r="972" spans="2:8" ht="13.5" thickBot="1" x14ac:dyDescent="0.25">
      <c r="B972" s="44" t="s">
        <v>1112</v>
      </c>
      <c r="C972" s="45">
        <v>266.89</v>
      </c>
      <c r="D972" s="45">
        <v>272.17</v>
      </c>
      <c r="E972" s="45">
        <v>266.23</v>
      </c>
      <c r="F972" s="45">
        <v>268.11</v>
      </c>
      <c r="G972" s="45">
        <v>267.31</v>
      </c>
      <c r="H972" s="46">
        <v>14329000</v>
      </c>
    </row>
    <row r="973" spans="2:8" ht="13.5" thickBot="1" x14ac:dyDescent="0.25">
      <c r="B973" s="44" t="s">
        <v>1113</v>
      </c>
      <c r="C973" s="45">
        <v>271.5</v>
      </c>
      <c r="D973" s="45">
        <v>271.5</v>
      </c>
      <c r="E973" s="45">
        <v>264.63</v>
      </c>
      <c r="F973" s="45">
        <v>267.08999999999997</v>
      </c>
      <c r="G973" s="45">
        <v>266.29000000000002</v>
      </c>
      <c r="H973" s="46">
        <v>17312900</v>
      </c>
    </row>
    <row r="974" spans="2:8" ht="13.5" thickBot="1" x14ac:dyDescent="0.25">
      <c r="B974" s="44" t="s">
        <v>1114</v>
      </c>
      <c r="C974" s="45">
        <v>272.98</v>
      </c>
      <c r="D974" s="45">
        <v>274.67</v>
      </c>
      <c r="E974" s="45">
        <v>267.79000000000002</v>
      </c>
      <c r="F974" s="45">
        <v>272.79000000000002</v>
      </c>
      <c r="G974" s="45">
        <v>271.97000000000003</v>
      </c>
      <c r="H974" s="46">
        <v>16553700</v>
      </c>
    </row>
    <row r="975" spans="2:8" ht="13.5" thickBot="1" x14ac:dyDescent="0.25">
      <c r="B975" s="44" t="s">
        <v>1115</v>
      </c>
      <c r="C975" s="45">
        <v>275.77</v>
      </c>
      <c r="D975" s="45">
        <v>278</v>
      </c>
      <c r="E975" s="45">
        <v>271.14</v>
      </c>
      <c r="F975" s="45">
        <v>276.39999999999998</v>
      </c>
      <c r="G975" s="45">
        <v>275.57</v>
      </c>
      <c r="H975" s="46">
        <v>26693200</v>
      </c>
    </row>
    <row r="976" spans="2:8" ht="13.5" thickBot="1" x14ac:dyDescent="0.25">
      <c r="B976" s="44" t="s">
        <v>1116</v>
      </c>
      <c r="C976" s="45">
        <v>277.07</v>
      </c>
      <c r="D976" s="45">
        <v>280.44</v>
      </c>
      <c r="E976" s="45">
        <v>273.61</v>
      </c>
      <c r="F976" s="45">
        <v>274.48</v>
      </c>
      <c r="G976" s="45">
        <v>273.66000000000003</v>
      </c>
      <c r="H976" s="46">
        <v>16377800</v>
      </c>
    </row>
    <row r="977" spans="2:8" ht="13.5" thickBot="1" x14ac:dyDescent="0.25">
      <c r="B977" s="44" t="s">
        <v>1117</v>
      </c>
      <c r="C977" s="45">
        <v>274.76</v>
      </c>
      <c r="D977" s="45">
        <v>277.86</v>
      </c>
      <c r="E977" s="45">
        <v>272.51</v>
      </c>
      <c r="F977" s="45">
        <v>275.67</v>
      </c>
      <c r="G977" s="45">
        <v>274.83999999999997</v>
      </c>
      <c r="H977" s="46">
        <v>15885000</v>
      </c>
    </row>
    <row r="978" spans="2:8" ht="13.5" thickBot="1" x14ac:dyDescent="0.25">
      <c r="B978" s="44" t="s">
        <v>1118</v>
      </c>
      <c r="C978" s="45">
        <v>274.83</v>
      </c>
      <c r="D978" s="45">
        <v>276.08</v>
      </c>
      <c r="E978" s="45">
        <v>267.47000000000003</v>
      </c>
      <c r="F978" s="45">
        <v>275.55</v>
      </c>
      <c r="G978" s="45">
        <v>274.72000000000003</v>
      </c>
      <c r="H978" s="46">
        <v>23979500</v>
      </c>
    </row>
    <row r="979" spans="2:8" ht="13.5" thickBot="1" x14ac:dyDescent="0.25">
      <c r="B979" s="44" t="s">
        <v>1119</v>
      </c>
      <c r="C979" s="45">
        <v>273.37</v>
      </c>
      <c r="D979" s="45">
        <v>277.22000000000003</v>
      </c>
      <c r="E979" s="45">
        <v>271.56</v>
      </c>
      <c r="F979" s="45">
        <v>274.19</v>
      </c>
      <c r="G979" s="45">
        <v>273.37</v>
      </c>
      <c r="H979" s="46">
        <v>16376900</v>
      </c>
    </row>
    <row r="980" spans="2:8" ht="13.5" thickBot="1" x14ac:dyDescent="0.25">
      <c r="B980" s="44" t="s">
        <v>1120</v>
      </c>
      <c r="C980" s="45">
        <v>274.52999999999997</v>
      </c>
      <c r="D980" s="45">
        <v>276.48</v>
      </c>
      <c r="E980" s="45">
        <v>270.25</v>
      </c>
      <c r="F980" s="45">
        <v>273.55</v>
      </c>
      <c r="G980" s="45">
        <v>272.73</v>
      </c>
      <c r="H980" s="46">
        <v>14391400</v>
      </c>
    </row>
    <row r="981" spans="2:8" ht="13.5" thickBot="1" x14ac:dyDescent="0.25">
      <c r="B981" s="44" t="s">
        <v>1121</v>
      </c>
      <c r="C981" s="45">
        <v>275.54000000000002</v>
      </c>
      <c r="D981" s="45">
        <v>278.73</v>
      </c>
      <c r="E981" s="45">
        <v>271.86</v>
      </c>
      <c r="F981" s="45">
        <v>277.12</v>
      </c>
      <c r="G981" s="45">
        <v>276.29000000000002</v>
      </c>
      <c r="H981" s="46">
        <v>20065100</v>
      </c>
    </row>
    <row r="982" spans="2:8" ht="13.5" thickBot="1" x14ac:dyDescent="0.25">
      <c r="B982" s="44" t="s">
        <v>1122</v>
      </c>
      <c r="C982" s="45">
        <v>283.66000000000003</v>
      </c>
      <c r="D982" s="45">
        <v>287.63</v>
      </c>
      <c r="E982" s="45">
        <v>271.75</v>
      </c>
      <c r="F982" s="45">
        <v>277.92</v>
      </c>
      <c r="G982" s="45">
        <v>277.08999999999997</v>
      </c>
      <c r="H982" s="46">
        <v>25189700</v>
      </c>
    </row>
    <row r="983" spans="2:8" ht="13.5" thickBot="1" x14ac:dyDescent="0.25">
      <c r="B983" s="44" t="s">
        <v>1123</v>
      </c>
      <c r="C983" s="45">
        <v>286.01</v>
      </c>
      <c r="D983" s="45">
        <v>286.43</v>
      </c>
      <c r="E983" s="45">
        <v>281.55</v>
      </c>
      <c r="F983" s="45">
        <v>283.39999999999998</v>
      </c>
      <c r="G983" s="45">
        <v>282.55</v>
      </c>
      <c r="H983" s="46">
        <v>10747700</v>
      </c>
    </row>
    <row r="984" spans="2:8" ht="13.5" thickBot="1" x14ac:dyDescent="0.25">
      <c r="B984" s="44" t="s">
        <v>1124</v>
      </c>
      <c r="C984" s="45">
        <v>279.19</v>
      </c>
      <c r="D984" s="45">
        <v>288.49</v>
      </c>
      <c r="E984" s="45">
        <v>278.2</v>
      </c>
      <c r="F984" s="45">
        <v>285.58</v>
      </c>
      <c r="G984" s="45">
        <v>284.72000000000003</v>
      </c>
      <c r="H984" s="46">
        <v>13007700</v>
      </c>
    </row>
    <row r="985" spans="2:8" ht="13.5" thickBot="1" x14ac:dyDescent="0.25">
      <c r="B985" s="44" t="s">
        <v>1125</v>
      </c>
      <c r="C985" s="45">
        <v>280.3</v>
      </c>
      <c r="D985" s="45">
        <v>283.45999999999998</v>
      </c>
      <c r="E985" s="45">
        <v>279.3</v>
      </c>
      <c r="F985" s="45">
        <v>279.7</v>
      </c>
      <c r="G985" s="45">
        <v>278.86</v>
      </c>
      <c r="H985" s="46">
        <v>10880300</v>
      </c>
    </row>
    <row r="986" spans="2:8" ht="13.5" thickBot="1" x14ac:dyDescent="0.25">
      <c r="B986" s="44" t="s">
        <v>1126</v>
      </c>
      <c r="C986" s="45">
        <v>286.25</v>
      </c>
      <c r="D986" s="45">
        <v>286.64999999999998</v>
      </c>
      <c r="E986" s="45">
        <v>281.07</v>
      </c>
      <c r="F986" s="45">
        <v>281.85000000000002</v>
      </c>
      <c r="G986" s="45">
        <v>281</v>
      </c>
      <c r="H986" s="46">
        <v>12921700</v>
      </c>
    </row>
    <row r="987" spans="2:8" ht="13.5" thickBot="1" x14ac:dyDescent="0.25">
      <c r="B987" s="44" t="s">
        <v>1127</v>
      </c>
      <c r="C987" s="45">
        <v>285.36</v>
      </c>
      <c r="D987" s="45">
        <v>291.77999999999997</v>
      </c>
      <c r="E987" s="45">
        <v>280.83</v>
      </c>
      <c r="F987" s="45">
        <v>287.52</v>
      </c>
      <c r="G987" s="45">
        <v>286.66000000000003</v>
      </c>
      <c r="H987" s="46">
        <v>17361600</v>
      </c>
    </row>
    <row r="988" spans="2:8" ht="13.5" thickBot="1" x14ac:dyDescent="0.25">
      <c r="B988" s="44" t="s">
        <v>1128</v>
      </c>
      <c r="C988" s="45">
        <v>279.16000000000003</v>
      </c>
      <c r="D988" s="45">
        <v>289.3</v>
      </c>
      <c r="E988" s="45">
        <v>278.95999999999998</v>
      </c>
      <c r="F988" s="45">
        <v>286.55</v>
      </c>
      <c r="G988" s="45">
        <v>285.69</v>
      </c>
      <c r="H988" s="46">
        <v>20738900</v>
      </c>
    </row>
    <row r="989" spans="2:8" ht="13.5" thickBot="1" x14ac:dyDescent="0.25">
      <c r="B989" s="44" t="s">
        <v>1129</v>
      </c>
      <c r="C989" s="45">
        <v>276.02999999999997</v>
      </c>
      <c r="D989" s="45">
        <v>277.7</v>
      </c>
      <c r="E989" s="45">
        <v>271.01</v>
      </c>
      <c r="F989" s="45">
        <v>276.97000000000003</v>
      </c>
      <c r="G989" s="45">
        <v>276.14</v>
      </c>
      <c r="H989" s="46">
        <v>16693300</v>
      </c>
    </row>
    <row r="990" spans="2:8" ht="13.5" thickBot="1" x14ac:dyDescent="0.25">
      <c r="B990" s="44" t="s">
        <v>1130</v>
      </c>
      <c r="C990" s="45">
        <v>277.39</v>
      </c>
      <c r="D990" s="45">
        <v>279.13</v>
      </c>
      <c r="E990" s="45">
        <v>274.82</v>
      </c>
      <c r="F990" s="45">
        <v>277.81</v>
      </c>
      <c r="G990" s="45">
        <v>276.98</v>
      </c>
      <c r="H990" s="46">
        <v>7808400</v>
      </c>
    </row>
    <row r="991" spans="2:8" ht="13.5" thickBot="1" x14ac:dyDescent="0.25">
      <c r="B991" s="44" t="s">
        <v>1131</v>
      </c>
      <c r="C991" s="45">
        <v>278.14</v>
      </c>
      <c r="D991" s="45">
        <v>280.18</v>
      </c>
      <c r="E991" s="45">
        <v>272.64999999999998</v>
      </c>
      <c r="F991" s="45">
        <v>275.58999999999997</v>
      </c>
      <c r="G991" s="45">
        <v>274.76</v>
      </c>
      <c r="H991" s="46">
        <v>12467000</v>
      </c>
    </row>
    <row r="992" spans="2:8" ht="13.5" thickBot="1" x14ac:dyDescent="0.25">
      <c r="B992" s="44" t="s">
        <v>1132</v>
      </c>
      <c r="C992" s="45">
        <v>268.49</v>
      </c>
      <c r="D992" s="45">
        <v>277.82</v>
      </c>
      <c r="E992" s="45">
        <v>267.87</v>
      </c>
      <c r="F992" s="45">
        <v>276.92</v>
      </c>
      <c r="G992" s="45">
        <v>276.08999999999997</v>
      </c>
      <c r="H992" s="46">
        <v>16930400</v>
      </c>
    </row>
    <row r="993" spans="2:8" ht="13.5" thickBot="1" x14ac:dyDescent="0.25">
      <c r="B993" s="44" t="s">
        <v>1133</v>
      </c>
      <c r="C993" s="45">
        <v>270.89</v>
      </c>
      <c r="D993" s="45">
        <v>270.95</v>
      </c>
      <c r="E993" s="45">
        <v>264.52999999999997</v>
      </c>
      <c r="F993" s="45">
        <v>268.43</v>
      </c>
      <c r="G993" s="45">
        <v>267.62</v>
      </c>
      <c r="H993" s="46">
        <v>20990800</v>
      </c>
    </row>
    <row r="994" spans="2:8" ht="13.5" thickBot="1" x14ac:dyDescent="0.25">
      <c r="B994" s="44" t="s">
        <v>1134</v>
      </c>
      <c r="C994" s="45">
        <v>272.56</v>
      </c>
      <c r="D994" s="45">
        <v>273</v>
      </c>
      <c r="E994" s="45">
        <v>269.41000000000003</v>
      </c>
      <c r="F994" s="45">
        <v>269.7</v>
      </c>
      <c r="G994" s="45">
        <v>268.89</v>
      </c>
      <c r="H994" s="46">
        <v>18114700</v>
      </c>
    </row>
    <row r="995" spans="2:8" ht="13.5" thickBot="1" x14ac:dyDescent="0.25">
      <c r="B995" s="44" t="s">
        <v>1135</v>
      </c>
      <c r="C995" s="45">
        <v>271.02</v>
      </c>
      <c r="D995" s="45">
        <v>273.47000000000003</v>
      </c>
      <c r="E995" s="45">
        <v>269.19</v>
      </c>
      <c r="F995" s="45">
        <v>272.94</v>
      </c>
      <c r="G995" s="45">
        <v>272.12</v>
      </c>
      <c r="H995" s="46">
        <v>12963700</v>
      </c>
    </row>
    <row r="996" spans="2:8" ht="13.5" thickBot="1" x14ac:dyDescent="0.25">
      <c r="B996" s="44" t="s">
        <v>1136</v>
      </c>
      <c r="C996" s="45">
        <v>274.52</v>
      </c>
      <c r="D996" s="45">
        <v>277.39</v>
      </c>
      <c r="E996" s="45">
        <v>271.83999999999997</v>
      </c>
      <c r="F996" s="45">
        <v>271.97000000000003</v>
      </c>
      <c r="G996" s="45">
        <v>271.14999999999998</v>
      </c>
      <c r="H996" s="46">
        <v>12152900</v>
      </c>
    </row>
    <row r="997" spans="2:8" ht="13.5" thickBot="1" x14ac:dyDescent="0.25">
      <c r="B997" s="44" t="s">
        <v>1137</v>
      </c>
      <c r="C997" s="45">
        <v>277.68</v>
      </c>
      <c r="D997" s="45">
        <v>277.68</v>
      </c>
      <c r="E997" s="45">
        <v>273.29000000000002</v>
      </c>
      <c r="F997" s="45">
        <v>275</v>
      </c>
      <c r="G997" s="45">
        <v>274.17</v>
      </c>
      <c r="H997" s="46">
        <v>15040300</v>
      </c>
    </row>
    <row r="998" spans="2:8" ht="13.5" thickBot="1" x14ac:dyDescent="0.25">
      <c r="B998" s="44" t="s">
        <v>1138</v>
      </c>
      <c r="C998" s="45">
        <v>275.05</v>
      </c>
      <c r="D998" s="45">
        <v>279.41000000000003</v>
      </c>
      <c r="E998" s="45">
        <v>274.63</v>
      </c>
      <c r="F998" s="45">
        <v>278.95999999999998</v>
      </c>
      <c r="G998" s="45">
        <v>278.12</v>
      </c>
      <c r="H998" s="46">
        <v>12970400</v>
      </c>
    </row>
    <row r="999" spans="2:8" ht="13.5" thickBot="1" x14ac:dyDescent="0.25">
      <c r="B999" s="44" t="s">
        <v>1139</v>
      </c>
      <c r="C999" s="45">
        <v>277.72000000000003</v>
      </c>
      <c r="D999" s="45">
        <v>277.76</v>
      </c>
      <c r="E999" s="45">
        <v>273.10000000000002</v>
      </c>
      <c r="F999" s="45">
        <v>276.95</v>
      </c>
      <c r="G999" s="45">
        <v>276.12</v>
      </c>
      <c r="H999" s="46">
        <v>10391200</v>
      </c>
    </row>
    <row r="1000" spans="2:8" ht="13.5" thickBot="1" x14ac:dyDescent="0.25">
      <c r="B1000" s="44" t="s">
        <v>1140</v>
      </c>
      <c r="C1000" s="45">
        <v>277.18</v>
      </c>
      <c r="D1000" s="45">
        <v>279.75</v>
      </c>
      <c r="E1000" s="45">
        <v>274.43</v>
      </c>
      <c r="F1000" s="45">
        <v>275.08</v>
      </c>
      <c r="G1000" s="45">
        <v>274.25</v>
      </c>
      <c r="H1000" s="46">
        <v>12899500</v>
      </c>
    </row>
    <row r="1001" spans="2:8" ht="13.5" thickBot="1" x14ac:dyDescent="0.25">
      <c r="B1001" s="44" t="s">
        <v>1141</v>
      </c>
      <c r="C1001" s="45">
        <v>273.47000000000003</v>
      </c>
      <c r="D1001" s="45">
        <v>278.39999999999998</v>
      </c>
      <c r="E1001" s="45">
        <v>272.48</v>
      </c>
      <c r="F1001" s="45">
        <v>276.48</v>
      </c>
      <c r="G1001" s="45">
        <v>275.64999999999998</v>
      </c>
      <c r="H1001" s="46">
        <v>14957000</v>
      </c>
    </row>
    <row r="1002" spans="2:8" ht="13.5" thickBot="1" x14ac:dyDescent="0.25">
      <c r="B1002" s="44" t="s">
        <v>1142</v>
      </c>
      <c r="C1002" s="45">
        <v>273.10000000000002</v>
      </c>
      <c r="D1002" s="45">
        <v>274</v>
      </c>
      <c r="E1002" s="45">
        <v>264</v>
      </c>
      <c r="F1002" s="45">
        <v>272.43</v>
      </c>
      <c r="G1002" s="45">
        <v>271.61</v>
      </c>
      <c r="H1002" s="46">
        <v>29067700</v>
      </c>
    </row>
    <row r="1003" spans="2:8" ht="13.5" thickBot="1" x14ac:dyDescent="0.25">
      <c r="B1003" s="44" t="s">
        <v>1143</v>
      </c>
      <c r="C1003" s="45">
        <v>289.87</v>
      </c>
      <c r="D1003" s="45">
        <v>292.58</v>
      </c>
      <c r="E1003" s="45">
        <v>278.52999999999997</v>
      </c>
      <c r="F1003" s="45">
        <v>278.77</v>
      </c>
      <c r="G1003" s="45">
        <v>277.93</v>
      </c>
      <c r="H1003" s="46">
        <v>25117700</v>
      </c>
    </row>
    <row r="1004" spans="2:8" ht="13.5" thickBot="1" x14ac:dyDescent="0.25">
      <c r="B1004" s="44" t="s">
        <v>1144</v>
      </c>
      <c r="C1004" s="45">
        <v>293.95</v>
      </c>
      <c r="D1004" s="45">
        <v>294.60000000000002</v>
      </c>
      <c r="E1004" s="45">
        <v>288.06</v>
      </c>
      <c r="F1004" s="45">
        <v>293.41000000000003</v>
      </c>
      <c r="G1004" s="45">
        <v>292.52999999999997</v>
      </c>
      <c r="H1004" s="46">
        <v>13891000</v>
      </c>
    </row>
    <row r="1005" spans="2:8" ht="13.5" thickBot="1" x14ac:dyDescent="0.25">
      <c r="B1005" s="44" t="s">
        <v>1145</v>
      </c>
      <c r="C1005" s="45">
        <v>291.89999999999998</v>
      </c>
      <c r="D1005" s="45">
        <v>297.38</v>
      </c>
      <c r="E1005" s="45">
        <v>288.95</v>
      </c>
      <c r="F1005" s="45">
        <v>294.68</v>
      </c>
      <c r="G1005" s="45">
        <v>293.8</v>
      </c>
      <c r="H1005" s="46">
        <v>23823600</v>
      </c>
    </row>
    <row r="1006" spans="2:8" ht="13.5" thickBot="1" x14ac:dyDescent="0.25">
      <c r="B1006" s="44" t="s">
        <v>1146</v>
      </c>
      <c r="C1006" s="45">
        <v>281</v>
      </c>
      <c r="D1006" s="45">
        <v>288.94</v>
      </c>
      <c r="E1006" s="45">
        <v>278.62</v>
      </c>
      <c r="F1006" s="45">
        <v>287.38</v>
      </c>
      <c r="G1006" s="45">
        <v>286.52</v>
      </c>
      <c r="H1006" s="46">
        <v>35364400</v>
      </c>
    </row>
    <row r="1007" spans="2:8" ht="13.5" thickBot="1" x14ac:dyDescent="0.25">
      <c r="B1007" s="44" t="s">
        <v>1147</v>
      </c>
      <c r="C1007" s="45">
        <v>263.16000000000003</v>
      </c>
      <c r="D1007" s="45">
        <v>270.05</v>
      </c>
      <c r="E1007" s="45">
        <v>260.88</v>
      </c>
      <c r="F1007" s="45">
        <v>265.3</v>
      </c>
      <c r="G1007" s="45">
        <v>264.5</v>
      </c>
      <c r="H1007" s="46">
        <v>17961900</v>
      </c>
    </row>
    <row r="1008" spans="2:8" ht="13.5" thickBot="1" x14ac:dyDescent="0.25">
      <c r="B1008" s="44" t="s">
        <v>1148</v>
      </c>
      <c r="C1008" s="45">
        <v>264.60000000000002</v>
      </c>
      <c r="D1008" s="45">
        <v>270.47000000000003</v>
      </c>
      <c r="E1008" s="45">
        <v>257.33999999999997</v>
      </c>
      <c r="F1008" s="45">
        <v>261.36</v>
      </c>
      <c r="G1008" s="45">
        <v>260.58</v>
      </c>
      <c r="H1008" s="46">
        <v>27165700</v>
      </c>
    </row>
    <row r="1009" spans="2:8" ht="13.5" thickBot="1" x14ac:dyDescent="0.25">
      <c r="B1009" s="44" t="s">
        <v>1149</v>
      </c>
      <c r="C1009" s="45">
        <v>274.5</v>
      </c>
      <c r="D1009" s="45">
        <v>276.7</v>
      </c>
      <c r="E1009" s="45">
        <v>259.10000000000002</v>
      </c>
      <c r="F1009" s="45">
        <v>263.11</v>
      </c>
      <c r="G1009" s="45">
        <v>262.32</v>
      </c>
      <c r="H1009" s="46">
        <v>47247800</v>
      </c>
    </row>
    <row r="1010" spans="2:8" ht="13.5" thickBot="1" x14ac:dyDescent="0.25">
      <c r="B1010" s="44" t="s">
        <v>1150</v>
      </c>
      <c r="C1010" s="45">
        <v>276.55</v>
      </c>
      <c r="D1010" s="45">
        <v>283.60000000000002</v>
      </c>
      <c r="E1010" s="45">
        <v>273.77999999999997</v>
      </c>
      <c r="F1010" s="45">
        <v>280.83</v>
      </c>
      <c r="G1010" s="45">
        <v>279.99</v>
      </c>
      <c r="H1010" s="46">
        <v>32368100</v>
      </c>
    </row>
    <row r="1011" spans="2:8" ht="13.5" thickBot="1" x14ac:dyDescent="0.25">
      <c r="B1011" s="44" t="s">
        <v>1151</v>
      </c>
      <c r="C1011" s="45">
        <v>278.79000000000002</v>
      </c>
      <c r="D1011" s="45">
        <v>278.79000000000002</v>
      </c>
      <c r="E1011" s="45">
        <v>267.26</v>
      </c>
      <c r="F1011" s="45">
        <v>267.67</v>
      </c>
      <c r="G1011" s="45">
        <v>266.87</v>
      </c>
      <c r="H1011" s="46">
        <v>23121800</v>
      </c>
    </row>
    <row r="1012" spans="2:8" ht="13.5" thickBot="1" x14ac:dyDescent="0.25">
      <c r="B1012" s="44" t="s">
        <v>1152</v>
      </c>
      <c r="C1012" s="45">
        <v>278.76</v>
      </c>
      <c r="D1012" s="45">
        <v>284.51</v>
      </c>
      <c r="E1012" s="45">
        <v>276.31</v>
      </c>
      <c r="F1012" s="45">
        <v>283.29000000000002</v>
      </c>
      <c r="G1012" s="45">
        <v>282.44</v>
      </c>
      <c r="H1012" s="46">
        <v>16287200</v>
      </c>
    </row>
    <row r="1013" spans="2:8" ht="13.5" thickBot="1" x14ac:dyDescent="0.25">
      <c r="B1013" s="44" t="s">
        <v>1153</v>
      </c>
      <c r="C1013" s="45">
        <v>283.16000000000003</v>
      </c>
      <c r="D1013" s="45">
        <v>285.23</v>
      </c>
      <c r="E1013" s="45">
        <v>274.26</v>
      </c>
      <c r="F1013" s="45">
        <v>277.11</v>
      </c>
      <c r="G1013" s="45">
        <v>276.27999999999997</v>
      </c>
      <c r="H1013" s="46">
        <v>21322900</v>
      </c>
    </row>
    <row r="1014" spans="2:8" ht="13.5" thickBot="1" x14ac:dyDescent="0.25">
      <c r="B1014" s="44" t="s">
        <v>1154</v>
      </c>
      <c r="C1014" s="45">
        <v>278.8</v>
      </c>
      <c r="D1014" s="45">
        <v>285.24</v>
      </c>
      <c r="E1014" s="45">
        <v>276.82</v>
      </c>
      <c r="F1014" s="45">
        <v>284.79000000000002</v>
      </c>
      <c r="G1014" s="45">
        <v>283.94</v>
      </c>
      <c r="H1014" s="46">
        <v>17535200</v>
      </c>
    </row>
    <row r="1015" spans="2:8" ht="13.5" thickBot="1" x14ac:dyDescent="0.25">
      <c r="B1015" s="44" t="s">
        <v>1155</v>
      </c>
      <c r="C1015" s="45">
        <v>279.87</v>
      </c>
      <c r="D1015" s="45">
        <v>282.45</v>
      </c>
      <c r="E1015" s="45">
        <v>275.04000000000002</v>
      </c>
      <c r="F1015" s="45">
        <v>278.12</v>
      </c>
      <c r="G1015" s="45">
        <v>277.29000000000002</v>
      </c>
      <c r="H1015" s="46">
        <v>16720000</v>
      </c>
    </row>
    <row r="1016" spans="2:8" ht="13.5" thickBot="1" x14ac:dyDescent="0.25">
      <c r="B1016" s="44" t="s">
        <v>1156</v>
      </c>
      <c r="C1016" s="45">
        <v>279.56</v>
      </c>
      <c r="D1016" s="45">
        <v>283.05</v>
      </c>
      <c r="E1016" s="45">
        <v>276.37</v>
      </c>
      <c r="F1016" s="45">
        <v>278.73</v>
      </c>
      <c r="G1016" s="45">
        <v>277.89</v>
      </c>
      <c r="H1016" s="46">
        <v>28998600</v>
      </c>
    </row>
    <row r="1017" spans="2:8" ht="13.5" thickBot="1" x14ac:dyDescent="0.25">
      <c r="B1017" s="44" t="s">
        <v>1157</v>
      </c>
      <c r="C1017" s="45">
        <v>263.06</v>
      </c>
      <c r="D1017" s="45">
        <v>269.7</v>
      </c>
      <c r="E1017" s="45">
        <v>262.88</v>
      </c>
      <c r="F1017" s="45">
        <v>267.56</v>
      </c>
      <c r="G1017" s="45">
        <v>266.76</v>
      </c>
      <c r="H1017" s="46">
        <v>18763200</v>
      </c>
    </row>
    <row r="1018" spans="2:8" ht="13.5" thickBot="1" x14ac:dyDescent="0.25">
      <c r="B1018" s="44" t="s">
        <v>1158</v>
      </c>
      <c r="C1018" s="45">
        <v>265.52999999999997</v>
      </c>
      <c r="D1018" s="45">
        <v>268.55</v>
      </c>
      <c r="E1018" s="45">
        <v>259.88</v>
      </c>
      <c r="F1018" s="45">
        <v>261.39999999999998</v>
      </c>
      <c r="G1018" s="45">
        <v>260.62</v>
      </c>
      <c r="H1018" s="46">
        <v>13587000</v>
      </c>
    </row>
    <row r="1019" spans="2:8" ht="13.5" thickBot="1" x14ac:dyDescent="0.25">
      <c r="B1019" s="44" t="s">
        <v>1159</v>
      </c>
      <c r="C1019" s="45">
        <v>267.38</v>
      </c>
      <c r="D1019" s="45">
        <v>271.37</v>
      </c>
      <c r="E1019" s="45">
        <v>265.3</v>
      </c>
      <c r="F1019" s="45">
        <v>265.93</v>
      </c>
      <c r="G1019" s="45">
        <v>265.13</v>
      </c>
      <c r="H1019" s="46">
        <v>16622700</v>
      </c>
    </row>
    <row r="1020" spans="2:8" ht="13.5" thickBot="1" x14ac:dyDescent="0.25">
      <c r="B1020" s="44" t="s">
        <v>1160</v>
      </c>
      <c r="C1020" s="45">
        <v>267.60000000000002</v>
      </c>
      <c r="D1020" s="45">
        <v>269.04000000000002</v>
      </c>
      <c r="E1020" s="45">
        <v>263.67</v>
      </c>
      <c r="F1020" s="45">
        <v>266.72000000000003</v>
      </c>
      <c r="G1020" s="45">
        <v>265.92</v>
      </c>
      <c r="H1020" s="46">
        <v>15416100</v>
      </c>
    </row>
    <row r="1021" spans="2:8" ht="13.5" thickBot="1" x14ac:dyDescent="0.25">
      <c r="B1021" s="44" t="s">
        <v>1161</v>
      </c>
      <c r="C1021" s="45">
        <v>277.62</v>
      </c>
      <c r="D1021" s="45">
        <v>278.75</v>
      </c>
      <c r="E1021" s="45">
        <v>271.5</v>
      </c>
      <c r="F1021" s="45">
        <v>271.82</v>
      </c>
      <c r="G1021" s="45">
        <v>271</v>
      </c>
      <c r="H1021" s="46">
        <v>15577800</v>
      </c>
    </row>
    <row r="1022" spans="2:8" ht="13.5" thickBot="1" x14ac:dyDescent="0.25">
      <c r="B1022" s="44" t="s">
        <v>1162</v>
      </c>
      <c r="C1022" s="45">
        <v>277.58</v>
      </c>
      <c r="D1022" s="45">
        <v>279.10000000000002</v>
      </c>
      <c r="E1022" s="45">
        <v>273.39</v>
      </c>
      <c r="F1022" s="45">
        <v>276.14</v>
      </c>
      <c r="G1022" s="45">
        <v>275.31</v>
      </c>
      <c r="H1022" s="46">
        <v>18063300</v>
      </c>
    </row>
    <row r="1023" spans="2:8" ht="13.5" thickBot="1" x14ac:dyDescent="0.25">
      <c r="B1023" s="44" t="s">
        <v>1163</v>
      </c>
      <c r="C1023" s="45">
        <v>270.2</v>
      </c>
      <c r="D1023" s="45">
        <v>280.18</v>
      </c>
      <c r="E1023" s="45">
        <v>267.87</v>
      </c>
      <c r="F1023" s="45">
        <v>275.75</v>
      </c>
      <c r="G1023" s="45">
        <v>274.92</v>
      </c>
      <c r="H1023" s="46">
        <v>31019300</v>
      </c>
    </row>
    <row r="1024" spans="2:8" ht="13.5" thickBot="1" x14ac:dyDescent="0.25">
      <c r="B1024" s="44" t="s">
        <v>1164</v>
      </c>
      <c r="C1024" s="45">
        <v>264.52</v>
      </c>
      <c r="D1024" s="45">
        <v>264.75</v>
      </c>
      <c r="E1024" s="45">
        <v>262.17</v>
      </c>
      <c r="F1024" s="45">
        <v>264.45</v>
      </c>
      <c r="G1024" s="45">
        <v>263.66000000000003</v>
      </c>
      <c r="H1024" s="46">
        <v>14107800</v>
      </c>
    </row>
    <row r="1025" spans="2:8" ht="13.5" thickBot="1" x14ac:dyDescent="0.25">
      <c r="B1025" s="44" t="s">
        <v>1165</v>
      </c>
      <c r="C1025" s="45">
        <v>259.75</v>
      </c>
      <c r="D1025" s="45">
        <v>264.62</v>
      </c>
      <c r="E1025" s="45">
        <v>259.14999999999998</v>
      </c>
      <c r="F1025" s="45">
        <v>263.76</v>
      </c>
      <c r="G1025" s="45">
        <v>262.97000000000003</v>
      </c>
      <c r="H1025" s="46">
        <v>16312800</v>
      </c>
    </row>
    <row r="1026" spans="2:8" ht="13.5" thickBot="1" x14ac:dyDescent="0.25">
      <c r="B1026" s="44" t="s">
        <v>1166</v>
      </c>
      <c r="C1026" s="45">
        <v>259.20999999999998</v>
      </c>
      <c r="D1026" s="45">
        <v>260.18</v>
      </c>
      <c r="E1026" s="45">
        <v>254.82</v>
      </c>
      <c r="F1026" s="45">
        <v>258.12</v>
      </c>
      <c r="G1026" s="45">
        <v>257.35000000000002</v>
      </c>
      <c r="H1026" s="46">
        <v>23133400</v>
      </c>
    </row>
    <row r="1027" spans="2:8" ht="13.5" thickBot="1" x14ac:dyDescent="0.25">
      <c r="B1027" s="44" t="s">
        <v>1167</v>
      </c>
      <c r="C1027" s="45">
        <v>261.77999999999997</v>
      </c>
      <c r="D1027" s="45">
        <v>265.69</v>
      </c>
      <c r="E1027" s="45">
        <v>258.24</v>
      </c>
      <c r="F1027" s="45">
        <v>258.66000000000003</v>
      </c>
      <c r="G1027" s="45">
        <v>257.88</v>
      </c>
      <c r="H1027" s="46">
        <v>18696900</v>
      </c>
    </row>
    <row r="1028" spans="2:8" ht="13.5" thickBot="1" x14ac:dyDescent="0.25">
      <c r="B1028" s="44" t="s">
        <v>1168</v>
      </c>
      <c r="C1028" s="45">
        <v>262.2</v>
      </c>
      <c r="D1028" s="45">
        <v>264.87</v>
      </c>
      <c r="E1028" s="45">
        <v>260.83999999999997</v>
      </c>
      <c r="F1028" s="45">
        <v>264.64999999999998</v>
      </c>
      <c r="G1028" s="45">
        <v>263.86</v>
      </c>
      <c r="H1028" s="46">
        <v>12822300</v>
      </c>
    </row>
    <row r="1029" spans="2:8" ht="13.5" thickBot="1" x14ac:dyDescent="0.25">
      <c r="B1029" s="44" t="s">
        <v>1169</v>
      </c>
      <c r="C1029" s="45">
        <v>261.20999999999998</v>
      </c>
      <c r="D1029" s="45">
        <v>265.14999999999998</v>
      </c>
      <c r="E1029" s="45">
        <v>259.18</v>
      </c>
      <c r="F1029" s="45">
        <v>259.94</v>
      </c>
      <c r="G1029" s="45">
        <v>259.16000000000003</v>
      </c>
      <c r="H1029" s="46">
        <v>16367600</v>
      </c>
    </row>
    <row r="1030" spans="2:8" ht="13.5" thickBot="1" x14ac:dyDescent="0.25">
      <c r="B1030" s="44" t="s">
        <v>1170</v>
      </c>
      <c r="C1030" s="45">
        <v>265.35000000000002</v>
      </c>
      <c r="D1030" s="45">
        <v>268.33</v>
      </c>
      <c r="E1030" s="45">
        <v>264.8</v>
      </c>
      <c r="F1030" s="45">
        <v>266.63</v>
      </c>
      <c r="G1030" s="45">
        <v>265.83</v>
      </c>
      <c r="H1030" s="46">
        <v>20009800</v>
      </c>
    </row>
    <row r="1031" spans="2:8" ht="13.5" thickBot="1" x14ac:dyDescent="0.25">
      <c r="B1031" s="44" t="s">
        <v>1171</v>
      </c>
      <c r="C1031" s="45">
        <v>261.98</v>
      </c>
      <c r="D1031" s="45">
        <v>266.08</v>
      </c>
      <c r="E1031" s="45">
        <v>260.10000000000002</v>
      </c>
      <c r="F1031" s="45">
        <v>261.89999999999998</v>
      </c>
      <c r="G1031" s="45">
        <v>261.11</v>
      </c>
      <c r="H1031" s="46">
        <v>20142500</v>
      </c>
    </row>
    <row r="1032" spans="2:8" ht="13.5" thickBot="1" x14ac:dyDescent="0.25">
      <c r="B1032" s="44" t="s">
        <v>1172</v>
      </c>
      <c r="C1032" s="45">
        <v>257.81</v>
      </c>
      <c r="D1032" s="45">
        <v>263.33</v>
      </c>
      <c r="E1032" s="45">
        <v>256.89999999999998</v>
      </c>
      <c r="F1032" s="45">
        <v>261.79000000000002</v>
      </c>
      <c r="G1032" s="45">
        <v>261</v>
      </c>
      <c r="H1032" s="46">
        <v>20200200</v>
      </c>
    </row>
    <row r="1033" spans="2:8" ht="13.5" thickBot="1" x14ac:dyDescent="0.25">
      <c r="B1033" s="44" t="s">
        <v>1173</v>
      </c>
      <c r="C1033" s="45">
        <v>259.39999999999998</v>
      </c>
      <c r="D1033" s="45">
        <v>259.60000000000002</v>
      </c>
      <c r="E1033" s="45">
        <v>254.82</v>
      </c>
      <c r="F1033" s="45">
        <v>256.82</v>
      </c>
      <c r="G1033" s="45">
        <v>256.05</v>
      </c>
      <c r="H1033" s="46">
        <v>18826300</v>
      </c>
    </row>
    <row r="1034" spans="2:8" ht="13.5" thickBot="1" x14ac:dyDescent="0.25">
      <c r="B1034" s="44" t="s">
        <v>1174</v>
      </c>
      <c r="C1034" s="45">
        <v>249.4</v>
      </c>
      <c r="D1034" s="45">
        <v>255.75</v>
      </c>
      <c r="E1034" s="45">
        <v>246.61</v>
      </c>
      <c r="F1034" s="45">
        <v>254.82</v>
      </c>
      <c r="G1034" s="45">
        <v>254.06</v>
      </c>
      <c r="H1034" s="46">
        <v>18351300</v>
      </c>
    </row>
    <row r="1035" spans="2:8" ht="13.5" thickBot="1" x14ac:dyDescent="0.25">
      <c r="B1035" s="44" t="s">
        <v>1175</v>
      </c>
      <c r="C1035" s="45">
        <v>246.5</v>
      </c>
      <c r="D1035" s="45">
        <v>252.24</v>
      </c>
      <c r="E1035" s="45">
        <v>245.62</v>
      </c>
      <c r="F1035" s="45">
        <v>249.53</v>
      </c>
      <c r="G1035" s="45">
        <v>248.78</v>
      </c>
      <c r="H1035" s="46">
        <v>20006800</v>
      </c>
    </row>
    <row r="1036" spans="2:8" ht="13.5" thickBot="1" x14ac:dyDescent="0.25">
      <c r="B1036" s="44" t="s">
        <v>1176</v>
      </c>
      <c r="C1036" s="45">
        <v>255.26</v>
      </c>
      <c r="D1036" s="45">
        <v>257.99</v>
      </c>
      <c r="E1036" s="45">
        <v>248.15</v>
      </c>
      <c r="F1036" s="45">
        <v>249.02</v>
      </c>
      <c r="G1036" s="45">
        <v>248.27</v>
      </c>
      <c r="H1036" s="46">
        <v>19641300</v>
      </c>
    </row>
    <row r="1037" spans="2:8" ht="13.5" thickBot="1" x14ac:dyDescent="0.25">
      <c r="B1037" s="44" t="s">
        <v>1177</v>
      </c>
      <c r="C1037" s="45">
        <v>253.31</v>
      </c>
      <c r="D1037" s="45">
        <v>255.32</v>
      </c>
      <c r="E1037" s="45">
        <v>248.22</v>
      </c>
      <c r="F1037" s="45">
        <v>254.75</v>
      </c>
      <c r="G1037" s="45">
        <v>253.99</v>
      </c>
      <c r="H1037" s="46">
        <v>30293100</v>
      </c>
    </row>
    <row r="1038" spans="2:8" ht="13.5" thickBot="1" x14ac:dyDescent="0.25">
      <c r="B1038" s="44" t="s">
        <v>1178</v>
      </c>
      <c r="C1038" s="45">
        <v>247.54</v>
      </c>
      <c r="D1038" s="45">
        <v>249.95</v>
      </c>
      <c r="E1038" s="45">
        <v>244.13</v>
      </c>
      <c r="F1038" s="45">
        <v>248.15</v>
      </c>
      <c r="G1038" s="45">
        <v>247.41</v>
      </c>
      <c r="H1038" s="46">
        <v>24709400</v>
      </c>
    </row>
    <row r="1039" spans="2:8" ht="13.5" thickBot="1" x14ac:dyDescent="0.25">
      <c r="B1039" s="44" t="s">
        <v>1179</v>
      </c>
      <c r="C1039" s="45">
        <v>258.39999999999998</v>
      </c>
      <c r="D1039" s="45">
        <v>259.2</v>
      </c>
      <c r="E1039" s="45">
        <v>250.05</v>
      </c>
      <c r="F1039" s="45">
        <v>252.53</v>
      </c>
      <c r="G1039" s="45">
        <v>251.77</v>
      </c>
      <c r="H1039" s="46">
        <v>28130800</v>
      </c>
    </row>
    <row r="1040" spans="2:8" ht="13.5" thickBot="1" x14ac:dyDescent="0.25">
      <c r="B1040" s="44" t="s">
        <v>1180</v>
      </c>
      <c r="C1040" s="45">
        <v>258.27999999999997</v>
      </c>
      <c r="D1040" s="45">
        <v>261.5</v>
      </c>
      <c r="E1040" s="45">
        <v>250.19</v>
      </c>
      <c r="F1040" s="45">
        <v>254.82</v>
      </c>
      <c r="G1040" s="45">
        <v>254.06</v>
      </c>
      <c r="H1040" s="46">
        <v>31281400</v>
      </c>
    </row>
    <row r="1041" spans="2:8" ht="13.5" thickBot="1" x14ac:dyDescent="0.25">
      <c r="B1041" s="44" t="s">
        <v>1181</v>
      </c>
      <c r="C1041" s="45">
        <v>267.29000000000002</v>
      </c>
      <c r="D1041" s="45">
        <v>272.44</v>
      </c>
      <c r="E1041" s="45">
        <v>261.79000000000002</v>
      </c>
      <c r="F1041" s="45">
        <v>263.52</v>
      </c>
      <c r="G1041" s="45">
        <v>262.73</v>
      </c>
      <c r="H1041" s="46">
        <v>29183400</v>
      </c>
    </row>
    <row r="1042" spans="2:8" ht="13.5" thickBot="1" x14ac:dyDescent="0.25">
      <c r="B1042" s="44" t="s">
        <v>1182</v>
      </c>
      <c r="C1042" s="45">
        <v>270.67</v>
      </c>
      <c r="D1042" s="45">
        <v>274.52</v>
      </c>
      <c r="E1042" s="45">
        <v>269.3</v>
      </c>
      <c r="F1042" s="45">
        <v>272.42</v>
      </c>
      <c r="G1042" s="45">
        <v>271.60000000000002</v>
      </c>
      <c r="H1042" s="46">
        <v>18478500</v>
      </c>
    </row>
    <row r="1043" spans="2:8" ht="13.5" thickBot="1" x14ac:dyDescent="0.25">
      <c r="B1043" s="44" t="s">
        <v>1183</v>
      </c>
      <c r="C1043" s="45">
        <v>270.95</v>
      </c>
      <c r="D1043" s="45">
        <v>276.64</v>
      </c>
      <c r="E1043" s="45">
        <v>265.7</v>
      </c>
      <c r="F1043" s="45">
        <v>266.14999999999998</v>
      </c>
      <c r="G1043" s="45">
        <v>265.35000000000002</v>
      </c>
      <c r="H1043" s="46">
        <v>24093800</v>
      </c>
    </row>
    <row r="1044" spans="2:8" ht="13.5" thickBot="1" x14ac:dyDescent="0.25">
      <c r="B1044" s="44" t="s">
        <v>1184</v>
      </c>
      <c r="C1044" s="45">
        <v>270.06</v>
      </c>
      <c r="D1044" s="45">
        <v>271.39</v>
      </c>
      <c r="E1044" s="45">
        <v>262.64</v>
      </c>
      <c r="F1044" s="45">
        <v>266.61</v>
      </c>
      <c r="G1044" s="45">
        <v>265.81</v>
      </c>
      <c r="H1044" s="46">
        <v>18913900</v>
      </c>
    </row>
    <row r="1045" spans="2:8" ht="13.5" thickBot="1" x14ac:dyDescent="0.25">
      <c r="B1045" s="44" t="s">
        <v>1185</v>
      </c>
      <c r="C1045" s="45">
        <v>275.51</v>
      </c>
      <c r="D1045" s="45">
        <v>279.16000000000003</v>
      </c>
      <c r="E1045" s="45">
        <v>267.02999999999997</v>
      </c>
      <c r="F1045" s="45">
        <v>268.08999999999997</v>
      </c>
      <c r="G1045" s="45">
        <v>267.29000000000002</v>
      </c>
      <c r="H1045" s="46">
        <v>24814700</v>
      </c>
    </row>
    <row r="1046" spans="2:8" ht="13.5" thickBot="1" x14ac:dyDescent="0.25">
      <c r="B1046" s="44" t="s">
        <v>1186</v>
      </c>
      <c r="C1046" s="45">
        <v>275.77</v>
      </c>
      <c r="D1046" s="45">
        <v>278.48</v>
      </c>
      <c r="E1046" s="45">
        <v>271.35000000000002</v>
      </c>
      <c r="F1046" s="45">
        <v>273.72000000000003</v>
      </c>
      <c r="G1046" s="45">
        <v>272.89999999999998</v>
      </c>
      <c r="H1046" s="46">
        <v>22918800</v>
      </c>
    </row>
    <row r="1047" spans="2:8" ht="13.5" thickBot="1" x14ac:dyDescent="0.25">
      <c r="B1047" s="44" t="s">
        <v>1187</v>
      </c>
      <c r="C1047" s="45">
        <v>271.27999999999997</v>
      </c>
      <c r="D1047" s="45">
        <v>279.3</v>
      </c>
      <c r="E1047" s="45">
        <v>269.42</v>
      </c>
      <c r="F1047" s="45">
        <v>271.16000000000003</v>
      </c>
      <c r="G1047" s="45">
        <v>270.35000000000002</v>
      </c>
      <c r="H1047" s="46">
        <v>24864000</v>
      </c>
    </row>
    <row r="1048" spans="2:8" ht="13.5" thickBot="1" x14ac:dyDescent="0.25">
      <c r="B1048" s="44" t="s">
        <v>1188</v>
      </c>
      <c r="C1048" s="45">
        <v>287.25</v>
      </c>
      <c r="D1048" s="45">
        <v>289</v>
      </c>
      <c r="E1048" s="45">
        <v>271.14</v>
      </c>
      <c r="F1048" s="45">
        <v>282.73</v>
      </c>
      <c r="G1048" s="45">
        <v>281.88</v>
      </c>
      <c r="H1048" s="46">
        <v>30333700</v>
      </c>
    </row>
    <row r="1049" spans="2:8" ht="13.5" thickBot="1" x14ac:dyDescent="0.25">
      <c r="B1049" s="44" t="s">
        <v>1189</v>
      </c>
      <c r="C1049" s="45">
        <v>295.99</v>
      </c>
      <c r="D1049" s="45">
        <v>297.60000000000002</v>
      </c>
      <c r="E1049" s="45">
        <v>283.63</v>
      </c>
      <c r="F1049" s="45">
        <v>291.12</v>
      </c>
      <c r="G1049" s="45">
        <v>290.25</v>
      </c>
      <c r="H1049" s="46">
        <v>32294100</v>
      </c>
    </row>
    <row r="1050" spans="2:8" ht="13.5" thickBot="1" x14ac:dyDescent="0.25">
      <c r="B1050" s="44" t="s">
        <v>1190</v>
      </c>
      <c r="C1050" s="45">
        <v>298.88</v>
      </c>
      <c r="D1050" s="45">
        <v>303.60000000000002</v>
      </c>
      <c r="E1050" s="45">
        <v>293.05</v>
      </c>
      <c r="F1050" s="45">
        <v>302.5</v>
      </c>
      <c r="G1050" s="45">
        <v>301.58999999999997</v>
      </c>
      <c r="H1050" s="46">
        <v>24341400</v>
      </c>
    </row>
    <row r="1051" spans="2:8" ht="13.5" thickBot="1" x14ac:dyDescent="0.25">
      <c r="B1051" s="44" t="s">
        <v>1191</v>
      </c>
      <c r="C1051" s="45">
        <v>294.70999999999998</v>
      </c>
      <c r="D1051" s="45">
        <v>301.49</v>
      </c>
      <c r="E1051" s="45">
        <v>292.70999999999998</v>
      </c>
      <c r="F1051" s="45">
        <v>295.44</v>
      </c>
      <c r="G1051" s="45">
        <v>294.55</v>
      </c>
      <c r="H1051" s="46">
        <v>17295900</v>
      </c>
    </row>
    <row r="1052" spans="2:8" ht="13.5" thickBot="1" x14ac:dyDescent="0.25">
      <c r="B1052" s="44" t="s">
        <v>1192</v>
      </c>
      <c r="C1052" s="45">
        <v>293.95</v>
      </c>
      <c r="D1052" s="45">
        <v>296.88</v>
      </c>
      <c r="E1052" s="45">
        <v>291.55</v>
      </c>
      <c r="F1052" s="45">
        <v>293.2</v>
      </c>
      <c r="G1052" s="45">
        <v>292.32</v>
      </c>
      <c r="H1052" s="46">
        <v>17345100</v>
      </c>
    </row>
    <row r="1053" spans="2:8" ht="13.5" thickBot="1" x14ac:dyDescent="0.25">
      <c r="B1053" s="44" t="s">
        <v>1193</v>
      </c>
      <c r="C1053" s="45">
        <v>295</v>
      </c>
      <c r="D1053" s="45">
        <v>297.23</v>
      </c>
      <c r="E1053" s="45">
        <v>290.98</v>
      </c>
      <c r="F1053" s="45">
        <v>293.66000000000003</v>
      </c>
      <c r="G1053" s="45">
        <v>292.77999999999997</v>
      </c>
      <c r="H1053" s="46">
        <v>17157400</v>
      </c>
    </row>
    <row r="1054" spans="2:8" ht="13.5" thickBot="1" x14ac:dyDescent="0.25">
      <c r="B1054" s="44" t="s">
        <v>1194</v>
      </c>
      <c r="C1054" s="45">
        <v>300.16000000000003</v>
      </c>
      <c r="D1054" s="45">
        <v>301.23</v>
      </c>
      <c r="E1054" s="45">
        <v>292.02</v>
      </c>
      <c r="F1054" s="45">
        <v>293.22000000000003</v>
      </c>
      <c r="G1054" s="45">
        <v>292.33999999999997</v>
      </c>
      <c r="H1054" s="46">
        <v>30301300</v>
      </c>
    </row>
    <row r="1055" spans="2:8" ht="13.5" thickBot="1" x14ac:dyDescent="0.25">
      <c r="B1055" s="44" t="s">
        <v>1195</v>
      </c>
      <c r="C1055" s="45">
        <v>284</v>
      </c>
      <c r="D1055" s="45">
        <v>304.67</v>
      </c>
      <c r="E1055" s="45">
        <v>284</v>
      </c>
      <c r="F1055" s="45">
        <v>303.91000000000003</v>
      </c>
      <c r="G1055" s="45">
        <v>303</v>
      </c>
      <c r="H1055" s="46">
        <v>69015200</v>
      </c>
    </row>
    <row r="1056" spans="2:8" ht="13.5" thickBot="1" x14ac:dyDescent="0.25">
      <c r="B1056" s="44" t="s">
        <v>1196</v>
      </c>
      <c r="C1056" s="45">
        <v>272.41000000000003</v>
      </c>
      <c r="D1056" s="45">
        <v>283.08999999999997</v>
      </c>
      <c r="E1056" s="45">
        <v>270.26</v>
      </c>
      <c r="F1056" s="45">
        <v>280.82</v>
      </c>
      <c r="G1056" s="45">
        <v>279.98</v>
      </c>
      <c r="H1056" s="46">
        <v>42127200</v>
      </c>
    </row>
    <row r="1057" spans="2:8" ht="13.5" thickBot="1" x14ac:dyDescent="0.25">
      <c r="B1057" s="44" t="s">
        <v>1197</v>
      </c>
      <c r="C1057" s="45">
        <v>271.07</v>
      </c>
      <c r="D1057" s="45">
        <v>277.25</v>
      </c>
      <c r="E1057" s="45">
        <v>268.77</v>
      </c>
      <c r="F1057" s="45">
        <v>271.39</v>
      </c>
      <c r="G1057" s="45">
        <v>270.58</v>
      </c>
      <c r="H1057" s="46">
        <v>23685600</v>
      </c>
    </row>
    <row r="1058" spans="2:8" ht="13.5" thickBot="1" x14ac:dyDescent="0.25">
      <c r="B1058" s="44" t="s">
        <v>1198</v>
      </c>
      <c r="C1058" s="45">
        <v>268.69</v>
      </c>
      <c r="D1058" s="45">
        <v>270.49</v>
      </c>
      <c r="E1058" s="45">
        <v>266.42</v>
      </c>
      <c r="F1058" s="45">
        <v>267.01</v>
      </c>
      <c r="G1058" s="45">
        <v>266.20999999999998</v>
      </c>
      <c r="H1058" s="46">
        <v>15538600</v>
      </c>
    </row>
    <row r="1059" spans="2:8" ht="13.5" thickBot="1" x14ac:dyDescent="0.25">
      <c r="B1059" s="44" t="s">
        <v>1199</v>
      </c>
      <c r="C1059" s="45">
        <v>261.5</v>
      </c>
      <c r="D1059" s="45">
        <v>269.63</v>
      </c>
      <c r="E1059" s="45">
        <v>261.45999999999998</v>
      </c>
      <c r="F1059" s="45">
        <v>269.01</v>
      </c>
      <c r="G1059" s="45">
        <v>268.2</v>
      </c>
      <c r="H1059" s="46">
        <v>20299700</v>
      </c>
    </row>
    <row r="1060" spans="2:8" ht="13.5" thickBot="1" x14ac:dyDescent="0.25">
      <c r="B1060" s="44" t="s">
        <v>1200</v>
      </c>
      <c r="C1060" s="45">
        <v>261.39</v>
      </c>
      <c r="D1060" s="45">
        <v>267.91000000000003</v>
      </c>
      <c r="E1060" s="45">
        <v>261.35000000000002</v>
      </c>
      <c r="F1060" s="45">
        <v>262.58999999999997</v>
      </c>
      <c r="G1060" s="45">
        <v>261.8</v>
      </c>
      <c r="H1060" s="46">
        <v>23291500</v>
      </c>
    </row>
    <row r="1061" spans="2:8" ht="13.5" thickBot="1" x14ac:dyDescent="0.25">
      <c r="B1061" s="44" t="s">
        <v>1201</v>
      </c>
      <c r="C1061" s="45">
        <v>260.95</v>
      </c>
      <c r="D1061" s="45">
        <v>265.14999999999998</v>
      </c>
      <c r="E1061" s="45">
        <v>259.26</v>
      </c>
      <c r="F1061" s="45">
        <v>262.33999999999997</v>
      </c>
      <c r="G1061" s="45">
        <v>261.55</v>
      </c>
      <c r="H1061" s="46">
        <v>18690400</v>
      </c>
    </row>
    <row r="1062" spans="2:8" ht="13.5" thickBot="1" x14ac:dyDescent="0.25">
      <c r="B1062" s="44" t="s">
        <v>1202</v>
      </c>
      <c r="C1062" s="45">
        <v>262.5</v>
      </c>
      <c r="D1062" s="45">
        <v>264.10000000000002</v>
      </c>
      <c r="E1062" s="45">
        <v>259.39999999999998</v>
      </c>
      <c r="F1062" s="45">
        <v>261.16000000000003</v>
      </c>
      <c r="G1062" s="45">
        <v>260.38</v>
      </c>
      <c r="H1062" s="46">
        <v>13351100</v>
      </c>
    </row>
    <row r="1063" spans="2:8" ht="13.5" thickBot="1" x14ac:dyDescent="0.25">
      <c r="B1063" s="44" t="s">
        <v>1203</v>
      </c>
      <c r="C1063" s="45">
        <v>262.31</v>
      </c>
      <c r="D1063" s="45">
        <v>262.64999999999998</v>
      </c>
      <c r="E1063" s="45">
        <v>258.68</v>
      </c>
      <c r="F1063" s="45">
        <v>261.24</v>
      </c>
      <c r="G1063" s="45">
        <v>260.45999999999998</v>
      </c>
      <c r="H1063" s="46">
        <v>14792700</v>
      </c>
    </row>
    <row r="1064" spans="2:8" ht="13.5" thickBot="1" x14ac:dyDescent="0.25">
      <c r="B1064" s="44" t="s">
        <v>1204</v>
      </c>
      <c r="C1064" s="45">
        <v>261.55</v>
      </c>
      <c r="D1064" s="45">
        <v>265.16000000000003</v>
      </c>
      <c r="E1064" s="45">
        <v>259.57</v>
      </c>
      <c r="F1064" s="45">
        <v>261.3</v>
      </c>
      <c r="G1064" s="45">
        <v>260.52</v>
      </c>
      <c r="H1064" s="46">
        <v>17374000</v>
      </c>
    </row>
    <row r="1065" spans="2:8" ht="13.5" thickBot="1" x14ac:dyDescent="0.25">
      <c r="B1065" s="44" t="s">
        <v>1205</v>
      </c>
      <c r="C1065" s="45">
        <v>258.97000000000003</v>
      </c>
      <c r="D1065" s="45">
        <v>263.89999999999998</v>
      </c>
      <c r="E1065" s="45">
        <v>258.11</v>
      </c>
      <c r="F1065" s="45">
        <v>259.89</v>
      </c>
      <c r="G1065" s="45">
        <v>259.11</v>
      </c>
      <c r="H1065" s="46">
        <v>21415700</v>
      </c>
    </row>
    <row r="1066" spans="2:8" ht="13.5" thickBot="1" x14ac:dyDescent="0.25">
      <c r="B1066" s="44" t="s">
        <v>1206</v>
      </c>
      <c r="C1066" s="45">
        <v>260.19</v>
      </c>
      <c r="D1066" s="45">
        <v>265.92</v>
      </c>
      <c r="E1066" s="45">
        <v>255.13</v>
      </c>
      <c r="F1066" s="45">
        <v>256.13</v>
      </c>
      <c r="G1066" s="45">
        <v>255.36</v>
      </c>
      <c r="H1066" s="46">
        <v>28238300</v>
      </c>
    </row>
    <row r="1067" spans="2:8" ht="13.5" thickBot="1" x14ac:dyDescent="0.25">
      <c r="B1067" s="44" t="s">
        <v>1207</v>
      </c>
      <c r="C1067" s="45">
        <v>268.04000000000002</v>
      </c>
      <c r="D1067" s="45">
        <v>273.86</v>
      </c>
      <c r="E1067" s="45">
        <v>259.69</v>
      </c>
      <c r="F1067" s="45">
        <v>263</v>
      </c>
      <c r="G1067" s="45">
        <v>262.20999999999998</v>
      </c>
      <c r="H1067" s="46">
        <v>30248800</v>
      </c>
    </row>
    <row r="1068" spans="2:8" ht="13.5" thickBot="1" x14ac:dyDescent="0.25">
      <c r="B1068" s="44" t="s">
        <v>1208</v>
      </c>
      <c r="C1068" s="45">
        <v>264.08</v>
      </c>
      <c r="D1068" s="45">
        <v>278.89</v>
      </c>
      <c r="E1068" s="45">
        <v>263.43</v>
      </c>
      <c r="F1068" s="45">
        <v>268.44</v>
      </c>
      <c r="G1068" s="45">
        <v>267.63</v>
      </c>
      <c r="H1068" s="46">
        <v>72766400</v>
      </c>
    </row>
    <row r="1069" spans="2:8" ht="13.5" thickBot="1" x14ac:dyDescent="0.25">
      <c r="B1069" s="44" t="s">
        <v>1209</v>
      </c>
      <c r="C1069" s="45">
        <v>249.04</v>
      </c>
      <c r="D1069" s="45">
        <v>266.60000000000002</v>
      </c>
      <c r="E1069" s="45">
        <v>248.67</v>
      </c>
      <c r="F1069" s="45">
        <v>265.27999999999997</v>
      </c>
      <c r="G1069" s="45">
        <v>264.48</v>
      </c>
      <c r="H1069" s="46">
        <v>45241600</v>
      </c>
    </row>
    <row r="1070" spans="2:8" ht="13.5" thickBot="1" x14ac:dyDescent="0.25">
      <c r="B1070" s="44" t="s">
        <v>1210</v>
      </c>
      <c r="C1070" s="45">
        <v>250.19</v>
      </c>
      <c r="D1070" s="45">
        <v>252.27</v>
      </c>
      <c r="E1070" s="45">
        <v>247.77</v>
      </c>
      <c r="F1070" s="45">
        <v>249.12</v>
      </c>
      <c r="G1070" s="45">
        <v>248.37</v>
      </c>
      <c r="H1070" s="46">
        <v>13050100</v>
      </c>
    </row>
    <row r="1071" spans="2:8" ht="13.5" thickBot="1" x14ac:dyDescent="0.25">
      <c r="B1071" s="44" t="s">
        <v>1211</v>
      </c>
      <c r="C1071" s="45">
        <v>251.56</v>
      </c>
      <c r="D1071" s="45">
        <v>252.8</v>
      </c>
      <c r="E1071" s="45">
        <v>247.43</v>
      </c>
      <c r="F1071" s="45">
        <v>249.83</v>
      </c>
      <c r="G1071" s="45">
        <v>249.08</v>
      </c>
      <c r="H1071" s="46">
        <v>17183500</v>
      </c>
    </row>
    <row r="1072" spans="2:8" ht="13.5" thickBot="1" x14ac:dyDescent="0.25">
      <c r="B1072" s="44" t="s">
        <v>1212</v>
      </c>
      <c r="C1072" s="45">
        <v>252.65</v>
      </c>
      <c r="D1072" s="45">
        <v>255.4</v>
      </c>
      <c r="E1072" s="45">
        <v>250.33</v>
      </c>
      <c r="F1072" s="45">
        <v>251.96</v>
      </c>
      <c r="G1072" s="45">
        <v>251.2</v>
      </c>
      <c r="H1072" s="46">
        <v>23124900</v>
      </c>
    </row>
    <row r="1073" spans="2:8" ht="13.5" thickBot="1" x14ac:dyDescent="0.25">
      <c r="B1073" s="44" t="s">
        <v>1213</v>
      </c>
      <c r="C1073" s="45">
        <v>255.82</v>
      </c>
      <c r="D1073" s="45">
        <v>255.85</v>
      </c>
      <c r="E1073" s="45">
        <v>249</v>
      </c>
      <c r="F1073" s="45">
        <v>253.67</v>
      </c>
      <c r="G1073" s="45">
        <v>252.91</v>
      </c>
      <c r="H1073" s="46">
        <v>53005100</v>
      </c>
    </row>
    <row r="1074" spans="2:8" ht="13.5" thickBot="1" x14ac:dyDescent="0.25">
      <c r="B1074" s="44" t="s">
        <v>1214</v>
      </c>
      <c r="C1074" s="45">
        <v>230.22</v>
      </c>
      <c r="D1074" s="45">
        <v>234.89</v>
      </c>
      <c r="E1074" s="45">
        <v>229</v>
      </c>
      <c r="F1074" s="45">
        <v>234.5</v>
      </c>
      <c r="G1074" s="45">
        <v>233.8</v>
      </c>
      <c r="H1074" s="46">
        <v>20615300</v>
      </c>
    </row>
    <row r="1075" spans="2:8" ht="13.5" thickBot="1" x14ac:dyDescent="0.25">
      <c r="B1075" s="44" t="s">
        <v>1215</v>
      </c>
      <c r="C1075" s="45">
        <v>231.14</v>
      </c>
      <c r="D1075" s="45">
        <v>233.7</v>
      </c>
      <c r="E1075" s="45">
        <v>230.31</v>
      </c>
      <c r="F1075" s="45">
        <v>233.29</v>
      </c>
      <c r="G1075" s="45">
        <v>232.59</v>
      </c>
      <c r="H1075" s="46">
        <v>13588300</v>
      </c>
    </row>
    <row r="1076" spans="2:8" ht="13.5" thickBot="1" x14ac:dyDescent="0.25">
      <c r="B1076" s="44" t="s">
        <v>1216</v>
      </c>
      <c r="C1076" s="45">
        <v>234.63</v>
      </c>
      <c r="D1076" s="45">
        <v>234.96</v>
      </c>
      <c r="E1076" s="45">
        <v>229.83</v>
      </c>
      <c r="F1076" s="45">
        <v>230.12</v>
      </c>
      <c r="G1076" s="45">
        <v>229.43</v>
      </c>
      <c r="H1076" s="46">
        <v>14170100</v>
      </c>
    </row>
    <row r="1077" spans="2:8" ht="13.5" thickBot="1" x14ac:dyDescent="0.25">
      <c r="B1077" s="44" t="s">
        <v>1217</v>
      </c>
      <c r="C1077" s="45">
        <v>231.46</v>
      </c>
      <c r="D1077" s="45">
        <v>234.95</v>
      </c>
      <c r="E1077" s="45">
        <v>230.83</v>
      </c>
      <c r="F1077" s="45">
        <v>233.5</v>
      </c>
      <c r="G1077" s="45">
        <v>232.8</v>
      </c>
      <c r="H1077" s="46">
        <v>13163100</v>
      </c>
    </row>
    <row r="1078" spans="2:8" ht="13.5" thickBot="1" x14ac:dyDescent="0.25">
      <c r="B1078" s="44" t="s">
        <v>1218</v>
      </c>
      <c r="C1078" s="45">
        <v>230.19</v>
      </c>
      <c r="D1078" s="45">
        <v>233.49</v>
      </c>
      <c r="E1078" s="45">
        <v>226.9</v>
      </c>
      <c r="F1078" s="45">
        <v>230.71</v>
      </c>
      <c r="G1078" s="45">
        <v>230.02</v>
      </c>
      <c r="H1078" s="46">
        <v>18325800</v>
      </c>
    </row>
    <row r="1079" spans="2:8" ht="13.5" thickBot="1" x14ac:dyDescent="0.25">
      <c r="B1079" s="44" t="s">
        <v>1219</v>
      </c>
      <c r="C1079" s="45">
        <v>239.63</v>
      </c>
      <c r="D1079" s="45">
        <v>242.42</v>
      </c>
      <c r="E1079" s="45">
        <v>231.75</v>
      </c>
      <c r="F1079" s="45">
        <v>232.6</v>
      </c>
      <c r="G1079" s="45">
        <v>231.9</v>
      </c>
      <c r="H1079" s="46">
        <v>21771800</v>
      </c>
    </row>
    <row r="1080" spans="2:8" ht="13.5" thickBot="1" x14ac:dyDescent="0.25">
      <c r="B1080" s="44" t="s">
        <v>1220</v>
      </c>
      <c r="C1080" s="45">
        <v>240.26</v>
      </c>
      <c r="D1080" s="45">
        <v>241.9</v>
      </c>
      <c r="E1080" s="45">
        <v>238.12</v>
      </c>
      <c r="F1080" s="45">
        <v>239.87</v>
      </c>
      <c r="G1080" s="45">
        <v>239.15</v>
      </c>
      <c r="H1080" s="46">
        <v>15427900</v>
      </c>
    </row>
    <row r="1081" spans="2:8" ht="13.5" thickBot="1" x14ac:dyDescent="0.25">
      <c r="B1081" s="44" t="s">
        <v>1221</v>
      </c>
      <c r="C1081" s="45">
        <v>246.22</v>
      </c>
      <c r="D1081" s="45">
        <v>246.91</v>
      </c>
      <c r="E1081" s="45">
        <v>240.08</v>
      </c>
      <c r="F1081" s="45">
        <v>241.75</v>
      </c>
      <c r="G1081" s="45">
        <v>241.02</v>
      </c>
      <c r="H1081" s="46">
        <v>19364200</v>
      </c>
    </row>
    <row r="1082" spans="2:8" ht="13.5" thickBot="1" x14ac:dyDescent="0.25">
      <c r="B1082" s="44" t="s">
        <v>1222</v>
      </c>
      <c r="C1082" s="45">
        <v>240.06</v>
      </c>
      <c r="D1082" s="45">
        <v>246.05</v>
      </c>
      <c r="E1082" s="45">
        <v>235.64</v>
      </c>
      <c r="F1082" s="45">
        <v>245.42</v>
      </c>
      <c r="G1082" s="45">
        <v>244.68</v>
      </c>
      <c r="H1082" s="46">
        <v>20872200</v>
      </c>
    </row>
    <row r="1083" spans="2:8" ht="13.5" thickBot="1" x14ac:dyDescent="0.25">
      <c r="B1083" s="44" t="s">
        <v>1223</v>
      </c>
      <c r="C1083" s="45">
        <v>241</v>
      </c>
      <c r="D1083" s="45">
        <v>244.16</v>
      </c>
      <c r="E1083" s="45">
        <v>237.86</v>
      </c>
      <c r="F1083" s="45">
        <v>242.03</v>
      </c>
      <c r="G1083" s="45">
        <v>241.3</v>
      </c>
      <c r="H1083" s="46">
        <v>18152400</v>
      </c>
    </row>
    <row r="1084" spans="2:8" ht="13.5" thickBot="1" x14ac:dyDescent="0.25">
      <c r="B1084" s="44" t="s">
        <v>1224</v>
      </c>
      <c r="C1084" s="45">
        <v>238</v>
      </c>
      <c r="D1084" s="45">
        <v>241.76</v>
      </c>
      <c r="E1084" s="45">
        <v>236.33</v>
      </c>
      <c r="F1084" s="45">
        <v>240.93</v>
      </c>
      <c r="G1084" s="45">
        <v>240.21</v>
      </c>
      <c r="H1084" s="46">
        <v>18880700</v>
      </c>
    </row>
    <row r="1085" spans="2:8" ht="13.5" thickBot="1" x14ac:dyDescent="0.25">
      <c r="B1085" s="44" t="s">
        <v>1225</v>
      </c>
      <c r="C1085" s="45">
        <v>241.55</v>
      </c>
      <c r="D1085" s="45">
        <v>244.82</v>
      </c>
      <c r="E1085" s="45">
        <v>238.05</v>
      </c>
      <c r="F1085" s="45">
        <v>240.28</v>
      </c>
      <c r="G1085" s="45">
        <v>239.56</v>
      </c>
      <c r="H1085" s="46">
        <v>19133600</v>
      </c>
    </row>
    <row r="1086" spans="2:8" ht="13.5" thickBot="1" x14ac:dyDescent="0.25">
      <c r="B1086" s="44" t="s">
        <v>1226</v>
      </c>
      <c r="C1086" s="45">
        <v>236.76</v>
      </c>
      <c r="D1086" s="45">
        <v>240.33</v>
      </c>
      <c r="E1086" s="45">
        <v>232.03</v>
      </c>
      <c r="F1086" s="45">
        <v>239.73</v>
      </c>
      <c r="G1086" s="45">
        <v>239.01</v>
      </c>
      <c r="H1086" s="46">
        <v>23378100</v>
      </c>
    </row>
    <row r="1087" spans="2:8" ht="13.5" thickBot="1" x14ac:dyDescent="0.25">
      <c r="B1087" s="44" t="s">
        <v>1227</v>
      </c>
      <c r="C1087" s="45">
        <v>247.01</v>
      </c>
      <c r="D1087" s="45">
        <v>250.15</v>
      </c>
      <c r="E1087" s="45">
        <v>238.42</v>
      </c>
      <c r="F1087" s="45">
        <v>239</v>
      </c>
      <c r="G1087" s="45">
        <v>238.28</v>
      </c>
      <c r="H1087" s="46">
        <v>24674900</v>
      </c>
    </row>
    <row r="1088" spans="2:8" ht="13.5" thickBot="1" x14ac:dyDescent="0.25">
      <c r="B1088" s="44" t="s">
        <v>1228</v>
      </c>
      <c r="C1088" s="45">
        <v>243.69</v>
      </c>
      <c r="D1088" s="45">
        <v>245.49</v>
      </c>
      <c r="E1088" s="45">
        <v>239.32</v>
      </c>
      <c r="F1088" s="45">
        <v>245.07</v>
      </c>
      <c r="G1088" s="45">
        <v>244.33</v>
      </c>
      <c r="H1088" s="46">
        <v>22982700</v>
      </c>
    </row>
    <row r="1089" spans="2:8" ht="13.5" thickBot="1" x14ac:dyDescent="0.25">
      <c r="B1089" s="44" t="s">
        <v>1229</v>
      </c>
      <c r="C1089" s="45">
        <v>245</v>
      </c>
      <c r="D1089" s="45">
        <v>246.53</v>
      </c>
      <c r="E1089" s="45">
        <v>239.24</v>
      </c>
      <c r="F1089" s="45">
        <v>244.5</v>
      </c>
      <c r="G1089" s="45">
        <v>243.77</v>
      </c>
      <c r="H1089" s="46">
        <v>22174900</v>
      </c>
    </row>
    <row r="1090" spans="2:8" ht="13.5" thickBot="1" x14ac:dyDescent="0.25">
      <c r="B1090" s="44" t="s">
        <v>1230</v>
      </c>
      <c r="C1090" s="45">
        <v>238.11</v>
      </c>
      <c r="D1090" s="45">
        <v>246.99</v>
      </c>
      <c r="E1090" s="45">
        <v>236.59</v>
      </c>
      <c r="F1090" s="45">
        <v>243.58</v>
      </c>
      <c r="G1090" s="45">
        <v>242.85</v>
      </c>
      <c r="H1090" s="46">
        <v>29791300</v>
      </c>
    </row>
    <row r="1091" spans="2:8" ht="13.5" thickBot="1" x14ac:dyDescent="0.25">
      <c r="B1091" s="44" t="s">
        <v>1231</v>
      </c>
      <c r="C1091" s="45">
        <v>239.41</v>
      </c>
      <c r="D1091" s="45">
        <v>247.65</v>
      </c>
      <c r="E1091" s="45">
        <v>238.82</v>
      </c>
      <c r="F1091" s="45">
        <v>240.86</v>
      </c>
      <c r="G1091" s="45">
        <v>240.14</v>
      </c>
      <c r="H1091" s="46">
        <v>27887800</v>
      </c>
    </row>
    <row r="1092" spans="2:8" ht="13.5" thickBot="1" x14ac:dyDescent="0.25">
      <c r="B1092" s="44" t="s">
        <v>1232</v>
      </c>
      <c r="C1092" s="45">
        <v>233.76</v>
      </c>
      <c r="D1092" s="45">
        <v>240.4</v>
      </c>
      <c r="E1092" s="45">
        <v>232.27</v>
      </c>
      <c r="F1092" s="45">
        <v>240.28</v>
      </c>
      <c r="G1092" s="45">
        <v>239.56</v>
      </c>
      <c r="H1092" s="46">
        <v>26206200</v>
      </c>
    </row>
    <row r="1093" spans="2:8" ht="13.5" thickBot="1" x14ac:dyDescent="0.25">
      <c r="B1093" s="44" t="s">
        <v>1233</v>
      </c>
      <c r="C1093" s="45">
        <v>239</v>
      </c>
      <c r="D1093" s="45">
        <v>240</v>
      </c>
      <c r="E1093" s="45">
        <v>232.61</v>
      </c>
      <c r="F1093" s="45">
        <v>233.42</v>
      </c>
      <c r="G1093" s="45">
        <v>232.72</v>
      </c>
      <c r="H1093" s="46">
        <v>30633600</v>
      </c>
    </row>
    <row r="1094" spans="2:8" ht="13.5" thickBot="1" x14ac:dyDescent="0.25">
      <c r="B1094" s="44" t="s">
        <v>1234</v>
      </c>
      <c r="C1094" s="45">
        <v>228.5</v>
      </c>
      <c r="D1094" s="45">
        <v>239</v>
      </c>
      <c r="E1094" s="45">
        <v>227.56</v>
      </c>
      <c r="F1094" s="45">
        <v>237.55</v>
      </c>
      <c r="G1094" s="45">
        <v>236.84</v>
      </c>
      <c r="H1094" s="46">
        <v>43399700</v>
      </c>
    </row>
    <row r="1095" spans="2:8" ht="13.5" thickBot="1" x14ac:dyDescent="0.25">
      <c r="B1095" s="44" t="s">
        <v>1235</v>
      </c>
      <c r="C1095" s="45">
        <v>220.59</v>
      </c>
      <c r="D1095" s="45">
        <v>227.5</v>
      </c>
      <c r="E1095" s="45">
        <v>218.47</v>
      </c>
      <c r="F1095" s="45">
        <v>227.07</v>
      </c>
      <c r="G1095" s="45">
        <v>226.39</v>
      </c>
      <c r="H1095" s="46">
        <v>33927100</v>
      </c>
    </row>
    <row r="1096" spans="2:8" ht="13.5" thickBot="1" x14ac:dyDescent="0.25">
      <c r="B1096" s="44" t="s">
        <v>1236</v>
      </c>
      <c r="C1096" s="45">
        <v>209.75</v>
      </c>
      <c r="D1096" s="45">
        <v>220.75</v>
      </c>
      <c r="E1096" s="45">
        <v>207.11</v>
      </c>
      <c r="F1096" s="45">
        <v>220.64</v>
      </c>
      <c r="G1096" s="45">
        <v>219.98</v>
      </c>
      <c r="H1096" s="46">
        <v>58514300</v>
      </c>
    </row>
    <row r="1097" spans="2:8" ht="13.5" thickBot="1" x14ac:dyDescent="0.25">
      <c r="B1097" s="44" t="s">
        <v>1237</v>
      </c>
      <c r="C1097" s="45">
        <v>232.64</v>
      </c>
      <c r="D1097" s="45">
        <v>233.09</v>
      </c>
      <c r="E1097" s="45">
        <v>215.4</v>
      </c>
      <c r="F1097" s="45">
        <v>216.08</v>
      </c>
      <c r="G1097" s="45">
        <v>215.43</v>
      </c>
      <c r="H1097" s="46">
        <v>76343900</v>
      </c>
    </row>
    <row r="1098" spans="2:8" ht="13.5" thickBot="1" x14ac:dyDescent="0.25">
      <c r="B1098" s="44" t="s">
        <v>1238</v>
      </c>
      <c r="C1098" s="45">
        <v>234.62</v>
      </c>
      <c r="D1098" s="45">
        <v>237.3</v>
      </c>
      <c r="E1098" s="45">
        <v>232.74</v>
      </c>
      <c r="F1098" s="45">
        <v>235.68</v>
      </c>
      <c r="G1098" s="45">
        <v>234.97</v>
      </c>
      <c r="H1098" s="46">
        <v>18704300</v>
      </c>
    </row>
    <row r="1099" spans="2:8" ht="13.5" thickBot="1" x14ac:dyDescent="0.25">
      <c r="B1099" s="44" t="s">
        <v>1239</v>
      </c>
      <c r="C1099" s="45">
        <v>241.2</v>
      </c>
      <c r="D1099" s="45">
        <v>243.22</v>
      </c>
      <c r="E1099" s="45">
        <v>232.68</v>
      </c>
      <c r="F1099" s="45">
        <v>234.02</v>
      </c>
      <c r="G1099" s="45">
        <v>233.32</v>
      </c>
      <c r="H1099" s="46">
        <v>20834900</v>
      </c>
    </row>
    <row r="1100" spans="2:8" ht="13.5" thickBot="1" x14ac:dyDescent="0.25">
      <c r="B1100" s="44" t="s">
        <v>1240</v>
      </c>
      <c r="C1100" s="45">
        <v>241.28</v>
      </c>
      <c r="D1100" s="45">
        <v>245.19</v>
      </c>
      <c r="E1100" s="45">
        <v>239.86</v>
      </c>
      <c r="F1100" s="45">
        <v>242.24</v>
      </c>
      <c r="G1100" s="45">
        <v>241.51</v>
      </c>
      <c r="H1100" s="46">
        <v>24017900</v>
      </c>
    </row>
    <row r="1101" spans="2:8" ht="13.5" thickBot="1" x14ac:dyDescent="0.25">
      <c r="B1101" s="44" t="s">
        <v>1241</v>
      </c>
      <c r="C1101" s="45">
        <v>238.56</v>
      </c>
      <c r="D1101" s="45">
        <v>240.7</v>
      </c>
      <c r="E1101" s="45">
        <v>236.91</v>
      </c>
      <c r="F1101" s="45">
        <v>239.22</v>
      </c>
      <c r="G1101" s="45">
        <v>238.5</v>
      </c>
      <c r="H1101" s="46">
        <v>18917800</v>
      </c>
    </row>
    <row r="1102" spans="2:8" ht="13.5" thickBot="1" x14ac:dyDescent="0.25">
      <c r="B1102" s="44" t="s">
        <v>1242</v>
      </c>
      <c r="C1102" s="45">
        <v>237.79</v>
      </c>
      <c r="D1102" s="45">
        <v>240.83</v>
      </c>
      <c r="E1102" s="45">
        <v>235.55</v>
      </c>
      <c r="F1102" s="45">
        <v>238.79</v>
      </c>
      <c r="G1102" s="45">
        <v>238.07</v>
      </c>
      <c r="H1102" s="46">
        <v>30081300</v>
      </c>
    </row>
    <row r="1103" spans="2:8" ht="13.5" thickBot="1" x14ac:dyDescent="0.25">
      <c r="B1103" s="44" t="s">
        <v>1243</v>
      </c>
      <c r="C1103" s="45">
        <v>234.99</v>
      </c>
      <c r="D1103" s="45">
        <v>236.14</v>
      </c>
      <c r="E1103" s="45">
        <v>232.15</v>
      </c>
      <c r="F1103" s="45">
        <v>235.94</v>
      </c>
      <c r="G1103" s="45">
        <v>235.23</v>
      </c>
      <c r="H1103" s="46">
        <v>15782500</v>
      </c>
    </row>
    <row r="1104" spans="2:8" ht="13.5" thickBot="1" x14ac:dyDescent="0.25">
      <c r="B1104" s="44" t="s">
        <v>1244</v>
      </c>
      <c r="C1104" s="45">
        <v>235</v>
      </c>
      <c r="D1104" s="45">
        <v>237.59</v>
      </c>
      <c r="E1104" s="45">
        <v>231.73</v>
      </c>
      <c r="F1104" s="45">
        <v>235.53</v>
      </c>
      <c r="G1104" s="45">
        <v>234.82</v>
      </c>
      <c r="H1104" s="46">
        <v>19578100</v>
      </c>
    </row>
    <row r="1105" spans="2:8" ht="13.5" thickBot="1" x14ac:dyDescent="0.25">
      <c r="B1105" s="44" t="s">
        <v>1245</v>
      </c>
      <c r="C1105" s="45">
        <v>237.14</v>
      </c>
      <c r="D1105" s="45">
        <v>238.46</v>
      </c>
      <c r="E1105" s="45">
        <v>233</v>
      </c>
      <c r="F1105" s="45">
        <v>235.65</v>
      </c>
      <c r="G1105" s="45">
        <v>234.94</v>
      </c>
      <c r="H1105" s="46">
        <v>15236700</v>
      </c>
    </row>
    <row r="1106" spans="2:8" ht="13.5" thickBot="1" x14ac:dyDescent="0.25">
      <c r="B1106" s="44" t="s">
        <v>1246</v>
      </c>
      <c r="C1106" s="45">
        <v>225.09</v>
      </c>
      <c r="D1106" s="45">
        <v>233.77</v>
      </c>
      <c r="E1106" s="45">
        <v>224.8</v>
      </c>
      <c r="F1106" s="45">
        <v>232.5</v>
      </c>
      <c r="G1106" s="45">
        <v>231.8</v>
      </c>
      <c r="H1106" s="46">
        <v>15340300</v>
      </c>
    </row>
    <row r="1107" spans="2:8" ht="13.5" thickBot="1" x14ac:dyDescent="0.25">
      <c r="B1107" s="44" t="s">
        <v>1247</v>
      </c>
      <c r="C1107" s="45">
        <v>229.9</v>
      </c>
      <c r="D1107" s="45">
        <v>231.66</v>
      </c>
      <c r="E1107" s="45">
        <v>224.5</v>
      </c>
      <c r="F1107" s="45">
        <v>228.58</v>
      </c>
      <c r="G1107" s="45">
        <v>227.89</v>
      </c>
      <c r="H1107" s="46">
        <v>22091400</v>
      </c>
    </row>
    <row r="1108" spans="2:8" ht="13.5" thickBot="1" x14ac:dyDescent="0.25">
      <c r="B1108" s="44" t="s">
        <v>1248</v>
      </c>
      <c r="C1108" s="45">
        <v>229.94</v>
      </c>
      <c r="D1108" s="45">
        <v>232.89</v>
      </c>
      <c r="E1108" s="45">
        <v>223.55</v>
      </c>
      <c r="F1108" s="45">
        <v>224.43</v>
      </c>
      <c r="G1108" s="45">
        <v>223.76</v>
      </c>
      <c r="H1108" s="46">
        <v>26708200</v>
      </c>
    </row>
    <row r="1109" spans="2:8" ht="13.5" thickBot="1" x14ac:dyDescent="0.25">
      <c r="B1109" s="44" t="s">
        <v>1249</v>
      </c>
      <c r="C1109" s="45">
        <v>240.96</v>
      </c>
      <c r="D1109" s="45">
        <v>241.21</v>
      </c>
      <c r="E1109" s="45">
        <v>235.28</v>
      </c>
      <c r="F1109" s="45">
        <v>236.73</v>
      </c>
      <c r="G1109" s="45">
        <v>236.02</v>
      </c>
      <c r="H1109" s="46">
        <v>20720700</v>
      </c>
    </row>
    <row r="1110" spans="2:8" ht="13.5" thickBot="1" x14ac:dyDescent="0.25">
      <c r="B1110" s="44" t="s">
        <v>1250</v>
      </c>
      <c r="C1110" s="45">
        <v>231.52</v>
      </c>
      <c r="D1110" s="45">
        <v>239.77</v>
      </c>
      <c r="E1110" s="45">
        <v>230.41</v>
      </c>
      <c r="F1110" s="45">
        <v>238.67</v>
      </c>
      <c r="G1110" s="45">
        <v>237.95</v>
      </c>
      <c r="H1110" s="46">
        <v>27462900</v>
      </c>
    </row>
    <row r="1111" spans="2:8" ht="13.5" thickBot="1" x14ac:dyDescent="0.25">
      <c r="B1111" s="44" t="s">
        <v>1251</v>
      </c>
      <c r="C1111" s="45">
        <v>229.03</v>
      </c>
      <c r="D1111" s="45">
        <v>231.55</v>
      </c>
      <c r="E1111" s="45">
        <v>227.41</v>
      </c>
      <c r="F1111" s="45">
        <v>231.4</v>
      </c>
      <c r="G1111" s="45">
        <v>230.71</v>
      </c>
      <c r="H1111" s="46">
        <v>15466500</v>
      </c>
    </row>
    <row r="1112" spans="2:8" ht="13.5" thickBot="1" x14ac:dyDescent="0.25">
      <c r="B1112" s="44" t="s">
        <v>1252</v>
      </c>
      <c r="C1112" s="45">
        <v>226.71</v>
      </c>
      <c r="D1112" s="45">
        <v>231.35</v>
      </c>
      <c r="E1112" s="45">
        <v>225.31</v>
      </c>
      <c r="F1112" s="45">
        <v>230.77</v>
      </c>
      <c r="G1112" s="45">
        <v>230.08</v>
      </c>
      <c r="H1112" s="46">
        <v>16750400</v>
      </c>
    </row>
    <row r="1113" spans="2:8" ht="13.5" thickBot="1" x14ac:dyDescent="0.25">
      <c r="B1113" s="44" t="s">
        <v>1253</v>
      </c>
      <c r="C1113" s="45">
        <v>229.56</v>
      </c>
      <c r="D1113" s="45">
        <v>231.63</v>
      </c>
      <c r="E1113" s="45">
        <v>224.61</v>
      </c>
      <c r="F1113" s="45">
        <v>226.29</v>
      </c>
      <c r="G1113" s="45">
        <v>225.61</v>
      </c>
      <c r="H1113" s="46">
        <v>17041500</v>
      </c>
    </row>
    <row r="1114" spans="2:8" ht="13.5" thickBot="1" x14ac:dyDescent="0.25">
      <c r="B1114" s="44" t="s">
        <v>1254</v>
      </c>
      <c r="C1114" s="45">
        <v>232.11</v>
      </c>
      <c r="D1114" s="45">
        <v>232.65</v>
      </c>
      <c r="E1114" s="45">
        <v>228.53</v>
      </c>
      <c r="F1114" s="45">
        <v>230.16</v>
      </c>
      <c r="G1114" s="45">
        <v>229.47</v>
      </c>
      <c r="H1114" s="46">
        <v>15380300</v>
      </c>
    </row>
    <row r="1115" spans="2:8" ht="13.5" thickBot="1" x14ac:dyDescent="0.25">
      <c r="B1115" s="44" t="s">
        <v>1255</v>
      </c>
      <c r="C1115" s="45">
        <v>230.94</v>
      </c>
      <c r="D1115" s="45">
        <v>233</v>
      </c>
      <c r="E1115" s="45">
        <v>226.56</v>
      </c>
      <c r="F1115" s="45">
        <v>232.72</v>
      </c>
      <c r="G1115" s="45">
        <v>232.02</v>
      </c>
      <c r="H1115" s="46">
        <v>20919000</v>
      </c>
    </row>
    <row r="1116" spans="2:8" ht="13.5" thickBot="1" x14ac:dyDescent="0.25">
      <c r="B1116" s="44" t="s">
        <v>1256</v>
      </c>
      <c r="C1116" s="45">
        <v>224.59</v>
      </c>
      <c r="D1116" s="45">
        <v>232.44</v>
      </c>
      <c r="E1116" s="45">
        <v>223.5</v>
      </c>
      <c r="F1116" s="45">
        <v>231.91</v>
      </c>
      <c r="G1116" s="45">
        <v>231.21</v>
      </c>
      <c r="H1116" s="46">
        <v>18223800</v>
      </c>
    </row>
    <row r="1117" spans="2:8" ht="13.5" thickBot="1" x14ac:dyDescent="0.25">
      <c r="B1117" s="44" t="s">
        <v>1257</v>
      </c>
      <c r="C1117" s="45">
        <v>225.2</v>
      </c>
      <c r="D1117" s="45">
        <v>227.49</v>
      </c>
      <c r="E1117" s="45">
        <v>222.88</v>
      </c>
      <c r="F1117" s="45">
        <v>225.09</v>
      </c>
      <c r="G1117" s="45">
        <v>224.41</v>
      </c>
      <c r="H1117" s="46">
        <v>23241500</v>
      </c>
    </row>
    <row r="1118" spans="2:8" ht="13.5" thickBot="1" x14ac:dyDescent="0.25">
      <c r="B1118" s="44" t="s">
        <v>1258</v>
      </c>
      <c r="C1118" s="45">
        <v>224.3</v>
      </c>
      <c r="D1118" s="45">
        <v>231.63</v>
      </c>
      <c r="E1118" s="45">
        <v>224</v>
      </c>
      <c r="F1118" s="45">
        <v>225.46</v>
      </c>
      <c r="G1118" s="45">
        <v>224.78</v>
      </c>
      <c r="H1118" s="46">
        <v>29377200</v>
      </c>
    </row>
    <row r="1119" spans="2:8" ht="13.5" thickBot="1" x14ac:dyDescent="0.25">
      <c r="B1119" s="44" t="s">
        <v>1259</v>
      </c>
      <c r="C1119" s="45">
        <v>229.07</v>
      </c>
      <c r="D1119" s="45">
        <v>230.56</v>
      </c>
      <c r="E1119" s="45">
        <v>221.13</v>
      </c>
      <c r="F1119" s="45">
        <v>229.14</v>
      </c>
      <c r="G1119" s="45">
        <v>228.45</v>
      </c>
      <c r="H1119" s="46">
        <v>34697600</v>
      </c>
    </row>
    <row r="1120" spans="2:8" ht="13.5" thickBot="1" x14ac:dyDescent="0.25">
      <c r="B1120" s="44" t="s">
        <v>1260</v>
      </c>
      <c r="C1120" s="45">
        <v>239.77</v>
      </c>
      <c r="D1120" s="45">
        <v>240.9</v>
      </c>
      <c r="E1120" s="45">
        <v>231.67</v>
      </c>
      <c r="F1120" s="45">
        <v>232.2</v>
      </c>
      <c r="G1120" s="45">
        <v>231.5</v>
      </c>
      <c r="H1120" s="46">
        <v>33178300</v>
      </c>
    </row>
    <row r="1121" spans="2:8" ht="13.5" thickBot="1" x14ac:dyDescent="0.25">
      <c r="B1121" s="44" t="s">
        <v>1261</v>
      </c>
      <c r="C1121" s="45">
        <v>231.51</v>
      </c>
      <c r="D1121" s="45">
        <v>235.99</v>
      </c>
      <c r="E1121" s="45">
        <v>228.74</v>
      </c>
      <c r="F1121" s="45">
        <v>234.91</v>
      </c>
      <c r="G1121" s="45">
        <v>234.2</v>
      </c>
      <c r="H1121" s="46">
        <v>33925600</v>
      </c>
    </row>
    <row r="1122" spans="2:8" ht="13.5" thickBot="1" x14ac:dyDescent="0.25">
      <c r="B1122" s="44" t="s">
        <v>1262</v>
      </c>
      <c r="C1122" s="45">
        <v>234.72</v>
      </c>
      <c r="D1122" s="45">
        <v>237.2</v>
      </c>
      <c r="E1122" s="45">
        <v>231.2</v>
      </c>
      <c r="F1122" s="45">
        <v>231.39</v>
      </c>
      <c r="G1122" s="45">
        <v>230.7</v>
      </c>
      <c r="H1122" s="46">
        <v>47782600</v>
      </c>
    </row>
    <row r="1123" spans="2:8" ht="13.5" thickBot="1" x14ac:dyDescent="0.25">
      <c r="B1123" s="44" t="s">
        <v>1263</v>
      </c>
      <c r="C1123" s="45">
        <v>223.5</v>
      </c>
      <c r="D1123" s="45">
        <v>231.34</v>
      </c>
      <c r="E1123" s="45">
        <v>223.19</v>
      </c>
      <c r="F1123" s="45">
        <v>229.97</v>
      </c>
      <c r="G1123" s="45">
        <v>229.28</v>
      </c>
      <c r="H1123" s="46">
        <v>50162900</v>
      </c>
    </row>
    <row r="1124" spans="2:8" ht="13.5" thickBot="1" x14ac:dyDescent="0.25">
      <c r="B1124" s="44" t="s">
        <v>1264</v>
      </c>
      <c r="C1124" s="45">
        <v>213.27</v>
      </c>
      <c r="D1124" s="45">
        <v>220.49</v>
      </c>
      <c r="E1124" s="45">
        <v>212.83</v>
      </c>
      <c r="F1124" s="45">
        <v>216.88</v>
      </c>
      <c r="G1124" s="45">
        <v>216.23</v>
      </c>
      <c r="H1124" s="46">
        <v>31843200</v>
      </c>
    </row>
    <row r="1125" spans="2:8" ht="13.5" thickBot="1" x14ac:dyDescent="0.25">
      <c r="B1125" s="44" t="s">
        <v>1265</v>
      </c>
      <c r="C1125" s="45">
        <v>212.15</v>
      </c>
      <c r="D1125" s="45">
        <v>214.64</v>
      </c>
      <c r="E1125" s="45">
        <v>210.94</v>
      </c>
      <c r="F1125" s="45">
        <v>213.19</v>
      </c>
      <c r="G1125" s="45">
        <v>212.55</v>
      </c>
      <c r="H1125" s="46">
        <v>20151900</v>
      </c>
    </row>
    <row r="1126" spans="2:8" ht="13.5" thickBot="1" x14ac:dyDescent="0.25">
      <c r="B1126" s="44" t="s">
        <v>1266</v>
      </c>
      <c r="C1126" s="45">
        <v>205.27</v>
      </c>
      <c r="D1126" s="45">
        <v>211.34</v>
      </c>
      <c r="E1126" s="45">
        <v>204.12</v>
      </c>
      <c r="F1126" s="45">
        <v>210.88</v>
      </c>
      <c r="G1126" s="45">
        <v>210.25</v>
      </c>
      <c r="H1126" s="46">
        <v>19383200</v>
      </c>
    </row>
    <row r="1127" spans="2:8" ht="13.5" thickBot="1" x14ac:dyDescent="0.25">
      <c r="B1127" s="44" t="s">
        <v>1267</v>
      </c>
      <c r="C1127" s="45">
        <v>202.56</v>
      </c>
      <c r="D1127" s="45">
        <v>206.93</v>
      </c>
      <c r="E1127" s="45">
        <v>200.69</v>
      </c>
      <c r="F1127" s="45">
        <v>206.81</v>
      </c>
      <c r="G1127" s="45">
        <v>206.19</v>
      </c>
      <c r="H1127" s="46">
        <v>17178900</v>
      </c>
    </row>
    <row r="1128" spans="2:8" ht="13.5" thickBot="1" x14ac:dyDescent="0.25">
      <c r="B1128" s="44" t="s">
        <v>1268</v>
      </c>
      <c r="C1128" s="45">
        <v>209.43</v>
      </c>
      <c r="D1128" s="45">
        <v>210.78</v>
      </c>
      <c r="E1128" s="45">
        <v>202.11</v>
      </c>
      <c r="F1128" s="45">
        <v>205.1</v>
      </c>
      <c r="G1128" s="45">
        <v>204.48</v>
      </c>
      <c r="H1128" s="46">
        <v>20684600</v>
      </c>
    </row>
    <row r="1129" spans="2:8" ht="13.5" thickBot="1" x14ac:dyDescent="0.25">
      <c r="B1129" s="44" t="s">
        <v>1269</v>
      </c>
      <c r="C1129" s="45">
        <v>213.29</v>
      </c>
      <c r="D1129" s="45">
        <v>215.28</v>
      </c>
      <c r="E1129" s="45">
        <v>210</v>
      </c>
      <c r="F1129" s="45">
        <v>210.1</v>
      </c>
      <c r="G1129" s="45">
        <v>209.47</v>
      </c>
      <c r="H1129" s="46">
        <v>14704600</v>
      </c>
    </row>
    <row r="1130" spans="2:8" ht="13.5" thickBot="1" x14ac:dyDescent="0.25">
      <c r="B1130" s="44" t="s">
        <v>1270</v>
      </c>
      <c r="C1130" s="45">
        <v>210.89</v>
      </c>
      <c r="D1130" s="45">
        <v>215</v>
      </c>
      <c r="E1130" s="45">
        <v>210.37</v>
      </c>
      <c r="F1130" s="45">
        <v>213.18</v>
      </c>
      <c r="G1130" s="45">
        <v>212.54</v>
      </c>
      <c r="H1130" s="46">
        <v>12911900</v>
      </c>
    </row>
    <row r="1131" spans="2:8" ht="13.5" thickBot="1" x14ac:dyDescent="0.25">
      <c r="B1131" s="44" t="s">
        <v>1271</v>
      </c>
      <c r="C1131" s="45">
        <v>212.24</v>
      </c>
      <c r="D1131" s="45">
        <v>213.21</v>
      </c>
      <c r="E1131" s="45">
        <v>210.85</v>
      </c>
      <c r="F1131" s="45">
        <v>212.35</v>
      </c>
      <c r="G1131" s="45">
        <v>211.71</v>
      </c>
      <c r="H1131" s="46">
        <v>12506000</v>
      </c>
    </row>
    <row r="1132" spans="2:8" ht="13.5" thickBot="1" x14ac:dyDescent="0.25">
      <c r="B1132" s="44" t="s">
        <v>1272</v>
      </c>
      <c r="C1132" s="45">
        <v>211.16</v>
      </c>
      <c r="D1132" s="45">
        <v>211.6</v>
      </c>
      <c r="E1132" s="45">
        <v>209.04</v>
      </c>
      <c r="F1132" s="45">
        <v>211.26</v>
      </c>
      <c r="G1132" s="45">
        <v>210.63</v>
      </c>
      <c r="H1132" s="46">
        <v>15152000</v>
      </c>
    </row>
    <row r="1133" spans="2:8" ht="13.5" thickBot="1" x14ac:dyDescent="0.25">
      <c r="B1133" s="44" t="s">
        <v>1273</v>
      </c>
      <c r="C1133" s="45">
        <v>208.12</v>
      </c>
      <c r="D1133" s="45">
        <v>211.6</v>
      </c>
      <c r="E1133" s="45">
        <v>206.66</v>
      </c>
      <c r="F1133" s="45">
        <v>208.47</v>
      </c>
      <c r="G1133" s="45">
        <v>207.84</v>
      </c>
      <c r="H1133" s="46">
        <v>21857000</v>
      </c>
    </row>
    <row r="1134" spans="2:8" ht="13.5" thickBot="1" x14ac:dyDescent="0.25">
      <c r="B1134" s="44" t="s">
        <v>1274</v>
      </c>
      <c r="C1134" s="45">
        <v>207.02</v>
      </c>
      <c r="D1134" s="45">
        <v>210.38</v>
      </c>
      <c r="E1134" s="45">
        <v>206.5</v>
      </c>
      <c r="F1134" s="45">
        <v>207.07</v>
      </c>
      <c r="G1134" s="45">
        <v>206.45</v>
      </c>
      <c r="H1134" s="46">
        <v>21071200</v>
      </c>
    </row>
    <row r="1135" spans="2:8" ht="13.5" thickBot="1" x14ac:dyDescent="0.25">
      <c r="B1135" s="44" t="s">
        <v>1275</v>
      </c>
      <c r="C1135" s="45">
        <v>200.2</v>
      </c>
      <c r="D1135" s="45">
        <v>205.91</v>
      </c>
      <c r="E1135" s="45">
        <v>198.76</v>
      </c>
      <c r="F1135" s="45">
        <v>205.26</v>
      </c>
      <c r="G1135" s="45">
        <v>204.64</v>
      </c>
      <c r="H1135" s="46">
        <v>19250700</v>
      </c>
    </row>
    <row r="1136" spans="2:8" ht="13.5" thickBot="1" x14ac:dyDescent="0.25">
      <c r="B1136" s="44" t="s">
        <v>1276</v>
      </c>
      <c r="C1136" s="45">
        <v>201.6</v>
      </c>
      <c r="D1136" s="45">
        <v>207.28</v>
      </c>
      <c r="E1136" s="45">
        <v>199.05</v>
      </c>
      <c r="F1136" s="45">
        <v>202.27</v>
      </c>
      <c r="G1136" s="45">
        <v>201.66</v>
      </c>
      <c r="H1136" s="46">
        <v>30415600</v>
      </c>
    </row>
    <row r="1137" spans="2:8" ht="13.5" thickBot="1" x14ac:dyDescent="0.25">
      <c r="B1137" s="44" t="s">
        <v>1277</v>
      </c>
      <c r="C1137" s="45">
        <v>206.92</v>
      </c>
      <c r="D1137" s="45">
        <v>209.69</v>
      </c>
      <c r="E1137" s="45">
        <v>201.57</v>
      </c>
      <c r="F1137" s="45">
        <v>204.71</v>
      </c>
      <c r="G1137" s="45">
        <v>204.1</v>
      </c>
      <c r="H1137" s="46">
        <v>46230100</v>
      </c>
    </row>
    <row r="1138" spans="2:8" ht="13.5" thickBot="1" x14ac:dyDescent="0.25">
      <c r="B1138" s="44" t="s">
        <v>1278</v>
      </c>
      <c r="C1138" s="45">
        <v>190.93</v>
      </c>
      <c r="D1138" s="45">
        <v>196.91</v>
      </c>
      <c r="E1138" s="45">
        <v>190</v>
      </c>
      <c r="F1138" s="45">
        <v>194.19</v>
      </c>
      <c r="G1138" s="45">
        <v>193.61</v>
      </c>
      <c r="H1138" s="46">
        <v>45954500</v>
      </c>
    </row>
    <row r="1139" spans="2:8" ht="13.5" thickBot="1" x14ac:dyDescent="0.25">
      <c r="B1139" s="44" t="s">
        <v>1279</v>
      </c>
      <c r="C1139" s="45">
        <v>188.66</v>
      </c>
      <c r="D1139" s="45">
        <v>189.2</v>
      </c>
      <c r="E1139" s="45">
        <v>182.56</v>
      </c>
      <c r="F1139" s="45">
        <v>182.91</v>
      </c>
      <c r="G1139" s="45">
        <v>182.36</v>
      </c>
      <c r="H1139" s="46">
        <v>21731000</v>
      </c>
    </row>
    <row r="1140" spans="2:8" ht="13.5" thickBot="1" x14ac:dyDescent="0.25">
      <c r="B1140" s="44" t="s">
        <v>1280</v>
      </c>
      <c r="C1140" s="45">
        <v>192.66</v>
      </c>
      <c r="D1140" s="45">
        <v>193.75</v>
      </c>
      <c r="E1140" s="45">
        <v>187.41</v>
      </c>
      <c r="F1140" s="45">
        <v>187.5</v>
      </c>
      <c r="G1140" s="45">
        <v>186.94</v>
      </c>
      <c r="H1140" s="46">
        <v>29197800</v>
      </c>
    </row>
    <row r="1141" spans="2:8" ht="13.5" thickBot="1" x14ac:dyDescent="0.25">
      <c r="B1141" s="44" t="s">
        <v>1281</v>
      </c>
      <c r="C1141" s="45">
        <v>183.23</v>
      </c>
      <c r="D1141" s="45">
        <v>190.41</v>
      </c>
      <c r="E1141" s="45">
        <v>180.83</v>
      </c>
      <c r="F1141" s="45">
        <v>190.07</v>
      </c>
      <c r="G1141" s="45">
        <v>189.5</v>
      </c>
      <c r="H1141" s="46">
        <v>28792000</v>
      </c>
    </row>
    <row r="1142" spans="2:8" ht="13.5" thickBot="1" x14ac:dyDescent="0.25">
      <c r="B1142" s="44" t="s">
        <v>1282</v>
      </c>
      <c r="C1142" s="45">
        <v>184.08</v>
      </c>
      <c r="D1142" s="45">
        <v>187.05</v>
      </c>
      <c r="E1142" s="45">
        <v>183.15</v>
      </c>
      <c r="F1142" s="45">
        <v>185.13</v>
      </c>
      <c r="G1142" s="45">
        <v>184.57</v>
      </c>
      <c r="H1142" s="46">
        <v>21426600</v>
      </c>
    </row>
    <row r="1143" spans="2:8" ht="13.5" thickBot="1" x14ac:dyDescent="0.25">
      <c r="B1143" s="44" t="s">
        <v>1283</v>
      </c>
      <c r="C1143" s="45">
        <v>178.45</v>
      </c>
      <c r="D1143" s="45">
        <v>184.78</v>
      </c>
      <c r="E1143" s="45">
        <v>178.14</v>
      </c>
      <c r="F1143" s="45">
        <v>182.28</v>
      </c>
      <c r="G1143" s="45">
        <v>181.73</v>
      </c>
      <c r="H1143" s="46">
        <v>33242000</v>
      </c>
    </row>
    <row r="1144" spans="2:8" ht="13.5" thickBot="1" x14ac:dyDescent="0.25">
      <c r="B1144" s="44" t="s">
        <v>1284</v>
      </c>
      <c r="C1144" s="45">
        <v>175.25</v>
      </c>
      <c r="D1144" s="45">
        <v>175.38</v>
      </c>
      <c r="E1144" s="45">
        <v>168.34</v>
      </c>
      <c r="F1144" s="45">
        <v>170.8</v>
      </c>
      <c r="G1144" s="45">
        <v>170.29</v>
      </c>
      <c r="H1144" s="46">
        <v>24850500</v>
      </c>
    </row>
    <row r="1145" spans="2:8" ht="13.5" thickBot="1" x14ac:dyDescent="0.25">
      <c r="B1145" s="44" t="s">
        <v>1285</v>
      </c>
      <c r="C1145" s="45">
        <v>177.41</v>
      </c>
      <c r="D1145" s="45">
        <v>180.5</v>
      </c>
      <c r="E1145" s="45">
        <v>176.77</v>
      </c>
      <c r="F1145" s="45">
        <v>178.24</v>
      </c>
      <c r="G1145" s="45">
        <v>177.7</v>
      </c>
      <c r="H1145" s="46">
        <v>16110700</v>
      </c>
    </row>
    <row r="1146" spans="2:8" ht="13.5" thickBot="1" x14ac:dyDescent="0.25">
      <c r="B1146" s="44" t="s">
        <v>1286</v>
      </c>
      <c r="C1146" s="45">
        <v>179.2</v>
      </c>
      <c r="D1146" s="45">
        <v>180.28</v>
      </c>
      <c r="E1146" s="45">
        <v>176.66</v>
      </c>
      <c r="F1146" s="45">
        <v>179.24</v>
      </c>
      <c r="G1146" s="45">
        <v>178.7</v>
      </c>
      <c r="H1146" s="46">
        <v>20974800</v>
      </c>
    </row>
    <row r="1147" spans="2:8" ht="13.5" thickBot="1" x14ac:dyDescent="0.25">
      <c r="B1147" s="44" t="s">
        <v>1287</v>
      </c>
      <c r="C1147" s="45">
        <v>177.95</v>
      </c>
      <c r="D1147" s="45">
        <v>178.05</v>
      </c>
      <c r="E1147" s="45">
        <v>172.51</v>
      </c>
      <c r="F1147" s="45">
        <v>176.25</v>
      </c>
      <c r="G1147" s="45">
        <v>175.72</v>
      </c>
      <c r="H1147" s="46">
        <v>23593200</v>
      </c>
    </row>
    <row r="1148" spans="2:8" ht="13.5" thickBot="1" x14ac:dyDescent="0.25">
      <c r="B1148" s="44" t="s">
        <v>1288</v>
      </c>
      <c r="C1148" s="45">
        <v>175.19</v>
      </c>
      <c r="D1148" s="45">
        <v>178.19</v>
      </c>
      <c r="E1148" s="45">
        <v>172.82</v>
      </c>
      <c r="F1148" s="45">
        <v>176.97</v>
      </c>
      <c r="G1148" s="45">
        <v>176.44</v>
      </c>
      <c r="H1148" s="46">
        <v>17423000</v>
      </c>
    </row>
    <row r="1149" spans="2:8" ht="13.5" thickBot="1" x14ac:dyDescent="0.25">
      <c r="B1149" s="44" t="s">
        <v>1289</v>
      </c>
      <c r="C1149" s="45">
        <v>178.98</v>
      </c>
      <c r="D1149" s="45">
        <v>181.23</v>
      </c>
      <c r="E1149" s="45">
        <v>176.62</v>
      </c>
      <c r="F1149" s="45">
        <v>178.17</v>
      </c>
      <c r="G1149" s="45">
        <v>177.64</v>
      </c>
      <c r="H1149" s="46">
        <v>21011800</v>
      </c>
    </row>
    <row r="1150" spans="2:8" ht="13.5" thickBot="1" x14ac:dyDescent="0.25">
      <c r="B1150" s="44" t="s">
        <v>1290</v>
      </c>
      <c r="C1150" s="45">
        <v>173.67</v>
      </c>
      <c r="D1150" s="45">
        <v>175</v>
      </c>
      <c r="E1150" s="45">
        <v>169.45</v>
      </c>
      <c r="F1150" s="45">
        <v>174.79</v>
      </c>
      <c r="G1150" s="45">
        <v>174.27</v>
      </c>
      <c r="H1150" s="46">
        <v>19355400</v>
      </c>
    </row>
    <row r="1151" spans="2:8" ht="13.5" thickBot="1" x14ac:dyDescent="0.25">
      <c r="B1151" s="44" t="s">
        <v>1291</v>
      </c>
      <c r="C1151" s="45">
        <v>175.9</v>
      </c>
      <c r="D1151" s="45">
        <v>177.08</v>
      </c>
      <c r="E1151" s="45">
        <v>171.57</v>
      </c>
      <c r="F1151" s="45">
        <v>175.19</v>
      </c>
      <c r="G1151" s="45">
        <v>174.66</v>
      </c>
      <c r="H1151" s="46">
        <v>23534300</v>
      </c>
    </row>
    <row r="1152" spans="2:8" ht="13.5" thickBot="1" x14ac:dyDescent="0.25">
      <c r="B1152" s="44" t="s">
        <v>1292</v>
      </c>
      <c r="C1152" s="45">
        <v>171.25</v>
      </c>
      <c r="D1152" s="45">
        <v>175</v>
      </c>
      <c r="E1152" s="45">
        <v>167.74</v>
      </c>
      <c r="F1152" s="45">
        <v>174.28</v>
      </c>
      <c r="G1152" s="45">
        <v>173.76</v>
      </c>
      <c r="H1152" s="46">
        <v>21664200</v>
      </c>
    </row>
    <row r="1153" spans="2:8" ht="13.5" thickBot="1" x14ac:dyDescent="0.25">
      <c r="B1153" s="44" t="s">
        <v>1293</v>
      </c>
      <c r="C1153" s="45">
        <v>171.79</v>
      </c>
      <c r="D1153" s="45">
        <v>173.39</v>
      </c>
      <c r="E1153" s="45">
        <v>166.01</v>
      </c>
      <c r="F1153" s="45">
        <v>168.83</v>
      </c>
      <c r="G1153" s="45">
        <v>168.32</v>
      </c>
      <c r="H1153" s="46">
        <v>31411900</v>
      </c>
    </row>
    <row r="1154" spans="2:8" ht="13.5" thickBot="1" x14ac:dyDescent="0.25">
      <c r="B1154" s="44" t="s">
        <v>1294</v>
      </c>
      <c r="C1154" s="45">
        <v>160.15</v>
      </c>
      <c r="D1154" s="45">
        <v>166.2</v>
      </c>
      <c r="E1154" s="45">
        <v>158.51</v>
      </c>
      <c r="F1154" s="45">
        <v>165.55</v>
      </c>
      <c r="G1154" s="45">
        <v>165.05</v>
      </c>
      <c r="H1154" s="46">
        <v>28453600</v>
      </c>
    </row>
    <row r="1155" spans="2:8" ht="13.5" thickBot="1" x14ac:dyDescent="0.25">
      <c r="B1155" s="44" t="s">
        <v>1295</v>
      </c>
      <c r="C1155" s="45">
        <v>157.15</v>
      </c>
      <c r="D1155" s="45">
        <v>157.91</v>
      </c>
      <c r="E1155" s="45">
        <v>150.83000000000001</v>
      </c>
      <c r="F1155" s="45">
        <v>154.18</v>
      </c>
      <c r="G1155" s="45">
        <v>153.72</v>
      </c>
      <c r="H1155" s="46">
        <v>25983300</v>
      </c>
    </row>
    <row r="1156" spans="2:8" ht="13.5" thickBot="1" x14ac:dyDescent="0.25">
      <c r="B1156" s="44" t="s">
        <v>1296</v>
      </c>
      <c r="C1156" s="45">
        <v>159.1</v>
      </c>
      <c r="D1156" s="45">
        <v>161.35</v>
      </c>
      <c r="E1156" s="45">
        <v>155.91999999999999</v>
      </c>
      <c r="F1156" s="45">
        <v>158.19</v>
      </c>
      <c r="G1156" s="45">
        <v>157.72</v>
      </c>
      <c r="H1156" s="46">
        <v>20886300</v>
      </c>
    </row>
    <row r="1157" spans="2:8" ht="13.5" thickBot="1" x14ac:dyDescent="0.25">
      <c r="B1157" s="44" t="s">
        <v>1297</v>
      </c>
      <c r="C1157" s="45">
        <v>161.62</v>
      </c>
      <c r="D1157" s="45">
        <v>164.15</v>
      </c>
      <c r="E1157" s="45">
        <v>158.04</v>
      </c>
      <c r="F1157" s="45">
        <v>159.6</v>
      </c>
      <c r="G1157" s="45">
        <v>159.12</v>
      </c>
      <c r="H1157" s="46">
        <v>19507600</v>
      </c>
    </row>
    <row r="1158" spans="2:8" ht="13.5" thickBot="1" x14ac:dyDescent="0.25">
      <c r="B1158" s="44" t="s">
        <v>1298</v>
      </c>
      <c r="C1158" s="45">
        <v>165.48</v>
      </c>
      <c r="D1158" s="45">
        <v>170.93</v>
      </c>
      <c r="E1158" s="45">
        <v>164.2</v>
      </c>
      <c r="F1158" s="45">
        <v>166.8</v>
      </c>
      <c r="G1158" s="45">
        <v>166.3</v>
      </c>
      <c r="H1158" s="46">
        <v>23676300</v>
      </c>
    </row>
    <row r="1159" spans="2:8" ht="13.5" thickBot="1" x14ac:dyDescent="0.25">
      <c r="B1159" s="44" t="s">
        <v>1299</v>
      </c>
      <c r="C1159" s="45">
        <v>159.18</v>
      </c>
      <c r="D1159" s="45">
        <v>166.75</v>
      </c>
      <c r="E1159" s="45">
        <v>158.06</v>
      </c>
      <c r="F1159" s="45">
        <v>165.95</v>
      </c>
      <c r="G1159" s="45">
        <v>165.45</v>
      </c>
      <c r="H1159" s="46">
        <v>22515200</v>
      </c>
    </row>
    <row r="1160" spans="2:8" ht="13.5" thickBot="1" x14ac:dyDescent="0.25">
      <c r="B1160" s="44" t="s">
        <v>1300</v>
      </c>
      <c r="C1160" s="45">
        <v>158.19999999999999</v>
      </c>
      <c r="D1160" s="45">
        <v>160.09</v>
      </c>
      <c r="E1160" s="45">
        <v>154.75</v>
      </c>
      <c r="F1160" s="45">
        <v>156.79</v>
      </c>
      <c r="G1160" s="45">
        <v>156.32</v>
      </c>
      <c r="H1160" s="46">
        <v>24879900</v>
      </c>
    </row>
    <row r="1161" spans="2:8" ht="13.5" thickBot="1" x14ac:dyDescent="0.25">
      <c r="B1161" s="44" t="s">
        <v>1301</v>
      </c>
      <c r="C1161" s="45">
        <v>158.25</v>
      </c>
      <c r="D1161" s="45">
        <v>164</v>
      </c>
      <c r="E1161" s="45">
        <v>157.02000000000001</v>
      </c>
      <c r="F1161" s="45">
        <v>163.34</v>
      </c>
      <c r="G1161" s="45">
        <v>162.85</v>
      </c>
      <c r="H1161" s="46">
        <v>26556800</v>
      </c>
    </row>
    <row r="1162" spans="2:8" ht="13.5" thickBot="1" x14ac:dyDescent="0.25">
      <c r="B1162" s="44" t="s">
        <v>1302</v>
      </c>
      <c r="C1162" s="45">
        <v>158.91999999999999</v>
      </c>
      <c r="D1162" s="45">
        <v>162.99</v>
      </c>
      <c r="E1162" s="45">
        <v>153.06</v>
      </c>
      <c r="F1162" s="45">
        <v>156.21</v>
      </c>
      <c r="G1162" s="45">
        <v>155.74</v>
      </c>
      <c r="H1162" s="46">
        <v>35184300</v>
      </c>
    </row>
    <row r="1163" spans="2:8" ht="13.5" thickBot="1" x14ac:dyDescent="0.25">
      <c r="B1163" s="44" t="s">
        <v>1303</v>
      </c>
      <c r="C1163" s="45">
        <v>155.21</v>
      </c>
      <c r="D1163" s="45">
        <v>161.31</v>
      </c>
      <c r="E1163" s="45">
        <v>152.57</v>
      </c>
      <c r="F1163" s="45">
        <v>160.97999999999999</v>
      </c>
      <c r="G1163" s="45">
        <v>160.5</v>
      </c>
      <c r="H1163" s="46">
        <v>30440400</v>
      </c>
    </row>
    <row r="1164" spans="2:8" ht="13.5" thickBot="1" x14ac:dyDescent="0.25">
      <c r="B1164" s="44" t="s">
        <v>1304</v>
      </c>
      <c r="C1164" s="45">
        <v>149.66</v>
      </c>
      <c r="D1164" s="45">
        <v>152.31</v>
      </c>
      <c r="E1164" s="45">
        <v>142.25</v>
      </c>
      <c r="F1164" s="45">
        <v>148.1</v>
      </c>
      <c r="G1164" s="45">
        <v>147.66</v>
      </c>
      <c r="H1164" s="46">
        <v>29830800</v>
      </c>
    </row>
    <row r="1165" spans="2:8" ht="13.5" thickBot="1" x14ac:dyDescent="0.25">
      <c r="B1165" s="44" t="s">
        <v>1305</v>
      </c>
      <c r="C1165" s="45">
        <v>156.02000000000001</v>
      </c>
      <c r="D1165" s="45">
        <v>159.27000000000001</v>
      </c>
      <c r="E1165" s="45">
        <v>148</v>
      </c>
      <c r="F1165" s="45">
        <v>149.72999999999999</v>
      </c>
      <c r="G1165" s="45">
        <v>149.28</v>
      </c>
      <c r="H1165" s="46">
        <v>32568400</v>
      </c>
    </row>
    <row r="1166" spans="2:8" ht="13.5" thickBot="1" x14ac:dyDescent="0.25">
      <c r="B1166" s="44" t="s">
        <v>1306</v>
      </c>
      <c r="C1166" s="45">
        <v>146.62</v>
      </c>
      <c r="D1166" s="45">
        <v>159.93</v>
      </c>
      <c r="E1166" s="45">
        <v>144.80000000000001</v>
      </c>
      <c r="F1166" s="45">
        <v>153.13</v>
      </c>
      <c r="G1166" s="45">
        <v>152.66999999999999</v>
      </c>
      <c r="H1166" s="46">
        <v>39862300</v>
      </c>
    </row>
    <row r="1167" spans="2:8" ht="13.5" thickBot="1" x14ac:dyDescent="0.25">
      <c r="B1167" s="44" t="s">
        <v>1307</v>
      </c>
      <c r="C1167" s="45">
        <v>139.75</v>
      </c>
      <c r="D1167" s="45">
        <v>148.18</v>
      </c>
      <c r="E1167" s="45">
        <v>137.1</v>
      </c>
      <c r="F1167" s="45">
        <v>146.96</v>
      </c>
      <c r="G1167" s="45">
        <v>146.52000000000001</v>
      </c>
      <c r="H1167" s="46">
        <v>37553100</v>
      </c>
    </row>
    <row r="1168" spans="2:8" ht="13.5" thickBot="1" x14ac:dyDescent="0.25">
      <c r="B1168" s="44" t="s">
        <v>1308</v>
      </c>
      <c r="C1168" s="45">
        <v>150.74</v>
      </c>
      <c r="D1168" s="45">
        <v>153.94</v>
      </c>
      <c r="E1168" s="45">
        <v>140</v>
      </c>
      <c r="F1168" s="45">
        <v>149.41999999999999</v>
      </c>
      <c r="G1168" s="45">
        <v>148.97</v>
      </c>
      <c r="H1168" s="46">
        <v>34255600</v>
      </c>
    </row>
    <row r="1169" spans="2:8" ht="13.5" thickBot="1" x14ac:dyDescent="0.25">
      <c r="B1169" s="44" t="s">
        <v>1309</v>
      </c>
      <c r="C1169" s="45">
        <v>152.32</v>
      </c>
      <c r="D1169" s="45">
        <v>159.13</v>
      </c>
      <c r="E1169" s="45">
        <v>143.1</v>
      </c>
      <c r="F1169" s="45">
        <v>146.01</v>
      </c>
      <c r="G1169" s="45">
        <v>145.57</v>
      </c>
      <c r="H1169" s="46">
        <v>39120400</v>
      </c>
    </row>
    <row r="1170" spans="2:8" ht="13.5" thickBot="1" x14ac:dyDescent="0.25">
      <c r="B1170" s="44" t="s">
        <v>1310</v>
      </c>
      <c r="C1170" s="45">
        <v>163.53</v>
      </c>
      <c r="D1170" s="45">
        <v>170.79</v>
      </c>
      <c r="E1170" s="45">
        <v>157.6</v>
      </c>
      <c r="F1170" s="45">
        <v>170.28</v>
      </c>
      <c r="G1170" s="45">
        <v>169.77</v>
      </c>
      <c r="H1170" s="46">
        <v>35028600</v>
      </c>
    </row>
    <row r="1171" spans="2:8" ht="13.5" thickBot="1" x14ac:dyDescent="0.25">
      <c r="B1171" s="44" t="s">
        <v>1311</v>
      </c>
      <c r="C1171" s="45">
        <v>159.54</v>
      </c>
      <c r="D1171" s="45">
        <v>166.6</v>
      </c>
      <c r="E1171" s="45">
        <v>154.34</v>
      </c>
      <c r="F1171" s="45">
        <v>154.47</v>
      </c>
      <c r="G1171" s="45">
        <v>154.01</v>
      </c>
      <c r="H1171" s="46">
        <v>43266300</v>
      </c>
    </row>
    <row r="1172" spans="2:8" ht="13.5" thickBot="1" x14ac:dyDescent="0.25">
      <c r="B1172" s="44" t="s">
        <v>1312</v>
      </c>
      <c r="C1172" s="45">
        <v>174.01</v>
      </c>
      <c r="D1172" s="45">
        <v>175.88</v>
      </c>
      <c r="E1172" s="45">
        <v>167.66</v>
      </c>
      <c r="F1172" s="45">
        <v>170.24</v>
      </c>
      <c r="G1172" s="45">
        <v>169.73</v>
      </c>
      <c r="H1172" s="46">
        <v>20373900</v>
      </c>
    </row>
    <row r="1173" spans="2:8" ht="13.5" thickBot="1" x14ac:dyDescent="0.25">
      <c r="B1173" s="44" t="s">
        <v>1313</v>
      </c>
      <c r="C1173" s="45">
        <v>174.67</v>
      </c>
      <c r="D1173" s="45">
        <v>178.29</v>
      </c>
      <c r="E1173" s="45">
        <v>169.5</v>
      </c>
      <c r="F1173" s="45">
        <v>178.19</v>
      </c>
      <c r="G1173" s="45">
        <v>177.66</v>
      </c>
      <c r="H1173" s="46">
        <v>24517800</v>
      </c>
    </row>
    <row r="1174" spans="2:8" ht="13.5" thickBot="1" x14ac:dyDescent="0.25">
      <c r="B1174" s="44" t="s">
        <v>1314</v>
      </c>
      <c r="C1174" s="45">
        <v>169.6</v>
      </c>
      <c r="D1174" s="45">
        <v>175</v>
      </c>
      <c r="E1174" s="45">
        <v>165.19</v>
      </c>
      <c r="F1174" s="45">
        <v>169.5</v>
      </c>
      <c r="G1174" s="45">
        <v>168.99</v>
      </c>
      <c r="H1174" s="46">
        <v>29949000</v>
      </c>
    </row>
    <row r="1175" spans="2:8" ht="13.5" thickBot="1" x14ac:dyDescent="0.25">
      <c r="B1175" s="44" t="s">
        <v>1315</v>
      </c>
      <c r="C1175" s="45">
        <v>178.33</v>
      </c>
      <c r="D1175" s="45">
        <v>183.78</v>
      </c>
      <c r="E1175" s="45">
        <v>176.26</v>
      </c>
      <c r="F1175" s="45">
        <v>181.09</v>
      </c>
      <c r="G1175" s="45">
        <v>180.55</v>
      </c>
      <c r="H1175" s="46">
        <v>24559600</v>
      </c>
    </row>
    <row r="1176" spans="2:8" ht="13.5" thickBot="1" x14ac:dyDescent="0.25">
      <c r="B1176" s="44" t="s">
        <v>1316</v>
      </c>
      <c r="C1176" s="45">
        <v>186.78</v>
      </c>
      <c r="D1176" s="45">
        <v>188.99</v>
      </c>
      <c r="E1176" s="45">
        <v>183.89</v>
      </c>
      <c r="F1176" s="45">
        <v>185.17</v>
      </c>
      <c r="G1176" s="45">
        <v>184.61</v>
      </c>
      <c r="H1176" s="46">
        <v>19333400</v>
      </c>
    </row>
    <row r="1177" spans="2:8" ht="13.5" thickBot="1" x14ac:dyDescent="0.25">
      <c r="B1177" s="44" t="s">
        <v>1317</v>
      </c>
      <c r="C1177" s="45">
        <v>189.17</v>
      </c>
      <c r="D1177" s="45">
        <v>191.83</v>
      </c>
      <c r="E1177" s="45">
        <v>186.39</v>
      </c>
      <c r="F1177" s="45">
        <v>191.76</v>
      </c>
      <c r="G1177" s="45">
        <v>191.18</v>
      </c>
      <c r="H1177" s="46">
        <v>23062500</v>
      </c>
    </row>
    <row r="1178" spans="2:8" ht="13.5" thickBot="1" x14ac:dyDescent="0.25">
      <c r="B1178" s="44" t="s">
        <v>1318</v>
      </c>
      <c r="C1178" s="45">
        <v>196.22</v>
      </c>
      <c r="D1178" s="45">
        <v>197.24</v>
      </c>
      <c r="E1178" s="45">
        <v>183.97</v>
      </c>
      <c r="F1178" s="45">
        <v>185.89</v>
      </c>
      <c r="G1178" s="45">
        <v>185.33</v>
      </c>
      <c r="H1178" s="46">
        <v>27984100</v>
      </c>
    </row>
    <row r="1179" spans="2:8" ht="13.5" thickBot="1" x14ac:dyDescent="0.25">
      <c r="B1179" s="44" t="s">
        <v>1319</v>
      </c>
      <c r="C1179" s="45">
        <v>194.03</v>
      </c>
      <c r="D1179" s="45">
        <v>196.57</v>
      </c>
      <c r="E1179" s="45">
        <v>188.85</v>
      </c>
      <c r="F1179" s="45">
        <v>196.44</v>
      </c>
      <c r="G1179" s="45">
        <v>195.85</v>
      </c>
      <c r="H1179" s="46">
        <v>24949000</v>
      </c>
    </row>
    <row r="1180" spans="2:8" ht="13.5" thickBot="1" x14ac:dyDescent="0.25">
      <c r="B1180" s="44" t="s">
        <v>1320</v>
      </c>
      <c r="C1180" s="45">
        <v>182.7</v>
      </c>
      <c r="D1180" s="45">
        <v>192.74</v>
      </c>
      <c r="E1180" s="45">
        <v>181.82</v>
      </c>
      <c r="F1180" s="45">
        <v>192.47</v>
      </c>
      <c r="G1180" s="45">
        <v>191.89</v>
      </c>
      <c r="H1180" s="46">
        <v>32568900</v>
      </c>
    </row>
    <row r="1181" spans="2:8" ht="13.5" thickBot="1" x14ac:dyDescent="0.25">
      <c r="B1181" s="44" t="s">
        <v>1321</v>
      </c>
      <c r="C1181" s="45">
        <v>191.82</v>
      </c>
      <c r="D1181" s="45">
        <v>195.88</v>
      </c>
      <c r="E1181" s="45">
        <v>189.5</v>
      </c>
      <c r="F1181" s="45">
        <v>189.75</v>
      </c>
      <c r="G1181" s="45">
        <v>189.18</v>
      </c>
      <c r="H1181" s="46">
        <v>21682600</v>
      </c>
    </row>
    <row r="1182" spans="2:8" ht="13.5" thickBot="1" x14ac:dyDescent="0.25">
      <c r="B1182" s="44" t="s">
        <v>1322</v>
      </c>
      <c r="C1182" s="45">
        <v>197.19</v>
      </c>
      <c r="D1182" s="45">
        <v>201.21</v>
      </c>
      <c r="E1182" s="45">
        <v>195.49</v>
      </c>
      <c r="F1182" s="45">
        <v>197.2</v>
      </c>
      <c r="G1182" s="45">
        <v>196.61</v>
      </c>
      <c r="H1182" s="46">
        <v>16524500</v>
      </c>
    </row>
    <row r="1183" spans="2:8" ht="13.5" thickBot="1" x14ac:dyDescent="0.25">
      <c r="B1183" s="44" t="s">
        <v>1323</v>
      </c>
      <c r="C1183" s="45">
        <v>202.25</v>
      </c>
      <c r="D1183" s="45">
        <v>203.5</v>
      </c>
      <c r="E1183" s="45">
        <v>195.95</v>
      </c>
      <c r="F1183" s="45">
        <v>196.77</v>
      </c>
      <c r="G1183" s="45">
        <v>196.18</v>
      </c>
      <c r="H1183" s="46">
        <v>21433500</v>
      </c>
    </row>
    <row r="1184" spans="2:8" ht="13.5" thickBot="1" x14ac:dyDescent="0.25">
      <c r="B1184" s="44" t="s">
        <v>1324</v>
      </c>
      <c r="C1184" s="45">
        <v>201.8</v>
      </c>
      <c r="D1184" s="45">
        <v>203.65</v>
      </c>
      <c r="E1184" s="45">
        <v>198.17</v>
      </c>
      <c r="F1184" s="45">
        <v>200.72</v>
      </c>
      <c r="G1184" s="45">
        <v>200.12</v>
      </c>
      <c r="H1184" s="46">
        <v>23080100</v>
      </c>
    </row>
    <row r="1185" spans="2:8" ht="13.5" thickBot="1" x14ac:dyDescent="0.25">
      <c r="B1185" s="44" t="s">
        <v>1325</v>
      </c>
      <c r="C1185" s="45">
        <v>213.48</v>
      </c>
      <c r="D1185" s="45">
        <v>214.24</v>
      </c>
      <c r="E1185" s="45">
        <v>208.83</v>
      </c>
      <c r="F1185" s="45">
        <v>210.18</v>
      </c>
      <c r="G1185" s="45">
        <v>209.55</v>
      </c>
      <c r="H1185" s="46">
        <v>14092300</v>
      </c>
    </row>
    <row r="1186" spans="2:8" ht="13.5" thickBot="1" x14ac:dyDescent="0.25">
      <c r="B1186" s="44" t="s">
        <v>1326</v>
      </c>
      <c r="C1186" s="45">
        <v>216.52</v>
      </c>
      <c r="D1186" s="45">
        <v>218.77</v>
      </c>
      <c r="E1186" s="45">
        <v>212.95</v>
      </c>
      <c r="F1186" s="45">
        <v>214.58</v>
      </c>
      <c r="G1186" s="45">
        <v>213.94</v>
      </c>
      <c r="H1186" s="46">
        <v>13109200</v>
      </c>
    </row>
    <row r="1187" spans="2:8" ht="13.5" thickBot="1" x14ac:dyDescent="0.25">
      <c r="B1187" s="44" t="s">
        <v>1327</v>
      </c>
      <c r="C1187" s="45">
        <v>217.99</v>
      </c>
      <c r="D1187" s="45">
        <v>218.32</v>
      </c>
      <c r="E1187" s="45">
        <v>216.11</v>
      </c>
      <c r="F1187" s="45">
        <v>217.49</v>
      </c>
      <c r="G1187" s="45">
        <v>216.84</v>
      </c>
      <c r="H1187" s="46">
        <v>12135100</v>
      </c>
    </row>
    <row r="1188" spans="2:8" ht="13.5" thickBot="1" x14ac:dyDescent="0.25">
      <c r="B1188" s="44" t="s">
        <v>1328</v>
      </c>
      <c r="C1188" s="45">
        <v>213.55</v>
      </c>
      <c r="D1188" s="45">
        <v>217.98</v>
      </c>
      <c r="E1188" s="45">
        <v>213.4</v>
      </c>
      <c r="F1188" s="45">
        <v>217.8</v>
      </c>
      <c r="G1188" s="45">
        <v>217.15</v>
      </c>
      <c r="H1188" s="46">
        <v>15609200</v>
      </c>
    </row>
    <row r="1189" spans="2:8" ht="13.5" thickBot="1" x14ac:dyDescent="0.25">
      <c r="B1189" s="44" t="s">
        <v>1329</v>
      </c>
      <c r="C1189" s="45">
        <v>214</v>
      </c>
      <c r="D1189" s="45">
        <v>214.93</v>
      </c>
      <c r="E1189" s="45">
        <v>212.65</v>
      </c>
      <c r="F1189" s="45">
        <v>214.18</v>
      </c>
      <c r="G1189" s="45">
        <v>213.54</v>
      </c>
      <c r="H1189" s="46">
        <v>10741700</v>
      </c>
    </row>
    <row r="1190" spans="2:8" ht="13.5" thickBot="1" x14ac:dyDescent="0.25">
      <c r="B1190" s="44" t="s">
        <v>1330</v>
      </c>
      <c r="C1190" s="45">
        <v>209.52</v>
      </c>
      <c r="D1190" s="45">
        <v>214.33</v>
      </c>
      <c r="E1190" s="45">
        <v>209.18</v>
      </c>
      <c r="F1190" s="45">
        <v>213.14</v>
      </c>
      <c r="G1190" s="45">
        <v>212.5</v>
      </c>
      <c r="H1190" s="46">
        <v>15396600</v>
      </c>
    </row>
    <row r="1191" spans="2:8" ht="13.5" thickBot="1" x14ac:dyDescent="0.25">
      <c r="B1191" s="44" t="s">
        <v>1331</v>
      </c>
      <c r="C1191" s="45">
        <v>207.85</v>
      </c>
      <c r="D1191" s="45">
        <v>211.22</v>
      </c>
      <c r="E1191" s="45">
        <v>207.4</v>
      </c>
      <c r="F1191" s="45">
        <v>210.76</v>
      </c>
      <c r="G1191" s="45">
        <v>210.13</v>
      </c>
      <c r="H1191" s="46">
        <v>13813700</v>
      </c>
    </row>
    <row r="1192" spans="2:8" ht="13.5" thickBot="1" x14ac:dyDescent="0.25">
      <c r="B1192" s="44" t="s">
        <v>1332</v>
      </c>
      <c r="C1192" s="45">
        <v>210.19</v>
      </c>
      <c r="D1192" s="45">
        <v>210.86</v>
      </c>
      <c r="E1192" s="45">
        <v>206.51</v>
      </c>
      <c r="F1192" s="45">
        <v>207.19</v>
      </c>
      <c r="G1192" s="45">
        <v>206.57</v>
      </c>
      <c r="H1192" s="46">
        <v>25030800</v>
      </c>
    </row>
    <row r="1193" spans="2:8" ht="13.5" thickBot="1" x14ac:dyDescent="0.25">
      <c r="B1193" s="44" t="s">
        <v>1333</v>
      </c>
      <c r="C1193" s="45">
        <v>211.52</v>
      </c>
      <c r="D1193" s="45">
        <v>213.8</v>
      </c>
      <c r="E1193" s="45">
        <v>210.66</v>
      </c>
      <c r="F1193" s="45">
        <v>213.06</v>
      </c>
      <c r="G1193" s="45">
        <v>212.42</v>
      </c>
      <c r="H1193" s="46">
        <v>11856400</v>
      </c>
    </row>
    <row r="1194" spans="2:8" ht="13.5" thickBot="1" x14ac:dyDescent="0.25">
      <c r="B1194" s="44" t="s">
        <v>1334</v>
      </c>
      <c r="C1194" s="45">
        <v>210.3</v>
      </c>
      <c r="D1194" s="45">
        <v>212.82</v>
      </c>
      <c r="E1194" s="45">
        <v>209.93</v>
      </c>
      <c r="F1194" s="45">
        <v>212.33</v>
      </c>
      <c r="G1194" s="45">
        <v>211.69</v>
      </c>
      <c r="H1194" s="46">
        <v>12242500</v>
      </c>
    </row>
    <row r="1195" spans="2:8" ht="13.5" thickBot="1" x14ac:dyDescent="0.25">
      <c r="B1195" s="44" t="s">
        <v>1335</v>
      </c>
      <c r="C1195" s="45">
        <v>210.47</v>
      </c>
      <c r="D1195" s="45">
        <v>211.19</v>
      </c>
      <c r="E1195" s="45">
        <v>209.34</v>
      </c>
      <c r="F1195" s="45">
        <v>210.85</v>
      </c>
      <c r="G1195" s="45">
        <v>210.22</v>
      </c>
      <c r="H1195" s="46">
        <v>10567500</v>
      </c>
    </row>
    <row r="1196" spans="2:8" ht="13.5" thickBot="1" x14ac:dyDescent="0.25">
      <c r="B1196" s="44" t="s">
        <v>1336</v>
      </c>
      <c r="C1196" s="45">
        <v>212.51</v>
      </c>
      <c r="D1196" s="45">
        <v>212.73</v>
      </c>
      <c r="E1196" s="45">
        <v>208.71</v>
      </c>
      <c r="F1196" s="45">
        <v>210.11</v>
      </c>
      <c r="G1196" s="45">
        <v>209.48</v>
      </c>
      <c r="H1196" s="46">
        <v>12538200</v>
      </c>
    </row>
    <row r="1197" spans="2:8" ht="13.5" thickBot="1" x14ac:dyDescent="0.25">
      <c r="B1197" s="44" t="s">
        <v>1337</v>
      </c>
      <c r="C1197" s="45">
        <v>206.62</v>
      </c>
      <c r="D1197" s="45">
        <v>210.6</v>
      </c>
      <c r="E1197" s="45">
        <v>205.2</v>
      </c>
      <c r="F1197" s="45">
        <v>209.83</v>
      </c>
      <c r="G1197" s="45">
        <v>209.2</v>
      </c>
      <c r="H1197" s="46">
        <v>19628900</v>
      </c>
    </row>
    <row r="1198" spans="2:8" ht="13.5" thickBot="1" x14ac:dyDescent="0.25">
      <c r="B1198" s="44" t="s">
        <v>1338</v>
      </c>
      <c r="C1198" s="45">
        <v>203.44</v>
      </c>
      <c r="D1198" s="45">
        <v>205.14</v>
      </c>
      <c r="E1198" s="45">
        <v>202.5</v>
      </c>
      <c r="F1198" s="45">
        <v>204.19</v>
      </c>
      <c r="G1198" s="45">
        <v>203.58</v>
      </c>
      <c r="H1198" s="46">
        <v>15495600</v>
      </c>
    </row>
    <row r="1199" spans="2:8" ht="13.5" thickBot="1" x14ac:dyDescent="0.25">
      <c r="B1199" s="44" t="s">
        <v>1339</v>
      </c>
      <c r="C1199" s="45">
        <v>208.43</v>
      </c>
      <c r="D1199" s="45">
        <v>208.69</v>
      </c>
      <c r="E1199" s="45">
        <v>201.06</v>
      </c>
      <c r="F1199" s="45">
        <v>201.91</v>
      </c>
      <c r="G1199" s="45">
        <v>201.3</v>
      </c>
      <c r="H1199" s="46">
        <v>31359900</v>
      </c>
    </row>
    <row r="1200" spans="2:8" ht="13.5" thickBot="1" x14ac:dyDescent="0.25">
      <c r="B1200" s="44" t="s">
        <v>1340</v>
      </c>
      <c r="C1200" s="45">
        <v>206.53</v>
      </c>
      <c r="D1200" s="45">
        <v>211.43</v>
      </c>
      <c r="E1200" s="45">
        <v>204.75</v>
      </c>
      <c r="F1200" s="45">
        <v>209.53</v>
      </c>
      <c r="G1200" s="45">
        <v>208.9</v>
      </c>
      <c r="H1200" s="46">
        <v>48775500</v>
      </c>
    </row>
    <row r="1201" spans="2:8" ht="13.5" thickBot="1" x14ac:dyDescent="0.25">
      <c r="B1201" s="44" t="s">
        <v>1341</v>
      </c>
      <c r="C1201" s="45">
        <v>221.44</v>
      </c>
      <c r="D1201" s="45">
        <v>224.2</v>
      </c>
      <c r="E1201" s="45">
        <v>218.45</v>
      </c>
      <c r="F1201" s="45">
        <v>223.23</v>
      </c>
      <c r="G1201" s="45">
        <v>222.56</v>
      </c>
      <c r="H1201" s="46">
        <v>33181300</v>
      </c>
    </row>
    <row r="1202" spans="2:8" ht="13.5" thickBot="1" x14ac:dyDescent="0.25">
      <c r="B1202" s="44" t="s">
        <v>1342</v>
      </c>
      <c r="C1202" s="45">
        <v>216.14</v>
      </c>
      <c r="D1202" s="45">
        <v>218.74</v>
      </c>
      <c r="E1202" s="45">
        <v>213.52</v>
      </c>
      <c r="F1202" s="45">
        <v>217.79</v>
      </c>
      <c r="G1202" s="45">
        <v>217.14</v>
      </c>
      <c r="H1202" s="46">
        <v>13413800</v>
      </c>
    </row>
    <row r="1203" spans="2:8" ht="13.5" thickBot="1" x14ac:dyDescent="0.25">
      <c r="B1203" s="44" t="s">
        <v>1343</v>
      </c>
      <c r="C1203" s="45">
        <v>213.1</v>
      </c>
      <c r="D1203" s="45">
        <v>216.06</v>
      </c>
      <c r="E1203" s="45">
        <v>212.5</v>
      </c>
      <c r="F1203" s="45">
        <v>214.87</v>
      </c>
      <c r="G1203" s="45">
        <v>214.23</v>
      </c>
      <c r="H1203" s="46">
        <v>13810700</v>
      </c>
    </row>
    <row r="1204" spans="2:8" ht="13.5" thickBot="1" x14ac:dyDescent="0.25">
      <c r="B1204" s="44" t="s">
        <v>1344</v>
      </c>
      <c r="C1204" s="45">
        <v>220.8</v>
      </c>
      <c r="D1204" s="45">
        <v>221.78</v>
      </c>
      <c r="E1204" s="45">
        <v>216.11</v>
      </c>
      <c r="F1204" s="45">
        <v>217.94</v>
      </c>
      <c r="G1204" s="45">
        <v>217.29</v>
      </c>
      <c r="H1204" s="46">
        <v>11905800</v>
      </c>
    </row>
    <row r="1205" spans="2:8" ht="13.5" thickBot="1" x14ac:dyDescent="0.25">
      <c r="B1205" s="44" t="s">
        <v>1345</v>
      </c>
      <c r="C1205" s="45">
        <v>220.75</v>
      </c>
      <c r="D1205" s="45">
        <v>221.49</v>
      </c>
      <c r="E1205" s="45">
        <v>219.27</v>
      </c>
      <c r="F1205" s="45">
        <v>219.76</v>
      </c>
      <c r="G1205" s="45">
        <v>219.1</v>
      </c>
      <c r="H1205" s="46">
        <v>11195000</v>
      </c>
    </row>
    <row r="1206" spans="2:8" ht="13.5" thickBot="1" x14ac:dyDescent="0.25">
      <c r="B1206" s="44" t="s">
        <v>1346</v>
      </c>
      <c r="C1206" s="45">
        <v>222.31</v>
      </c>
      <c r="D1206" s="45">
        <v>222.75</v>
      </c>
      <c r="E1206" s="45">
        <v>221.28</v>
      </c>
      <c r="F1206" s="45">
        <v>221.32</v>
      </c>
      <c r="G1206" s="45">
        <v>220.66</v>
      </c>
      <c r="H1206" s="46">
        <v>12212800</v>
      </c>
    </row>
    <row r="1207" spans="2:8" ht="13.5" thickBot="1" x14ac:dyDescent="0.25">
      <c r="B1207" s="44" t="s">
        <v>1347</v>
      </c>
      <c r="C1207" s="45">
        <v>222.16</v>
      </c>
      <c r="D1207" s="45">
        <v>222.37</v>
      </c>
      <c r="E1207" s="45">
        <v>219.12</v>
      </c>
      <c r="F1207" s="45">
        <v>221.44</v>
      </c>
      <c r="G1207" s="45">
        <v>220.78</v>
      </c>
      <c r="H1207" s="46">
        <v>14275800</v>
      </c>
    </row>
    <row r="1208" spans="2:8" ht="13.5" thickBot="1" x14ac:dyDescent="0.25">
      <c r="B1208" s="44" t="s">
        <v>1348</v>
      </c>
      <c r="C1208" s="45">
        <v>222.03</v>
      </c>
      <c r="D1208" s="45">
        <v>222.29</v>
      </c>
      <c r="E1208" s="45">
        <v>220.53</v>
      </c>
      <c r="F1208" s="45">
        <v>222.14</v>
      </c>
      <c r="G1208" s="45">
        <v>221.47</v>
      </c>
      <c r="H1208" s="46">
        <v>15905900</v>
      </c>
    </row>
    <row r="1209" spans="2:8" ht="13.5" thickBot="1" x14ac:dyDescent="0.25">
      <c r="B1209" s="44" t="s">
        <v>1349</v>
      </c>
      <c r="C1209" s="45">
        <v>222.57</v>
      </c>
      <c r="D1209" s="45">
        <v>222.63</v>
      </c>
      <c r="E1209" s="45">
        <v>220.39</v>
      </c>
      <c r="F1209" s="45">
        <v>221.77</v>
      </c>
      <c r="G1209" s="45">
        <v>221.1</v>
      </c>
      <c r="H1209" s="46">
        <v>10015300</v>
      </c>
    </row>
    <row r="1210" spans="2:8" ht="13.5" thickBot="1" x14ac:dyDescent="0.25">
      <c r="B1210" s="44" t="s">
        <v>1350</v>
      </c>
      <c r="C1210" s="45">
        <v>220.61</v>
      </c>
      <c r="D1210" s="45">
        <v>221.68</v>
      </c>
      <c r="E1210" s="45">
        <v>220.14</v>
      </c>
      <c r="F1210" s="45">
        <v>221.15</v>
      </c>
      <c r="G1210" s="45">
        <v>220.49</v>
      </c>
      <c r="H1210" s="46">
        <v>10036500</v>
      </c>
    </row>
    <row r="1211" spans="2:8" ht="13.5" thickBot="1" x14ac:dyDescent="0.25">
      <c r="B1211" s="44" t="s">
        <v>1351</v>
      </c>
      <c r="C1211" s="45">
        <v>221.61</v>
      </c>
      <c r="D1211" s="45">
        <v>222.38</v>
      </c>
      <c r="E1211" s="45">
        <v>218.63</v>
      </c>
      <c r="F1211" s="45">
        <v>219.06</v>
      </c>
      <c r="G1211" s="45">
        <v>218.4</v>
      </c>
      <c r="H1211" s="46">
        <v>13288900</v>
      </c>
    </row>
    <row r="1212" spans="2:8" ht="13.5" thickBot="1" x14ac:dyDescent="0.25">
      <c r="B1212" s="44" t="s">
        <v>1352</v>
      </c>
      <c r="C1212" s="45">
        <v>219.6</v>
      </c>
      <c r="D1212" s="45">
        <v>221.97</v>
      </c>
      <c r="E1212" s="45">
        <v>219.21</v>
      </c>
      <c r="F1212" s="45">
        <v>221.91</v>
      </c>
      <c r="G1212" s="45">
        <v>221.24</v>
      </c>
      <c r="H1212" s="46">
        <v>14463400</v>
      </c>
    </row>
    <row r="1213" spans="2:8" ht="13.5" thickBot="1" x14ac:dyDescent="0.25">
      <c r="B1213" s="44" t="s">
        <v>1353</v>
      </c>
      <c r="C1213" s="45">
        <v>219.2</v>
      </c>
      <c r="D1213" s="45">
        <v>219.88</v>
      </c>
      <c r="E1213" s="45">
        <v>217.42</v>
      </c>
      <c r="F1213" s="45">
        <v>218.06</v>
      </c>
      <c r="G1213" s="45">
        <v>217.41</v>
      </c>
      <c r="H1213" s="46">
        <v>12119400</v>
      </c>
    </row>
    <row r="1214" spans="2:8" ht="13.5" thickBot="1" x14ac:dyDescent="0.25">
      <c r="B1214" s="44" t="s">
        <v>1354</v>
      </c>
      <c r="C1214" s="45">
        <v>217.54</v>
      </c>
      <c r="D1214" s="45">
        <v>218.38</v>
      </c>
      <c r="E1214" s="45">
        <v>216.28</v>
      </c>
      <c r="F1214" s="45">
        <v>218.3</v>
      </c>
      <c r="G1214" s="45">
        <v>217.64</v>
      </c>
      <c r="H1214" s="46">
        <v>12642800</v>
      </c>
    </row>
    <row r="1215" spans="2:8" ht="13.5" thickBot="1" x14ac:dyDescent="0.25">
      <c r="B1215" s="44" t="s">
        <v>1355</v>
      </c>
      <c r="C1215" s="45">
        <v>213</v>
      </c>
      <c r="D1215" s="45">
        <v>216.24</v>
      </c>
      <c r="E1215" s="45">
        <v>212.61</v>
      </c>
      <c r="F1215" s="45">
        <v>215.22</v>
      </c>
      <c r="G1215" s="45">
        <v>214.57</v>
      </c>
      <c r="H1215" s="46">
        <v>13475000</v>
      </c>
    </row>
    <row r="1216" spans="2:8" ht="13.5" thickBot="1" x14ac:dyDescent="0.25">
      <c r="B1216" s="44" t="s">
        <v>1356</v>
      </c>
      <c r="C1216" s="45">
        <v>212.82</v>
      </c>
      <c r="D1216" s="45">
        <v>214.58</v>
      </c>
      <c r="E1216" s="45">
        <v>211.75</v>
      </c>
      <c r="F1216" s="45">
        <v>213.06</v>
      </c>
      <c r="G1216" s="45">
        <v>212.42</v>
      </c>
      <c r="H1216" s="46">
        <v>14912400</v>
      </c>
    </row>
    <row r="1217" spans="2:8" ht="13.5" thickBot="1" x14ac:dyDescent="0.25">
      <c r="B1217" s="44" t="s">
        <v>1357</v>
      </c>
      <c r="C1217" s="45">
        <v>206.7</v>
      </c>
      <c r="D1217" s="45">
        <v>212.78</v>
      </c>
      <c r="E1217" s="45">
        <v>206.52</v>
      </c>
      <c r="F1217" s="45">
        <v>212.6</v>
      </c>
      <c r="G1217" s="45">
        <v>211.96</v>
      </c>
      <c r="H1217" s="46">
        <v>17058900</v>
      </c>
    </row>
    <row r="1218" spans="2:8" ht="13.5" thickBot="1" x14ac:dyDescent="0.25">
      <c r="B1218" s="44" t="s">
        <v>1358</v>
      </c>
      <c r="C1218" s="45">
        <v>207.21</v>
      </c>
      <c r="D1218" s="45">
        <v>210.4</v>
      </c>
      <c r="E1218" s="45">
        <v>206.95</v>
      </c>
      <c r="F1218" s="45">
        <v>208.67</v>
      </c>
      <c r="G1218" s="45">
        <v>208.04</v>
      </c>
      <c r="H1218" s="46">
        <v>11188400</v>
      </c>
    </row>
    <row r="1219" spans="2:8" ht="13.5" thickBot="1" x14ac:dyDescent="0.25">
      <c r="B1219" s="44" t="s">
        <v>1359</v>
      </c>
      <c r="C1219" s="45">
        <v>206.75</v>
      </c>
      <c r="D1219" s="45">
        <v>209.79</v>
      </c>
      <c r="E1219" s="45">
        <v>206.27</v>
      </c>
      <c r="F1219" s="45">
        <v>209.78</v>
      </c>
      <c r="G1219" s="45">
        <v>209.15</v>
      </c>
      <c r="H1219" s="46">
        <v>12077100</v>
      </c>
    </row>
    <row r="1220" spans="2:8" ht="13.5" thickBot="1" x14ac:dyDescent="0.25">
      <c r="B1220" s="44" t="s">
        <v>1360</v>
      </c>
      <c r="C1220" s="45">
        <v>204</v>
      </c>
      <c r="D1220" s="45">
        <v>205.56</v>
      </c>
      <c r="E1220" s="45">
        <v>203.6</v>
      </c>
      <c r="F1220" s="45">
        <v>205.25</v>
      </c>
      <c r="G1220" s="45">
        <v>204.63</v>
      </c>
      <c r="H1220" s="46">
        <v>8953500</v>
      </c>
    </row>
    <row r="1221" spans="2:8" ht="13.5" thickBot="1" x14ac:dyDescent="0.25">
      <c r="B1221" s="44" t="s">
        <v>1361</v>
      </c>
      <c r="C1221" s="45">
        <v>207.86</v>
      </c>
      <c r="D1221" s="45">
        <v>207.9</v>
      </c>
      <c r="E1221" s="45">
        <v>203.9</v>
      </c>
      <c r="F1221" s="45">
        <v>204.41</v>
      </c>
      <c r="G1221" s="45">
        <v>203.8</v>
      </c>
      <c r="H1221" s="46">
        <v>10524300</v>
      </c>
    </row>
    <row r="1222" spans="2:8" ht="13.5" thickBot="1" x14ac:dyDescent="0.25">
      <c r="B1222" s="44" t="s">
        <v>1362</v>
      </c>
      <c r="C1222" s="45">
        <v>208.67</v>
      </c>
      <c r="D1222" s="45">
        <v>208.93</v>
      </c>
      <c r="E1222" s="45">
        <v>206.59</v>
      </c>
      <c r="F1222" s="45">
        <v>208.1</v>
      </c>
      <c r="G1222" s="45">
        <v>207.48</v>
      </c>
      <c r="H1222" s="46">
        <v>10284200</v>
      </c>
    </row>
    <row r="1223" spans="2:8" ht="13.5" thickBot="1" x14ac:dyDescent="0.25">
      <c r="B1223" s="44" t="s">
        <v>1363</v>
      </c>
      <c r="C1223" s="45">
        <v>205.57</v>
      </c>
      <c r="D1223" s="45">
        <v>207.82</v>
      </c>
      <c r="E1223" s="45">
        <v>205.31</v>
      </c>
      <c r="F1223" s="45">
        <v>207.79</v>
      </c>
      <c r="G1223" s="45">
        <v>207.17</v>
      </c>
      <c r="H1223" s="46">
        <v>9350700</v>
      </c>
    </row>
    <row r="1224" spans="2:8" ht="13.5" thickBot="1" x14ac:dyDescent="0.25">
      <c r="B1224" s="44" t="s">
        <v>1364</v>
      </c>
      <c r="C1224" s="45">
        <v>206.3</v>
      </c>
      <c r="D1224" s="45">
        <v>206.79</v>
      </c>
      <c r="E1224" s="45">
        <v>205</v>
      </c>
      <c r="F1224" s="45">
        <v>205.12</v>
      </c>
      <c r="G1224" s="45">
        <v>204.5</v>
      </c>
      <c r="H1224" s="46">
        <v>6046300</v>
      </c>
    </row>
    <row r="1225" spans="2:8" ht="13.5" thickBot="1" x14ac:dyDescent="0.25">
      <c r="B1225" s="44" t="s">
        <v>1365</v>
      </c>
      <c r="C1225" s="45">
        <v>206.7</v>
      </c>
      <c r="D1225" s="45">
        <v>208.59</v>
      </c>
      <c r="E1225" s="45">
        <v>205.68</v>
      </c>
      <c r="F1225" s="45">
        <v>206.18</v>
      </c>
      <c r="G1225" s="45">
        <v>205.56</v>
      </c>
      <c r="H1225" s="46">
        <v>13348900</v>
      </c>
    </row>
    <row r="1226" spans="2:8" ht="13.5" thickBot="1" x14ac:dyDescent="0.25">
      <c r="B1226" s="44" t="s">
        <v>1366</v>
      </c>
      <c r="C1226" s="45">
        <v>207.48</v>
      </c>
      <c r="D1226" s="45">
        <v>207.71</v>
      </c>
      <c r="E1226" s="45">
        <v>203.43</v>
      </c>
      <c r="F1226" s="45">
        <v>206.3</v>
      </c>
      <c r="G1226" s="45">
        <v>205.68</v>
      </c>
      <c r="H1226" s="46">
        <v>27306900</v>
      </c>
    </row>
    <row r="1227" spans="2:8" ht="13.5" thickBot="1" x14ac:dyDescent="0.25">
      <c r="B1227" s="44" t="s">
        <v>1367</v>
      </c>
      <c r="C1227" s="45">
        <v>202.78</v>
      </c>
      <c r="D1227" s="45">
        <v>206.3</v>
      </c>
      <c r="E1227" s="45">
        <v>202.51</v>
      </c>
      <c r="F1227" s="45">
        <v>206.06</v>
      </c>
      <c r="G1227" s="45">
        <v>205.44</v>
      </c>
      <c r="H1227" s="46">
        <v>16514600</v>
      </c>
    </row>
    <row r="1228" spans="2:8" ht="13.5" thickBot="1" x14ac:dyDescent="0.25">
      <c r="B1228" s="44" t="s">
        <v>1368</v>
      </c>
      <c r="C1228" s="45">
        <v>200.09</v>
      </c>
      <c r="D1228" s="45">
        <v>204.3</v>
      </c>
      <c r="E1228" s="45">
        <v>200.09</v>
      </c>
      <c r="F1228" s="45">
        <v>202.5</v>
      </c>
      <c r="G1228" s="45">
        <v>201.89</v>
      </c>
      <c r="H1228" s="46">
        <v>23274400</v>
      </c>
    </row>
    <row r="1229" spans="2:8" ht="13.5" thickBot="1" x14ac:dyDescent="0.25">
      <c r="B1229" s="44" t="s">
        <v>1369</v>
      </c>
      <c r="C1229" s="45">
        <v>198.84</v>
      </c>
      <c r="D1229" s="45">
        <v>199</v>
      </c>
      <c r="E1229" s="45">
        <v>196.13</v>
      </c>
      <c r="F1229" s="45">
        <v>198.39</v>
      </c>
      <c r="G1229" s="45">
        <v>197.79</v>
      </c>
      <c r="H1229" s="46">
        <v>10175700</v>
      </c>
    </row>
    <row r="1230" spans="2:8" ht="13.5" thickBot="1" x14ac:dyDescent="0.25">
      <c r="B1230" s="44" t="s">
        <v>1370</v>
      </c>
      <c r="C1230" s="45">
        <v>195.27</v>
      </c>
      <c r="D1230" s="45">
        <v>199.12</v>
      </c>
      <c r="E1230" s="45">
        <v>194.81</v>
      </c>
      <c r="F1230" s="45">
        <v>197.92</v>
      </c>
      <c r="G1230" s="45">
        <v>197.33</v>
      </c>
      <c r="H1230" s="46">
        <v>14911500</v>
      </c>
    </row>
    <row r="1231" spans="2:8" ht="13.5" thickBot="1" x14ac:dyDescent="0.25">
      <c r="B1231" s="44" t="s">
        <v>1371</v>
      </c>
      <c r="C1231" s="45">
        <v>196.4</v>
      </c>
      <c r="D1231" s="45">
        <v>196.8</v>
      </c>
      <c r="E1231" s="45">
        <v>193.17</v>
      </c>
      <c r="F1231" s="45">
        <v>194.11</v>
      </c>
      <c r="G1231" s="45">
        <v>193.53</v>
      </c>
      <c r="H1231" s="46">
        <v>18798000</v>
      </c>
    </row>
    <row r="1232" spans="2:8" ht="13.5" thickBot="1" x14ac:dyDescent="0.25">
      <c r="B1232" s="44" t="s">
        <v>1372</v>
      </c>
      <c r="C1232" s="45">
        <v>202.35</v>
      </c>
      <c r="D1232" s="45">
        <v>203.66</v>
      </c>
      <c r="E1232" s="45">
        <v>194.1</v>
      </c>
      <c r="F1232" s="45">
        <v>196.75</v>
      </c>
      <c r="G1232" s="45">
        <v>196.16</v>
      </c>
      <c r="H1232" s="46">
        <v>23734800</v>
      </c>
    </row>
    <row r="1233" spans="2:8" ht="13.5" thickBot="1" x14ac:dyDescent="0.25">
      <c r="B1233" s="44" t="s">
        <v>1373</v>
      </c>
      <c r="C1233" s="45">
        <v>200.28</v>
      </c>
      <c r="D1233" s="45">
        <v>202.63</v>
      </c>
      <c r="E1233" s="45">
        <v>200.28</v>
      </c>
      <c r="F1233" s="45">
        <v>202.26</v>
      </c>
      <c r="G1233" s="45">
        <v>201.65</v>
      </c>
      <c r="H1233" s="46">
        <v>8036800</v>
      </c>
    </row>
    <row r="1234" spans="2:8" ht="13.5" thickBot="1" x14ac:dyDescent="0.25">
      <c r="B1234" s="44" t="s">
        <v>1374</v>
      </c>
      <c r="C1234" s="45">
        <v>201.66</v>
      </c>
      <c r="D1234" s="45">
        <v>202.05</v>
      </c>
      <c r="E1234" s="45">
        <v>200.15</v>
      </c>
      <c r="F1234" s="45">
        <v>200.87</v>
      </c>
      <c r="G1234" s="45">
        <v>200.27</v>
      </c>
      <c r="H1234" s="46">
        <v>9475700</v>
      </c>
    </row>
    <row r="1235" spans="2:8" ht="13.5" thickBot="1" x14ac:dyDescent="0.25">
      <c r="B1235" s="44" t="s">
        <v>1375</v>
      </c>
      <c r="C1235" s="45">
        <v>200.65</v>
      </c>
      <c r="D1235" s="45">
        <v>203.14</v>
      </c>
      <c r="E1235" s="45">
        <v>200.21</v>
      </c>
      <c r="F1235" s="45">
        <v>201.34</v>
      </c>
      <c r="G1235" s="45">
        <v>200.74</v>
      </c>
      <c r="H1235" s="46">
        <v>11954800</v>
      </c>
    </row>
    <row r="1236" spans="2:8" ht="13.5" thickBot="1" x14ac:dyDescent="0.25">
      <c r="B1236" s="44" t="s">
        <v>1376</v>
      </c>
      <c r="C1236" s="45">
        <v>200.5</v>
      </c>
      <c r="D1236" s="45">
        <v>201.57</v>
      </c>
      <c r="E1236" s="45">
        <v>200.06</v>
      </c>
      <c r="F1236" s="45">
        <v>201.05</v>
      </c>
      <c r="G1236" s="45">
        <v>200.45</v>
      </c>
      <c r="H1236" s="46">
        <v>12270600</v>
      </c>
    </row>
    <row r="1237" spans="2:8" ht="13.5" thickBot="1" x14ac:dyDescent="0.25">
      <c r="B1237" s="44" t="s">
        <v>1377</v>
      </c>
      <c r="C1237" s="45">
        <v>199.86</v>
      </c>
      <c r="D1237" s="45">
        <v>201.29</v>
      </c>
      <c r="E1237" s="45">
        <v>198.21</v>
      </c>
      <c r="F1237" s="45">
        <v>199.36</v>
      </c>
      <c r="G1237" s="45">
        <v>198.76</v>
      </c>
      <c r="H1237" s="46">
        <v>9740400</v>
      </c>
    </row>
    <row r="1238" spans="2:8" ht="13.5" thickBot="1" x14ac:dyDescent="0.25">
      <c r="B1238" s="44" t="s">
        <v>1378</v>
      </c>
      <c r="C1238" s="45">
        <v>200</v>
      </c>
      <c r="D1238" s="45">
        <v>200.03</v>
      </c>
      <c r="E1238" s="45">
        <v>198.05</v>
      </c>
      <c r="F1238" s="45">
        <v>198.71</v>
      </c>
      <c r="G1238" s="45">
        <v>198.11</v>
      </c>
      <c r="H1238" s="46">
        <v>8456300</v>
      </c>
    </row>
    <row r="1239" spans="2:8" ht="13.5" thickBot="1" x14ac:dyDescent="0.25">
      <c r="B1239" s="44" t="s">
        <v>1379</v>
      </c>
      <c r="C1239" s="45">
        <v>197.6</v>
      </c>
      <c r="D1239" s="45">
        <v>198.93</v>
      </c>
      <c r="E1239" s="45">
        <v>195.08</v>
      </c>
      <c r="F1239" s="45">
        <v>198.82</v>
      </c>
      <c r="G1239" s="45">
        <v>198.22</v>
      </c>
      <c r="H1239" s="46">
        <v>11595300</v>
      </c>
    </row>
    <row r="1240" spans="2:8" ht="13.5" thickBot="1" x14ac:dyDescent="0.25">
      <c r="B1240" s="44" t="s">
        <v>1380</v>
      </c>
      <c r="C1240" s="45">
        <v>202.13</v>
      </c>
      <c r="D1240" s="45">
        <v>202.18</v>
      </c>
      <c r="E1240" s="45">
        <v>198.05</v>
      </c>
      <c r="F1240" s="45">
        <v>199.7</v>
      </c>
      <c r="G1240" s="45">
        <v>199.1</v>
      </c>
      <c r="H1240" s="46">
        <v>11503400</v>
      </c>
    </row>
    <row r="1241" spans="2:8" ht="13.5" thickBot="1" x14ac:dyDescent="0.25">
      <c r="B1241" s="44" t="s">
        <v>1381</v>
      </c>
      <c r="C1241" s="45">
        <v>201.6</v>
      </c>
      <c r="D1241" s="45">
        <v>203.8</v>
      </c>
      <c r="E1241" s="45">
        <v>201.21</v>
      </c>
      <c r="F1241" s="45">
        <v>201.64</v>
      </c>
      <c r="G1241" s="45">
        <v>201.03</v>
      </c>
      <c r="H1241" s="46">
        <v>7985200</v>
      </c>
    </row>
    <row r="1242" spans="2:8" ht="13.5" thickBot="1" x14ac:dyDescent="0.25">
      <c r="B1242" s="44" t="s">
        <v>1382</v>
      </c>
      <c r="C1242" s="45">
        <v>199.9</v>
      </c>
      <c r="D1242" s="45">
        <v>203.14</v>
      </c>
      <c r="E1242" s="45">
        <v>199.42</v>
      </c>
      <c r="F1242" s="45">
        <v>202</v>
      </c>
      <c r="G1242" s="45">
        <v>201.39</v>
      </c>
      <c r="H1242" s="46">
        <v>12736600</v>
      </c>
    </row>
    <row r="1243" spans="2:8" ht="13.5" thickBot="1" x14ac:dyDescent="0.25">
      <c r="B1243" s="44" t="s">
        <v>1383</v>
      </c>
      <c r="C1243" s="45">
        <v>200</v>
      </c>
      <c r="D1243" s="45">
        <v>200.15</v>
      </c>
      <c r="E1243" s="45">
        <v>198.04</v>
      </c>
      <c r="F1243" s="45">
        <v>198.97</v>
      </c>
      <c r="G1243" s="45">
        <v>198.37</v>
      </c>
      <c r="H1243" s="46">
        <v>11735500</v>
      </c>
    </row>
    <row r="1244" spans="2:8" ht="13.5" thickBot="1" x14ac:dyDescent="0.25">
      <c r="B1244" s="44" t="s">
        <v>1384</v>
      </c>
      <c r="C1244" s="45">
        <v>199.52</v>
      </c>
      <c r="D1244" s="45">
        <v>200.97</v>
      </c>
      <c r="E1244" s="45">
        <v>199.25</v>
      </c>
      <c r="F1244" s="45">
        <v>199.79</v>
      </c>
      <c r="G1244" s="45">
        <v>199.19</v>
      </c>
      <c r="H1244" s="46">
        <v>15272300</v>
      </c>
    </row>
    <row r="1245" spans="2:8" ht="13.5" thickBot="1" x14ac:dyDescent="0.25">
      <c r="B1245" s="44" t="s">
        <v>1385</v>
      </c>
      <c r="C1245" s="45">
        <v>198.38</v>
      </c>
      <c r="D1245" s="45">
        <v>199.3</v>
      </c>
      <c r="E1245" s="45">
        <v>197.62</v>
      </c>
      <c r="F1245" s="45">
        <v>198.82</v>
      </c>
      <c r="G1245" s="45">
        <v>198.22</v>
      </c>
      <c r="H1245" s="46">
        <v>9959800</v>
      </c>
    </row>
    <row r="1246" spans="2:8" ht="13.5" thickBot="1" x14ac:dyDescent="0.25">
      <c r="B1246" s="44" t="s">
        <v>1386</v>
      </c>
      <c r="C1246" s="45">
        <v>197.42</v>
      </c>
      <c r="D1246" s="45">
        <v>199.09</v>
      </c>
      <c r="E1246" s="45">
        <v>196.86</v>
      </c>
      <c r="F1246" s="45">
        <v>197.93</v>
      </c>
      <c r="G1246" s="45">
        <v>197.34</v>
      </c>
      <c r="H1246" s="46">
        <v>12131000</v>
      </c>
    </row>
    <row r="1247" spans="2:8" ht="13.5" thickBot="1" x14ac:dyDescent="0.25">
      <c r="B1247" s="44" t="s">
        <v>1387</v>
      </c>
      <c r="C1247" s="45">
        <v>198.58</v>
      </c>
      <c r="D1247" s="45">
        <v>199.59</v>
      </c>
      <c r="E1247" s="45">
        <v>195.43</v>
      </c>
      <c r="F1247" s="45">
        <v>197.51</v>
      </c>
      <c r="G1247" s="45">
        <v>196.92</v>
      </c>
      <c r="H1247" s="46">
        <v>12355400</v>
      </c>
    </row>
    <row r="1248" spans="2:8" ht="13.5" thickBot="1" x14ac:dyDescent="0.25">
      <c r="B1248" s="44" t="s">
        <v>1388</v>
      </c>
      <c r="C1248" s="45">
        <v>197.4</v>
      </c>
      <c r="D1248" s="45">
        <v>200</v>
      </c>
      <c r="E1248" s="45">
        <v>196.86</v>
      </c>
      <c r="F1248" s="45">
        <v>199.32</v>
      </c>
      <c r="G1248" s="45">
        <v>198.72</v>
      </c>
      <c r="H1248" s="46">
        <v>19056800</v>
      </c>
    </row>
    <row r="1249" spans="2:8" ht="13.5" thickBot="1" x14ac:dyDescent="0.25">
      <c r="B1249" s="44" t="s">
        <v>1389</v>
      </c>
      <c r="C1249" s="45">
        <v>194.56</v>
      </c>
      <c r="D1249" s="45">
        <v>198.63</v>
      </c>
      <c r="E1249" s="45">
        <v>193.05</v>
      </c>
      <c r="F1249" s="45">
        <v>197.4</v>
      </c>
      <c r="G1249" s="45">
        <v>196.81</v>
      </c>
      <c r="H1249" s="46">
        <v>16167200</v>
      </c>
    </row>
    <row r="1250" spans="2:8" ht="13.5" thickBot="1" x14ac:dyDescent="0.25">
      <c r="B1250" s="44" t="s">
        <v>1390</v>
      </c>
      <c r="C1250" s="45">
        <v>194.26</v>
      </c>
      <c r="D1250" s="45">
        <v>195.3</v>
      </c>
      <c r="E1250" s="45">
        <v>193.38</v>
      </c>
      <c r="F1250" s="45">
        <v>195.1</v>
      </c>
      <c r="G1250" s="45">
        <v>194.51</v>
      </c>
      <c r="H1250" s="46">
        <v>11524300</v>
      </c>
    </row>
    <row r="1251" spans="2:8" ht="13.5" thickBot="1" x14ac:dyDescent="0.25">
      <c r="B1251" s="44" t="s">
        <v>1391</v>
      </c>
      <c r="C1251" s="45">
        <v>192.93</v>
      </c>
      <c r="D1251" s="45">
        <v>194.03</v>
      </c>
      <c r="E1251" s="45">
        <v>191.45</v>
      </c>
      <c r="F1251" s="45">
        <v>193.15</v>
      </c>
      <c r="G1251" s="45">
        <v>192.57</v>
      </c>
      <c r="H1251" s="46">
        <v>9040500</v>
      </c>
    </row>
    <row r="1252" spans="2:8" ht="13.5" thickBot="1" x14ac:dyDescent="0.25">
      <c r="B1252" s="44" t="s">
        <v>1392</v>
      </c>
      <c r="C1252" s="45">
        <v>194.7</v>
      </c>
      <c r="D1252" s="45">
        <v>195.7</v>
      </c>
      <c r="E1252" s="45">
        <v>192.74</v>
      </c>
      <c r="F1252" s="45">
        <v>193.19</v>
      </c>
      <c r="G1252" s="45">
        <v>192.61</v>
      </c>
      <c r="H1252" s="46">
        <v>10860700</v>
      </c>
    </row>
    <row r="1253" spans="2:8" ht="13.5" thickBot="1" x14ac:dyDescent="0.25">
      <c r="B1253" s="44" t="s">
        <v>1393</v>
      </c>
      <c r="C1253" s="45">
        <v>190</v>
      </c>
      <c r="D1253" s="45">
        <v>195.06</v>
      </c>
      <c r="E1253" s="45">
        <v>189.74</v>
      </c>
      <c r="F1253" s="45">
        <v>194.47</v>
      </c>
      <c r="G1253" s="45">
        <v>193.89</v>
      </c>
      <c r="H1253" s="46">
        <v>17615500</v>
      </c>
    </row>
    <row r="1254" spans="2:8" ht="13.5" thickBot="1" x14ac:dyDescent="0.25">
      <c r="B1254" s="44" t="s">
        <v>1394</v>
      </c>
      <c r="C1254" s="45">
        <v>189.93</v>
      </c>
      <c r="D1254" s="45">
        <v>190.08</v>
      </c>
      <c r="E1254" s="45">
        <v>188.54</v>
      </c>
      <c r="F1254" s="45">
        <v>189.61</v>
      </c>
      <c r="G1254" s="45">
        <v>189.04</v>
      </c>
      <c r="H1254" s="46">
        <v>8631200</v>
      </c>
    </row>
    <row r="1255" spans="2:8" ht="13.5" thickBot="1" x14ac:dyDescent="0.25">
      <c r="B1255" s="44" t="s">
        <v>1395</v>
      </c>
      <c r="C1255" s="45">
        <v>190</v>
      </c>
      <c r="D1255" s="45">
        <v>192.34</v>
      </c>
      <c r="E1255" s="45">
        <v>189.7</v>
      </c>
      <c r="F1255" s="45">
        <v>190.84</v>
      </c>
      <c r="G1255" s="45">
        <v>190.27</v>
      </c>
      <c r="H1255" s="46">
        <v>10760800</v>
      </c>
    </row>
    <row r="1256" spans="2:8" ht="13.5" thickBot="1" x14ac:dyDescent="0.25">
      <c r="B1256" s="44" t="s">
        <v>1396</v>
      </c>
      <c r="C1256" s="45">
        <v>191.91</v>
      </c>
      <c r="D1256" s="45">
        <v>193.44</v>
      </c>
      <c r="E1256" s="45">
        <v>189.47</v>
      </c>
      <c r="F1256" s="45">
        <v>190.42</v>
      </c>
      <c r="G1256" s="45">
        <v>189.85</v>
      </c>
      <c r="H1256" s="46">
        <v>13473000</v>
      </c>
    </row>
    <row r="1257" spans="2:8" ht="13.5" thickBot="1" x14ac:dyDescent="0.25">
      <c r="B1257" s="44" t="s">
        <v>1397</v>
      </c>
      <c r="C1257" s="45">
        <v>194.03</v>
      </c>
      <c r="D1257" s="45">
        <v>194.37</v>
      </c>
      <c r="E1257" s="45">
        <v>191.35</v>
      </c>
      <c r="F1257" s="45">
        <v>191.55</v>
      </c>
      <c r="G1257" s="45">
        <v>190.98</v>
      </c>
      <c r="H1257" s="46">
        <v>10973000</v>
      </c>
    </row>
    <row r="1258" spans="2:8" ht="13.5" thickBot="1" x14ac:dyDescent="0.25">
      <c r="B1258" s="44" t="s">
        <v>1398</v>
      </c>
      <c r="C1258" s="45">
        <v>195.37</v>
      </c>
      <c r="D1258" s="45">
        <v>195.75</v>
      </c>
      <c r="E1258" s="45">
        <v>193.6</v>
      </c>
      <c r="F1258" s="45">
        <v>194.32</v>
      </c>
      <c r="G1258" s="45">
        <v>193.74</v>
      </c>
      <c r="H1258" s="46">
        <v>9942000</v>
      </c>
    </row>
    <row r="1259" spans="2:8" ht="13.5" thickBot="1" x14ac:dyDescent="0.25">
      <c r="B1259" s="44" t="s">
        <v>1399</v>
      </c>
      <c r="C1259" s="45">
        <v>194.55</v>
      </c>
      <c r="D1259" s="45">
        <v>197.37</v>
      </c>
      <c r="E1259" s="45">
        <v>193.81</v>
      </c>
      <c r="F1259" s="45">
        <v>194.72</v>
      </c>
      <c r="G1259" s="45">
        <v>194.14</v>
      </c>
      <c r="H1259" s="46">
        <v>16371300</v>
      </c>
    </row>
    <row r="1260" spans="2:8" ht="13.5" thickBot="1" x14ac:dyDescent="0.25">
      <c r="B1260" s="44" t="s">
        <v>1400</v>
      </c>
      <c r="C1260" s="45">
        <v>192.85</v>
      </c>
      <c r="D1260" s="45">
        <v>194.11</v>
      </c>
      <c r="E1260" s="45">
        <v>189.91</v>
      </c>
      <c r="F1260" s="45">
        <v>193.62</v>
      </c>
      <c r="G1260" s="45">
        <v>193.04</v>
      </c>
      <c r="H1260" s="46">
        <v>21711800</v>
      </c>
    </row>
    <row r="1261" spans="2:8" ht="13.5" thickBot="1" x14ac:dyDescent="0.25">
      <c r="B1261" s="44" t="s">
        <v>1401</v>
      </c>
      <c r="C1261" s="45">
        <v>196.7</v>
      </c>
      <c r="D1261" s="45">
        <v>198.09</v>
      </c>
      <c r="E1261" s="45">
        <v>188.25</v>
      </c>
      <c r="F1261" s="45">
        <v>191.65</v>
      </c>
      <c r="G1261" s="45">
        <v>191.07</v>
      </c>
      <c r="H1261" s="46">
        <v>42286500</v>
      </c>
    </row>
    <row r="1262" spans="2:8" ht="13.5" thickBot="1" x14ac:dyDescent="0.25">
      <c r="B1262" s="44" t="s">
        <v>1402</v>
      </c>
      <c r="C1262" s="45">
        <v>189.56</v>
      </c>
      <c r="D1262" s="45">
        <v>190.45</v>
      </c>
      <c r="E1262" s="45">
        <v>185.98</v>
      </c>
      <c r="F1262" s="45">
        <v>188.25</v>
      </c>
      <c r="G1262" s="45">
        <v>187.68</v>
      </c>
      <c r="H1262" s="46">
        <v>28734600</v>
      </c>
    </row>
    <row r="1263" spans="2:8" ht="13.5" thickBot="1" x14ac:dyDescent="0.25">
      <c r="B1263" s="44" t="s">
        <v>1403</v>
      </c>
      <c r="C1263" s="45">
        <v>191.69</v>
      </c>
      <c r="D1263" s="45">
        <v>192.53</v>
      </c>
      <c r="E1263" s="45">
        <v>188.47</v>
      </c>
      <c r="F1263" s="45">
        <v>189.31</v>
      </c>
      <c r="G1263" s="45">
        <v>188.74</v>
      </c>
      <c r="H1263" s="46">
        <v>13574900</v>
      </c>
    </row>
    <row r="1264" spans="2:8" ht="13.5" thickBot="1" x14ac:dyDescent="0.25">
      <c r="B1264" s="44" t="s">
        <v>1404</v>
      </c>
      <c r="C1264" s="45">
        <v>187.2</v>
      </c>
      <c r="D1264" s="45">
        <v>189.53</v>
      </c>
      <c r="E1264" s="45">
        <v>185.08</v>
      </c>
      <c r="F1264" s="45">
        <v>189.4</v>
      </c>
      <c r="G1264" s="45">
        <v>188.83</v>
      </c>
      <c r="H1264" s="46">
        <v>13657900</v>
      </c>
    </row>
    <row r="1265" spans="2:8" ht="13.5" thickBot="1" x14ac:dyDescent="0.25">
      <c r="B1265" s="44" t="s">
        <v>1405</v>
      </c>
      <c r="C1265" s="45">
        <v>185.83</v>
      </c>
      <c r="D1265" s="45">
        <v>189</v>
      </c>
      <c r="E1265" s="45">
        <v>185.09</v>
      </c>
      <c r="F1265" s="45">
        <v>187.89</v>
      </c>
      <c r="G1265" s="45">
        <v>187.33</v>
      </c>
      <c r="H1265" s="46">
        <v>8061200</v>
      </c>
    </row>
    <row r="1266" spans="2:8" ht="13.5" thickBot="1" x14ac:dyDescent="0.25">
      <c r="B1266" s="44" t="s">
        <v>1406</v>
      </c>
      <c r="C1266" s="45">
        <v>184.62</v>
      </c>
      <c r="D1266" s="45">
        <v>186.73</v>
      </c>
      <c r="E1266" s="45">
        <v>182.8</v>
      </c>
      <c r="F1266" s="45">
        <v>186.38</v>
      </c>
      <c r="G1266" s="45">
        <v>185.82</v>
      </c>
      <c r="H1266" s="46">
        <v>11413500</v>
      </c>
    </row>
    <row r="1267" spans="2:8" ht="13.5" thickBot="1" x14ac:dyDescent="0.25">
      <c r="B1267" s="44" t="s">
        <v>1407</v>
      </c>
      <c r="C1267" s="45">
        <v>182.01</v>
      </c>
      <c r="D1267" s="45">
        <v>186.38</v>
      </c>
      <c r="E1267" s="45">
        <v>182</v>
      </c>
      <c r="F1267" s="45">
        <v>186.15</v>
      </c>
      <c r="G1267" s="45">
        <v>185.59</v>
      </c>
      <c r="H1267" s="46">
        <v>12300400</v>
      </c>
    </row>
    <row r="1268" spans="2:8" ht="13.5" thickBot="1" x14ac:dyDescent="0.25">
      <c r="B1268" s="44" t="s">
        <v>1408</v>
      </c>
      <c r="C1268" s="45">
        <v>190</v>
      </c>
      <c r="D1268" s="45">
        <v>190.65</v>
      </c>
      <c r="E1268" s="45">
        <v>181.5</v>
      </c>
      <c r="F1268" s="45">
        <v>182.34</v>
      </c>
      <c r="G1268" s="45">
        <v>181.79</v>
      </c>
      <c r="H1268" s="46">
        <v>19537600</v>
      </c>
    </row>
    <row r="1269" spans="2:8" ht="13.5" thickBot="1" x14ac:dyDescent="0.25">
      <c r="B1269" s="44" t="s">
        <v>1409</v>
      </c>
      <c r="C1269" s="45">
        <v>187.04</v>
      </c>
      <c r="D1269" s="45">
        <v>189.91</v>
      </c>
      <c r="E1269" s="45">
        <v>186.75</v>
      </c>
      <c r="F1269" s="45">
        <v>189.76</v>
      </c>
      <c r="G1269" s="45">
        <v>189.19</v>
      </c>
      <c r="H1269" s="46">
        <v>8122600</v>
      </c>
    </row>
    <row r="1270" spans="2:8" ht="13.5" thickBot="1" x14ac:dyDescent="0.25">
      <c r="B1270" s="44" t="s">
        <v>1410</v>
      </c>
      <c r="C1270" s="45">
        <v>190.23</v>
      </c>
      <c r="D1270" s="45">
        <v>191.49</v>
      </c>
      <c r="E1270" s="45">
        <v>183.92</v>
      </c>
      <c r="F1270" s="45">
        <v>185.85</v>
      </c>
      <c r="G1270" s="45">
        <v>185.29</v>
      </c>
      <c r="H1270" s="46">
        <v>16874200</v>
      </c>
    </row>
    <row r="1271" spans="2:8" ht="13.5" thickBot="1" x14ac:dyDescent="0.25">
      <c r="B1271" s="44" t="s">
        <v>1411</v>
      </c>
      <c r="C1271" s="45">
        <v>190.3</v>
      </c>
      <c r="D1271" s="45">
        <v>190.84</v>
      </c>
      <c r="E1271" s="45">
        <v>188.77</v>
      </c>
      <c r="F1271" s="45">
        <v>190.39</v>
      </c>
      <c r="G1271" s="45">
        <v>189.82</v>
      </c>
      <c r="H1271" s="46">
        <v>9603000</v>
      </c>
    </row>
    <row r="1272" spans="2:8" ht="13.5" thickBot="1" x14ac:dyDescent="0.25">
      <c r="B1272" s="44" t="s">
        <v>1412</v>
      </c>
      <c r="C1272" s="45">
        <v>188.32</v>
      </c>
      <c r="D1272" s="45">
        <v>189.7</v>
      </c>
      <c r="E1272" s="45">
        <v>186.9</v>
      </c>
      <c r="F1272" s="45">
        <v>189.55</v>
      </c>
      <c r="G1272" s="45">
        <v>188.98</v>
      </c>
      <c r="H1272" s="46">
        <v>10516900</v>
      </c>
    </row>
    <row r="1273" spans="2:8" ht="13.5" thickBot="1" x14ac:dyDescent="0.25">
      <c r="B1273" s="44" t="s">
        <v>1413</v>
      </c>
      <c r="C1273" s="45">
        <v>183.8</v>
      </c>
      <c r="D1273" s="45">
        <v>190.38</v>
      </c>
      <c r="E1273" s="45">
        <v>183.66</v>
      </c>
      <c r="F1273" s="45">
        <v>188.89</v>
      </c>
      <c r="G1273" s="45">
        <v>188.32</v>
      </c>
      <c r="H1273" s="46">
        <v>15039100</v>
      </c>
    </row>
    <row r="1274" spans="2:8" ht="13.5" thickBot="1" x14ac:dyDescent="0.25">
      <c r="B1274" s="44" t="s">
        <v>1414</v>
      </c>
      <c r="C1274" s="45">
        <v>184.2</v>
      </c>
      <c r="D1274" s="45">
        <v>184.62</v>
      </c>
      <c r="E1274" s="45">
        <v>182.57</v>
      </c>
      <c r="F1274" s="45">
        <v>183.28</v>
      </c>
      <c r="G1274" s="45">
        <v>182.73</v>
      </c>
      <c r="H1274" s="46">
        <v>7006000</v>
      </c>
    </row>
    <row r="1275" spans="2:8" ht="13.5" thickBot="1" x14ac:dyDescent="0.25">
      <c r="B1275" s="44" t="s">
        <v>1415</v>
      </c>
      <c r="C1275" s="45">
        <v>182.15</v>
      </c>
      <c r="D1275" s="45">
        <v>186.49</v>
      </c>
      <c r="E1275" s="45">
        <v>182.14</v>
      </c>
      <c r="F1275" s="45">
        <v>184.19</v>
      </c>
      <c r="G1275" s="45">
        <v>183.64</v>
      </c>
      <c r="H1275" s="46">
        <v>14930500</v>
      </c>
    </row>
    <row r="1276" spans="2:8" ht="13.5" thickBot="1" x14ac:dyDescent="0.25">
      <c r="B1276" s="44" t="s">
        <v>1416</v>
      </c>
      <c r="C1276" s="45">
        <v>180.32</v>
      </c>
      <c r="D1276" s="45">
        <v>181.61</v>
      </c>
      <c r="E1276" s="45">
        <v>179.17</v>
      </c>
      <c r="F1276" s="45">
        <v>180.03</v>
      </c>
      <c r="G1276" s="45">
        <v>179.49</v>
      </c>
      <c r="H1276" s="46">
        <v>8605000</v>
      </c>
    </row>
    <row r="1277" spans="2:8" ht="13.5" thickBot="1" x14ac:dyDescent="0.25">
      <c r="B1277" s="44" t="s">
        <v>1417</v>
      </c>
      <c r="C1277" s="45">
        <v>179.16</v>
      </c>
      <c r="D1277" s="45">
        <v>180.72</v>
      </c>
      <c r="E1277" s="45">
        <v>177.94</v>
      </c>
      <c r="F1277" s="45">
        <v>179.85</v>
      </c>
      <c r="G1277" s="45">
        <v>179.31</v>
      </c>
      <c r="H1277" s="46">
        <v>7556900</v>
      </c>
    </row>
    <row r="1278" spans="2:8" ht="13.5" thickBot="1" x14ac:dyDescent="0.25">
      <c r="B1278" s="44" t="s">
        <v>1418</v>
      </c>
      <c r="C1278" s="45">
        <v>178.26</v>
      </c>
      <c r="D1278" s="45">
        <v>180.37</v>
      </c>
      <c r="E1278" s="45">
        <v>177.72</v>
      </c>
      <c r="F1278" s="45">
        <v>177.75</v>
      </c>
      <c r="G1278" s="45">
        <v>177.22</v>
      </c>
      <c r="H1278" s="46">
        <v>9466900</v>
      </c>
    </row>
    <row r="1279" spans="2:8" ht="13.5" thickBot="1" x14ac:dyDescent="0.25">
      <c r="B1279" s="44" t="s">
        <v>1419</v>
      </c>
      <c r="C1279" s="45">
        <v>180</v>
      </c>
      <c r="D1279" s="45">
        <v>181.18</v>
      </c>
      <c r="E1279" s="45">
        <v>178.09</v>
      </c>
      <c r="F1279" s="45">
        <v>179.68</v>
      </c>
      <c r="G1279" s="45">
        <v>179.14</v>
      </c>
      <c r="H1279" s="46">
        <v>9178300</v>
      </c>
    </row>
    <row r="1280" spans="2:8" ht="13.5" thickBot="1" x14ac:dyDescent="0.25">
      <c r="B1280" s="44" t="s">
        <v>1420</v>
      </c>
      <c r="C1280" s="45">
        <v>179.55</v>
      </c>
      <c r="D1280" s="45">
        <v>180.98</v>
      </c>
      <c r="E1280" s="45">
        <v>178.1</v>
      </c>
      <c r="F1280" s="45">
        <v>180.45</v>
      </c>
      <c r="G1280" s="45">
        <v>179.91</v>
      </c>
      <c r="H1280" s="46">
        <v>10430200</v>
      </c>
    </row>
    <row r="1281" spans="2:8" ht="13.5" thickBot="1" x14ac:dyDescent="0.25">
      <c r="B1281" s="44" t="s">
        <v>1421</v>
      </c>
      <c r="C1281" s="45">
        <v>175.57</v>
      </c>
      <c r="D1281" s="45">
        <v>179.84</v>
      </c>
      <c r="E1281" s="45">
        <v>173.63</v>
      </c>
      <c r="F1281" s="45">
        <v>179.38</v>
      </c>
      <c r="G1281" s="45">
        <v>178.84</v>
      </c>
      <c r="H1281" s="46">
        <v>16086300</v>
      </c>
    </row>
    <row r="1282" spans="2:8" ht="13.5" thickBot="1" x14ac:dyDescent="0.25">
      <c r="B1282" s="44" t="s">
        <v>1422</v>
      </c>
      <c r="C1282" s="45">
        <v>174.84</v>
      </c>
      <c r="D1282" s="45">
        <v>176.53</v>
      </c>
      <c r="E1282" s="45">
        <v>173.09</v>
      </c>
      <c r="F1282" s="45">
        <v>174.6</v>
      </c>
      <c r="G1282" s="45">
        <v>174.08</v>
      </c>
      <c r="H1282" s="46">
        <v>16151700</v>
      </c>
    </row>
    <row r="1283" spans="2:8" ht="13.5" thickBot="1" x14ac:dyDescent="0.25">
      <c r="B1283" s="44" t="s">
        <v>1423</v>
      </c>
      <c r="C1283" s="45">
        <v>179.15</v>
      </c>
      <c r="D1283" s="45">
        <v>179.84</v>
      </c>
      <c r="E1283" s="45">
        <v>174.88</v>
      </c>
      <c r="F1283" s="45">
        <v>175.81</v>
      </c>
      <c r="G1283" s="45">
        <v>175.28</v>
      </c>
      <c r="H1283" s="46">
        <v>17073000</v>
      </c>
    </row>
    <row r="1284" spans="2:8" ht="13.5" thickBot="1" x14ac:dyDescent="0.25">
      <c r="B1284" s="44" t="s">
        <v>1424</v>
      </c>
      <c r="C1284" s="45">
        <v>177.87</v>
      </c>
      <c r="D1284" s="45">
        <v>178.67</v>
      </c>
      <c r="E1284" s="45">
        <v>176.85</v>
      </c>
      <c r="F1284" s="45">
        <v>178.08</v>
      </c>
      <c r="G1284" s="45">
        <v>177.55</v>
      </c>
      <c r="H1284" s="46">
        <v>10740000</v>
      </c>
    </row>
    <row r="1285" spans="2:8" ht="13.5" thickBot="1" x14ac:dyDescent="0.25">
      <c r="B1285" s="44" t="s">
        <v>1425</v>
      </c>
      <c r="C1285" s="45">
        <v>180.49</v>
      </c>
      <c r="D1285" s="45">
        <v>180.76</v>
      </c>
      <c r="E1285" s="45">
        <v>175.66</v>
      </c>
      <c r="F1285" s="45">
        <v>177.1</v>
      </c>
      <c r="G1285" s="45">
        <v>176.57</v>
      </c>
      <c r="H1285" s="46">
        <v>14656200</v>
      </c>
    </row>
    <row r="1286" spans="2:8" ht="13.5" thickBot="1" x14ac:dyDescent="0.25">
      <c r="B1286" s="44" t="s">
        <v>1426</v>
      </c>
      <c r="C1286" s="45">
        <v>181.33</v>
      </c>
      <c r="D1286" s="45">
        <v>181.4</v>
      </c>
      <c r="E1286" s="45">
        <v>177.67</v>
      </c>
      <c r="F1286" s="45">
        <v>180.11</v>
      </c>
      <c r="G1286" s="45">
        <v>179.57</v>
      </c>
      <c r="H1286" s="46">
        <v>16083300</v>
      </c>
    </row>
    <row r="1287" spans="2:8" ht="13.5" thickBot="1" x14ac:dyDescent="0.25">
      <c r="B1287" s="44" t="s">
        <v>1427</v>
      </c>
      <c r="C1287" s="45">
        <v>181.45</v>
      </c>
      <c r="D1287" s="45">
        <v>183.42</v>
      </c>
      <c r="E1287" s="45">
        <v>177.87</v>
      </c>
      <c r="F1287" s="45">
        <v>182.8</v>
      </c>
      <c r="G1287" s="45">
        <v>182.25</v>
      </c>
      <c r="H1287" s="46">
        <v>18068300</v>
      </c>
    </row>
    <row r="1288" spans="2:8" ht="13.5" thickBot="1" x14ac:dyDescent="0.25">
      <c r="B1288" s="44" t="s">
        <v>1428</v>
      </c>
      <c r="C1288" s="45">
        <v>187.98</v>
      </c>
      <c r="D1288" s="45">
        <v>188.04</v>
      </c>
      <c r="E1288" s="45">
        <v>180.39</v>
      </c>
      <c r="F1288" s="45">
        <v>181.28</v>
      </c>
      <c r="G1288" s="45">
        <v>180.74</v>
      </c>
      <c r="H1288" s="46">
        <v>18546600</v>
      </c>
    </row>
    <row r="1289" spans="2:8" ht="13.5" thickBot="1" x14ac:dyDescent="0.25">
      <c r="B1289" s="44" t="s">
        <v>1429</v>
      </c>
      <c r="C1289" s="45">
        <v>189.34</v>
      </c>
      <c r="D1289" s="45">
        <v>190.1</v>
      </c>
      <c r="E1289" s="45">
        <v>185.21</v>
      </c>
      <c r="F1289" s="45">
        <v>186.82</v>
      </c>
      <c r="G1289" s="45">
        <v>186.26</v>
      </c>
      <c r="H1289" s="46">
        <v>13327600</v>
      </c>
    </row>
    <row r="1290" spans="2:8" ht="13.5" thickBot="1" x14ac:dyDescent="0.25">
      <c r="B1290" s="44" t="s">
        <v>1430</v>
      </c>
      <c r="C1290" s="45">
        <v>190.66</v>
      </c>
      <c r="D1290" s="45">
        <v>193.1</v>
      </c>
      <c r="E1290" s="45">
        <v>188.12</v>
      </c>
      <c r="F1290" s="45">
        <v>189.93</v>
      </c>
      <c r="G1290" s="45">
        <v>189.36</v>
      </c>
      <c r="H1290" s="46">
        <v>19934200</v>
      </c>
    </row>
    <row r="1291" spans="2:8" ht="13.5" thickBot="1" x14ac:dyDescent="0.25">
      <c r="B1291" s="44" t="s">
        <v>1431</v>
      </c>
      <c r="C1291" s="45">
        <v>188.66</v>
      </c>
      <c r="D1291" s="45">
        <v>191.1</v>
      </c>
      <c r="E1291" s="45">
        <v>188.15</v>
      </c>
      <c r="F1291" s="45">
        <v>190.14</v>
      </c>
      <c r="G1291" s="45">
        <v>189.57</v>
      </c>
      <c r="H1291" s="46">
        <v>10392700</v>
      </c>
    </row>
    <row r="1292" spans="2:8" ht="13.5" thickBot="1" x14ac:dyDescent="0.25">
      <c r="B1292" s="44" t="s">
        <v>1432</v>
      </c>
      <c r="C1292" s="45">
        <v>188.09</v>
      </c>
      <c r="D1292" s="45">
        <v>189.08</v>
      </c>
      <c r="E1292" s="45">
        <v>186.01</v>
      </c>
      <c r="F1292" s="45">
        <v>188.14</v>
      </c>
      <c r="G1292" s="45">
        <v>187.58</v>
      </c>
      <c r="H1292" s="46">
        <v>9681900</v>
      </c>
    </row>
    <row r="1293" spans="2:8" ht="13.5" thickBot="1" x14ac:dyDescent="0.25">
      <c r="B1293" s="44" t="s">
        <v>1433</v>
      </c>
      <c r="C1293" s="45">
        <v>186.66</v>
      </c>
      <c r="D1293" s="45">
        <v>188.32</v>
      </c>
      <c r="E1293" s="45">
        <v>185.54</v>
      </c>
      <c r="F1293" s="45">
        <v>188.08</v>
      </c>
      <c r="G1293" s="45">
        <v>187.52</v>
      </c>
      <c r="H1293" s="46">
        <v>9671100</v>
      </c>
    </row>
    <row r="1294" spans="2:8" ht="13.5" thickBot="1" x14ac:dyDescent="0.25">
      <c r="B1294" s="44" t="s">
        <v>1434</v>
      </c>
      <c r="C1294" s="45">
        <v>186.93</v>
      </c>
      <c r="D1294" s="45">
        <v>187.79</v>
      </c>
      <c r="E1294" s="45">
        <v>185.77</v>
      </c>
      <c r="F1294" s="45">
        <v>186.22</v>
      </c>
      <c r="G1294" s="45">
        <v>185.66</v>
      </c>
      <c r="H1294" s="46">
        <v>8444800</v>
      </c>
    </row>
    <row r="1295" spans="2:8" ht="13.5" thickBot="1" x14ac:dyDescent="0.25">
      <c r="B1295" s="44" t="s">
        <v>1435</v>
      </c>
      <c r="C1295" s="45">
        <v>187.33</v>
      </c>
      <c r="D1295" s="45">
        <v>187.97</v>
      </c>
      <c r="E1295" s="45">
        <v>186.54</v>
      </c>
      <c r="F1295" s="45">
        <v>187.19</v>
      </c>
      <c r="G1295" s="45">
        <v>186.63</v>
      </c>
      <c r="H1295" s="46">
        <v>11441100</v>
      </c>
    </row>
    <row r="1296" spans="2:8" ht="13.5" thickBot="1" x14ac:dyDescent="0.25">
      <c r="B1296" s="44" t="s">
        <v>1436</v>
      </c>
      <c r="C1296" s="45">
        <v>189.86</v>
      </c>
      <c r="D1296" s="45">
        <v>190.93</v>
      </c>
      <c r="E1296" s="45">
        <v>187.23</v>
      </c>
      <c r="F1296" s="45">
        <v>187.47</v>
      </c>
      <c r="G1296" s="45">
        <v>186.91</v>
      </c>
      <c r="H1296" s="46">
        <v>11419800</v>
      </c>
    </row>
    <row r="1297" spans="2:8" ht="13.5" thickBot="1" x14ac:dyDescent="0.25">
      <c r="B1297" s="44" t="s">
        <v>1437</v>
      </c>
      <c r="C1297" s="45">
        <v>186.46</v>
      </c>
      <c r="D1297" s="45">
        <v>189.44</v>
      </c>
      <c r="E1297" s="45">
        <v>186.08</v>
      </c>
      <c r="F1297" s="45">
        <v>188.49</v>
      </c>
      <c r="G1297" s="45">
        <v>187.92</v>
      </c>
      <c r="H1297" s="46">
        <v>11761700</v>
      </c>
    </row>
    <row r="1298" spans="2:8" ht="13.5" thickBot="1" x14ac:dyDescent="0.25">
      <c r="B1298" s="44" t="s">
        <v>1438</v>
      </c>
      <c r="C1298" s="45">
        <v>187.44</v>
      </c>
      <c r="D1298" s="45">
        <v>188.1</v>
      </c>
      <c r="E1298" s="45">
        <v>184.55</v>
      </c>
      <c r="F1298" s="45">
        <v>186.17</v>
      </c>
      <c r="G1298" s="45">
        <v>185.61</v>
      </c>
      <c r="H1298" s="46">
        <v>15455900</v>
      </c>
    </row>
    <row r="1299" spans="2:8" ht="13.5" thickBot="1" x14ac:dyDescent="0.25">
      <c r="B1299" s="44" t="s">
        <v>1439</v>
      </c>
      <c r="C1299" s="45">
        <v>187.73</v>
      </c>
      <c r="D1299" s="45">
        <v>188.98</v>
      </c>
      <c r="E1299" s="45">
        <v>185.85</v>
      </c>
      <c r="F1299" s="45">
        <v>188.76</v>
      </c>
      <c r="G1299" s="45">
        <v>188.19</v>
      </c>
      <c r="H1299" s="46">
        <v>14722400</v>
      </c>
    </row>
    <row r="1300" spans="2:8" ht="13.5" thickBot="1" x14ac:dyDescent="0.25">
      <c r="B1300" s="44" t="s">
        <v>1440</v>
      </c>
      <c r="C1300" s="45">
        <v>190.21</v>
      </c>
      <c r="D1300" s="45">
        <v>190.21</v>
      </c>
      <c r="E1300" s="45">
        <v>186.35</v>
      </c>
      <c r="F1300" s="45">
        <v>187.49</v>
      </c>
      <c r="G1300" s="45">
        <v>186.93</v>
      </c>
      <c r="H1300" s="46">
        <v>15226800</v>
      </c>
    </row>
    <row r="1301" spans="2:8" ht="13.5" thickBot="1" x14ac:dyDescent="0.25">
      <c r="B1301" s="44" t="s">
        <v>1441</v>
      </c>
      <c r="C1301" s="45">
        <v>188.53</v>
      </c>
      <c r="D1301" s="45">
        <v>191.36</v>
      </c>
      <c r="E1301" s="45">
        <v>187.94</v>
      </c>
      <c r="F1301" s="45">
        <v>190.9</v>
      </c>
      <c r="G1301" s="45">
        <v>190.33</v>
      </c>
      <c r="H1301" s="46">
        <v>13876700</v>
      </c>
    </row>
    <row r="1302" spans="2:8" ht="13.5" thickBot="1" x14ac:dyDescent="0.25">
      <c r="B1302" s="44" t="s">
        <v>1442</v>
      </c>
      <c r="C1302" s="45">
        <v>184.65</v>
      </c>
      <c r="D1302" s="45">
        <v>187.75</v>
      </c>
      <c r="E1302" s="45">
        <v>183.89</v>
      </c>
      <c r="F1302" s="45">
        <v>187.14</v>
      </c>
      <c r="G1302" s="45">
        <v>186.58</v>
      </c>
      <c r="H1302" s="46">
        <v>11308000</v>
      </c>
    </row>
    <row r="1303" spans="2:8" ht="13.5" thickBot="1" x14ac:dyDescent="0.25">
      <c r="B1303" s="44" t="s">
        <v>1443</v>
      </c>
      <c r="C1303" s="45">
        <v>184</v>
      </c>
      <c r="D1303" s="45">
        <v>185.67</v>
      </c>
      <c r="E1303" s="45">
        <v>182.11</v>
      </c>
      <c r="F1303" s="45">
        <v>182.39</v>
      </c>
      <c r="G1303" s="45">
        <v>181.84</v>
      </c>
      <c r="H1303" s="46">
        <v>9779400</v>
      </c>
    </row>
    <row r="1304" spans="2:8" ht="13.5" thickBot="1" x14ac:dyDescent="0.25">
      <c r="B1304" s="44" t="s">
        <v>1444</v>
      </c>
      <c r="C1304" s="45">
        <v>186.78</v>
      </c>
      <c r="D1304" s="45">
        <v>186.8</v>
      </c>
      <c r="E1304" s="45">
        <v>183.46</v>
      </c>
      <c r="F1304" s="45">
        <v>185.67</v>
      </c>
      <c r="G1304" s="45">
        <v>185.11</v>
      </c>
      <c r="H1304" s="46">
        <v>10774500</v>
      </c>
    </row>
    <row r="1305" spans="2:8" ht="13.5" thickBot="1" x14ac:dyDescent="0.25">
      <c r="B1305" s="44" t="s">
        <v>1445</v>
      </c>
      <c r="C1305" s="45">
        <v>183.77</v>
      </c>
      <c r="D1305" s="45">
        <v>186.08</v>
      </c>
      <c r="E1305" s="45">
        <v>183.47</v>
      </c>
      <c r="F1305" s="45">
        <v>185.57</v>
      </c>
      <c r="G1305" s="45">
        <v>185.01</v>
      </c>
      <c r="H1305" s="46">
        <v>10128700</v>
      </c>
    </row>
    <row r="1306" spans="2:8" ht="13.5" thickBot="1" x14ac:dyDescent="0.25">
      <c r="B1306" s="44" t="s">
        <v>1446</v>
      </c>
      <c r="C1306" s="45">
        <v>180.53</v>
      </c>
      <c r="D1306" s="45">
        <v>181.95</v>
      </c>
      <c r="E1306" s="45">
        <v>178.92</v>
      </c>
      <c r="F1306" s="45">
        <v>181.76</v>
      </c>
      <c r="G1306" s="45">
        <v>181.21</v>
      </c>
      <c r="H1306" s="46">
        <v>9386100</v>
      </c>
    </row>
    <row r="1307" spans="2:8" ht="13.5" thickBot="1" x14ac:dyDescent="0.25">
      <c r="B1307" s="44" t="s">
        <v>1447</v>
      </c>
      <c r="C1307" s="45">
        <v>181.93</v>
      </c>
      <c r="D1307" s="45">
        <v>184.04</v>
      </c>
      <c r="E1307" s="45">
        <v>181.01</v>
      </c>
      <c r="F1307" s="45">
        <v>181.3</v>
      </c>
      <c r="G1307" s="45">
        <v>180.76</v>
      </c>
      <c r="H1307" s="46">
        <v>14399600</v>
      </c>
    </row>
    <row r="1308" spans="2:8" ht="13.5" thickBot="1" x14ac:dyDescent="0.25">
      <c r="B1308" s="44" t="s">
        <v>1448</v>
      </c>
      <c r="C1308" s="45">
        <v>179.4</v>
      </c>
      <c r="D1308" s="45">
        <v>180.5</v>
      </c>
      <c r="E1308" s="45">
        <v>178.24</v>
      </c>
      <c r="F1308" s="45">
        <v>180.36</v>
      </c>
      <c r="G1308" s="45">
        <v>179.82</v>
      </c>
      <c r="H1308" s="46">
        <v>8773600</v>
      </c>
    </row>
    <row r="1309" spans="2:8" ht="13.5" thickBot="1" x14ac:dyDescent="0.25">
      <c r="B1309" s="44" t="s">
        <v>1449</v>
      </c>
      <c r="C1309" s="45">
        <v>180.84</v>
      </c>
      <c r="D1309" s="45">
        <v>183.13</v>
      </c>
      <c r="E1309" s="45">
        <v>176.66</v>
      </c>
      <c r="F1309" s="45">
        <v>177.75</v>
      </c>
      <c r="G1309" s="45">
        <v>177.22</v>
      </c>
      <c r="H1309" s="46">
        <v>17323400</v>
      </c>
    </row>
    <row r="1310" spans="2:8" ht="13.5" thickBot="1" x14ac:dyDescent="0.25">
      <c r="B1310" s="44" t="s">
        <v>1450</v>
      </c>
      <c r="C1310" s="45">
        <v>183.43</v>
      </c>
      <c r="D1310" s="45">
        <v>184.11</v>
      </c>
      <c r="E1310" s="45">
        <v>179.91</v>
      </c>
      <c r="F1310" s="45">
        <v>182.04</v>
      </c>
      <c r="G1310" s="45">
        <v>181.49</v>
      </c>
      <c r="H1310" s="46">
        <v>10821400</v>
      </c>
    </row>
    <row r="1311" spans="2:8" ht="13.5" thickBot="1" x14ac:dyDescent="0.25">
      <c r="B1311" s="44" t="s">
        <v>1451</v>
      </c>
      <c r="C1311" s="45">
        <v>185</v>
      </c>
      <c r="D1311" s="45">
        <v>185.9</v>
      </c>
      <c r="E1311" s="45">
        <v>183.14</v>
      </c>
      <c r="F1311" s="45">
        <v>183.55</v>
      </c>
      <c r="G1311" s="45">
        <v>183</v>
      </c>
      <c r="H1311" s="46">
        <v>8398200</v>
      </c>
    </row>
    <row r="1312" spans="2:8" ht="13.5" thickBot="1" x14ac:dyDescent="0.25">
      <c r="B1312" s="44" t="s">
        <v>1452</v>
      </c>
      <c r="C1312" s="45">
        <v>185.45</v>
      </c>
      <c r="D1312" s="45">
        <v>186</v>
      </c>
      <c r="E1312" s="45">
        <v>182.39</v>
      </c>
      <c r="F1312" s="45">
        <v>183.81</v>
      </c>
      <c r="G1312" s="45">
        <v>183.26</v>
      </c>
      <c r="H1312" s="46">
        <v>10083400</v>
      </c>
    </row>
    <row r="1313" spans="2:8" ht="13.5" thickBot="1" x14ac:dyDescent="0.25">
      <c r="B1313" s="44" t="s">
        <v>1453</v>
      </c>
      <c r="C1313" s="45">
        <v>186.01</v>
      </c>
      <c r="D1313" s="45">
        <v>187.5</v>
      </c>
      <c r="E1313" s="45">
        <v>184.85</v>
      </c>
      <c r="F1313" s="45">
        <v>186.17</v>
      </c>
      <c r="G1313" s="45">
        <v>185.61</v>
      </c>
      <c r="H1313" s="46">
        <v>9691200</v>
      </c>
    </row>
    <row r="1314" spans="2:8" ht="13.5" thickBot="1" x14ac:dyDescent="0.25">
      <c r="B1314" s="44" t="s">
        <v>1454</v>
      </c>
      <c r="C1314" s="45">
        <v>183.75</v>
      </c>
      <c r="D1314" s="45">
        <v>185.1</v>
      </c>
      <c r="E1314" s="45">
        <v>182.36</v>
      </c>
      <c r="F1314" s="45">
        <v>183.7</v>
      </c>
      <c r="G1314" s="45">
        <v>183.15</v>
      </c>
      <c r="H1314" s="46">
        <v>12654600</v>
      </c>
    </row>
    <row r="1315" spans="2:8" ht="13.5" thickBot="1" x14ac:dyDescent="0.25">
      <c r="B1315" s="44" t="s">
        <v>1455</v>
      </c>
      <c r="C1315" s="45">
        <v>180.95</v>
      </c>
      <c r="D1315" s="45">
        <v>183.2</v>
      </c>
      <c r="E1315" s="45">
        <v>180.03</v>
      </c>
      <c r="F1315" s="45">
        <v>182.59</v>
      </c>
      <c r="G1315" s="45">
        <v>182.04</v>
      </c>
      <c r="H1315" s="46">
        <v>12925900</v>
      </c>
    </row>
    <row r="1316" spans="2:8" ht="13.5" thickBot="1" x14ac:dyDescent="0.25">
      <c r="B1316" s="44" t="s">
        <v>1456</v>
      </c>
      <c r="C1316" s="45">
        <v>185.8</v>
      </c>
      <c r="D1316" s="45">
        <v>185.99</v>
      </c>
      <c r="E1316" s="45">
        <v>179.31</v>
      </c>
      <c r="F1316" s="45">
        <v>179.71</v>
      </c>
      <c r="G1316" s="45">
        <v>179.17</v>
      </c>
      <c r="H1316" s="46">
        <v>18903700</v>
      </c>
    </row>
    <row r="1317" spans="2:8" ht="13.5" thickBot="1" x14ac:dyDescent="0.25">
      <c r="B1317" s="44" t="s">
        <v>1457</v>
      </c>
      <c r="C1317" s="45">
        <v>185.52</v>
      </c>
      <c r="D1317" s="45">
        <v>191.38</v>
      </c>
      <c r="E1317" s="45">
        <v>185.37</v>
      </c>
      <c r="F1317" s="45">
        <v>188.45</v>
      </c>
      <c r="G1317" s="45">
        <v>187.88</v>
      </c>
      <c r="H1317" s="46">
        <v>13577000</v>
      </c>
    </row>
    <row r="1318" spans="2:8" ht="13.5" thickBot="1" x14ac:dyDescent="0.25">
      <c r="B1318" s="44" t="s">
        <v>1458</v>
      </c>
      <c r="C1318" s="45">
        <v>186.85</v>
      </c>
      <c r="D1318" s="45">
        <v>187.59</v>
      </c>
      <c r="E1318" s="45">
        <v>184.46</v>
      </c>
      <c r="F1318" s="45">
        <v>185.37</v>
      </c>
      <c r="G1318" s="45">
        <v>184.81</v>
      </c>
      <c r="H1318" s="46">
        <v>10930900</v>
      </c>
    </row>
    <row r="1319" spans="2:8" ht="13.5" thickBot="1" x14ac:dyDescent="0.25">
      <c r="B1319" s="44" t="s">
        <v>1459</v>
      </c>
      <c r="C1319" s="45">
        <v>190</v>
      </c>
      <c r="D1319" s="45">
        <v>190.98</v>
      </c>
      <c r="E1319" s="45">
        <v>187.12</v>
      </c>
      <c r="F1319" s="45">
        <v>187.85</v>
      </c>
      <c r="G1319" s="45">
        <v>187.29</v>
      </c>
      <c r="H1319" s="46">
        <v>11058800</v>
      </c>
    </row>
    <row r="1320" spans="2:8" ht="13.5" thickBot="1" x14ac:dyDescent="0.25">
      <c r="B1320" s="44" t="s">
        <v>1460</v>
      </c>
      <c r="C1320" s="45">
        <v>186.62</v>
      </c>
      <c r="D1320" s="45">
        <v>190.34</v>
      </c>
      <c r="E1320" s="45">
        <v>184.05</v>
      </c>
      <c r="F1320" s="45">
        <v>190.16</v>
      </c>
      <c r="G1320" s="45">
        <v>189.59</v>
      </c>
      <c r="H1320" s="46">
        <v>14828900</v>
      </c>
    </row>
    <row r="1321" spans="2:8" ht="13.5" thickBot="1" x14ac:dyDescent="0.25">
      <c r="B1321" s="44" t="s">
        <v>1461</v>
      </c>
      <c r="C1321" s="45">
        <v>183.6</v>
      </c>
      <c r="D1321" s="45">
        <v>186.37</v>
      </c>
      <c r="E1321" s="45">
        <v>181.22</v>
      </c>
      <c r="F1321" s="45">
        <v>185.15</v>
      </c>
      <c r="G1321" s="45">
        <v>184.59</v>
      </c>
      <c r="H1321" s="46">
        <v>15833200</v>
      </c>
    </row>
    <row r="1322" spans="2:8" ht="13.5" thickBot="1" x14ac:dyDescent="0.25">
      <c r="B1322" s="44" t="s">
        <v>1462</v>
      </c>
      <c r="C1322" s="45">
        <v>183.69</v>
      </c>
      <c r="D1322" s="45">
        <v>185.79</v>
      </c>
      <c r="E1322" s="45">
        <v>183.09</v>
      </c>
      <c r="F1322" s="45">
        <v>184.51</v>
      </c>
      <c r="G1322" s="45">
        <v>183.96</v>
      </c>
      <c r="H1322" s="46">
        <v>18035700</v>
      </c>
    </row>
    <row r="1323" spans="2:8" ht="13.5" thickBot="1" x14ac:dyDescent="0.25">
      <c r="B1323" s="44" t="s">
        <v>1463</v>
      </c>
      <c r="C1323" s="45">
        <v>184.69</v>
      </c>
      <c r="D1323" s="45">
        <v>185.67</v>
      </c>
      <c r="E1323" s="45">
        <v>179.34</v>
      </c>
      <c r="F1323" s="45">
        <v>181.73</v>
      </c>
      <c r="G1323" s="45">
        <v>181.18</v>
      </c>
      <c r="H1323" s="46">
        <v>23086700</v>
      </c>
    </row>
    <row r="1324" spans="2:8" ht="13.5" thickBot="1" x14ac:dyDescent="0.25">
      <c r="B1324" s="44" t="s">
        <v>1464</v>
      </c>
      <c r="C1324" s="45">
        <v>191.1</v>
      </c>
      <c r="D1324" s="45">
        <v>192.62</v>
      </c>
      <c r="E1324" s="45">
        <v>188.07</v>
      </c>
      <c r="F1324" s="45">
        <v>189.02</v>
      </c>
      <c r="G1324" s="45">
        <v>188.45</v>
      </c>
      <c r="H1324" s="46">
        <v>15297000</v>
      </c>
    </row>
    <row r="1325" spans="2:8" ht="13.5" thickBot="1" x14ac:dyDescent="0.25">
      <c r="B1325" s="44" t="s">
        <v>1465</v>
      </c>
      <c r="C1325" s="45">
        <v>194.17</v>
      </c>
      <c r="D1325" s="45">
        <v>198.47</v>
      </c>
      <c r="E1325" s="45">
        <v>190.88</v>
      </c>
      <c r="F1325" s="45">
        <v>192.73</v>
      </c>
      <c r="G1325" s="45">
        <v>192.15</v>
      </c>
      <c r="H1325" s="46">
        <v>17777000</v>
      </c>
    </row>
    <row r="1326" spans="2:8" ht="13.5" thickBot="1" x14ac:dyDescent="0.25">
      <c r="B1326" s="44" t="s">
        <v>1466</v>
      </c>
      <c r="C1326" s="45">
        <v>196.95</v>
      </c>
      <c r="D1326" s="45">
        <v>198.76</v>
      </c>
      <c r="E1326" s="45">
        <v>192.68</v>
      </c>
      <c r="F1326" s="45">
        <v>194.23</v>
      </c>
      <c r="G1326" s="45">
        <v>193.65</v>
      </c>
      <c r="H1326" s="46">
        <v>14593500</v>
      </c>
    </row>
    <row r="1327" spans="2:8" ht="13.5" thickBot="1" x14ac:dyDescent="0.25">
      <c r="B1327" s="44" t="s">
        <v>1467</v>
      </c>
      <c r="C1327" s="45">
        <v>195.39</v>
      </c>
      <c r="D1327" s="45">
        <v>198.71</v>
      </c>
      <c r="E1327" s="45">
        <v>193.5</v>
      </c>
      <c r="F1327" s="45">
        <v>197.04</v>
      </c>
      <c r="G1327" s="45">
        <v>196.45</v>
      </c>
      <c r="H1327" s="46">
        <v>11903600</v>
      </c>
    </row>
    <row r="1328" spans="2:8" ht="13.5" thickBot="1" x14ac:dyDescent="0.25">
      <c r="B1328" s="44" t="s">
        <v>1468</v>
      </c>
      <c r="C1328" s="45">
        <v>199</v>
      </c>
      <c r="D1328" s="45">
        <v>199.63</v>
      </c>
      <c r="E1328" s="45">
        <v>195.3</v>
      </c>
      <c r="F1328" s="45">
        <v>195.94</v>
      </c>
      <c r="G1328" s="45">
        <v>195.35</v>
      </c>
      <c r="H1328" s="46">
        <v>16530800</v>
      </c>
    </row>
    <row r="1329" spans="2:8" ht="13.5" thickBot="1" x14ac:dyDescent="0.25">
      <c r="B1329" s="44" t="s">
        <v>1469</v>
      </c>
      <c r="C1329" s="45">
        <v>200.19</v>
      </c>
      <c r="D1329" s="45">
        <v>202.88</v>
      </c>
      <c r="E1329" s="45">
        <v>196.25</v>
      </c>
      <c r="F1329" s="45">
        <v>199.75</v>
      </c>
      <c r="G1329" s="45">
        <v>199.15</v>
      </c>
      <c r="H1329" s="46">
        <v>24434000</v>
      </c>
    </row>
    <row r="1330" spans="2:8" ht="13.5" thickBot="1" x14ac:dyDescent="0.25">
      <c r="B1330" s="44" t="s">
        <v>1470</v>
      </c>
      <c r="C1330" s="45">
        <v>206.7</v>
      </c>
      <c r="D1330" s="45">
        <v>208.66</v>
      </c>
      <c r="E1330" s="45">
        <v>198.26</v>
      </c>
      <c r="F1330" s="45">
        <v>200.71</v>
      </c>
      <c r="G1330" s="45">
        <v>200.11</v>
      </c>
      <c r="H1330" s="46">
        <v>39889900</v>
      </c>
    </row>
    <row r="1331" spans="2:8" ht="13.5" thickBot="1" x14ac:dyDescent="0.25">
      <c r="B1331" s="44" t="s">
        <v>1471</v>
      </c>
      <c r="C1331" s="45">
        <v>197.63</v>
      </c>
      <c r="D1331" s="45">
        <v>204.81</v>
      </c>
      <c r="E1331" s="45">
        <v>197.22</v>
      </c>
      <c r="F1331" s="45">
        <v>204.66</v>
      </c>
      <c r="G1331" s="45">
        <v>204.05</v>
      </c>
      <c r="H1331" s="46">
        <v>32532500</v>
      </c>
    </row>
    <row r="1332" spans="2:8" ht="13.5" thickBot="1" x14ac:dyDescent="0.25">
      <c r="B1332" s="44" t="s">
        <v>1472</v>
      </c>
      <c r="C1332" s="45">
        <v>202.84</v>
      </c>
      <c r="D1332" s="45">
        <v>204.24</v>
      </c>
      <c r="E1332" s="45">
        <v>200.96</v>
      </c>
      <c r="F1332" s="45">
        <v>202.36</v>
      </c>
      <c r="G1332" s="45">
        <v>201.75</v>
      </c>
      <c r="H1332" s="46">
        <v>14583700</v>
      </c>
    </row>
    <row r="1333" spans="2:8" ht="13.5" thickBot="1" x14ac:dyDescent="0.25">
      <c r="B1333" s="44" t="s">
        <v>1473</v>
      </c>
      <c r="C1333" s="45">
        <v>199.91</v>
      </c>
      <c r="D1333" s="45">
        <v>202.57</v>
      </c>
      <c r="E1333" s="45">
        <v>198.81</v>
      </c>
      <c r="F1333" s="45">
        <v>202.32</v>
      </c>
      <c r="G1333" s="45">
        <v>201.71</v>
      </c>
      <c r="H1333" s="46">
        <v>13589000</v>
      </c>
    </row>
    <row r="1334" spans="2:8" ht="13.5" thickBot="1" x14ac:dyDescent="0.25">
      <c r="B1334" s="44" t="s">
        <v>1474</v>
      </c>
      <c r="C1334" s="45">
        <v>202.18</v>
      </c>
      <c r="D1334" s="45">
        <v>202.33</v>
      </c>
      <c r="E1334" s="45">
        <v>198.07</v>
      </c>
      <c r="F1334" s="45">
        <v>198.36</v>
      </c>
      <c r="G1334" s="45">
        <v>197.76</v>
      </c>
      <c r="H1334" s="46">
        <v>12098300</v>
      </c>
    </row>
    <row r="1335" spans="2:8" ht="13.5" thickBot="1" x14ac:dyDescent="0.25">
      <c r="B1335" s="44" t="s">
        <v>1475</v>
      </c>
      <c r="C1335" s="45">
        <v>200.15</v>
      </c>
      <c r="D1335" s="45">
        <v>202.47</v>
      </c>
      <c r="E1335" s="45">
        <v>199.38</v>
      </c>
      <c r="F1335" s="45">
        <v>200.78</v>
      </c>
      <c r="G1335" s="45">
        <v>200.18</v>
      </c>
      <c r="H1335" s="46">
        <v>11937900</v>
      </c>
    </row>
    <row r="1336" spans="2:8" ht="13.5" thickBot="1" x14ac:dyDescent="0.25">
      <c r="B1336" s="44" t="s">
        <v>1476</v>
      </c>
      <c r="C1336" s="45">
        <v>204.18</v>
      </c>
      <c r="D1336" s="45">
        <v>204.36</v>
      </c>
      <c r="E1336" s="45">
        <v>201.59</v>
      </c>
      <c r="F1336" s="45">
        <v>201.8</v>
      </c>
      <c r="G1336" s="45">
        <v>201.19</v>
      </c>
      <c r="H1336" s="46">
        <v>12083700</v>
      </c>
    </row>
    <row r="1337" spans="2:8" ht="13.5" thickBot="1" x14ac:dyDescent="0.25">
      <c r="B1337" s="44" t="s">
        <v>1477</v>
      </c>
      <c r="C1337" s="45">
        <v>203.89</v>
      </c>
      <c r="D1337" s="45">
        <v>205.47</v>
      </c>
      <c r="E1337" s="45">
        <v>203.1</v>
      </c>
      <c r="F1337" s="45">
        <v>203.84</v>
      </c>
      <c r="G1337" s="45">
        <v>203.23</v>
      </c>
      <c r="H1337" s="46">
        <v>12132700</v>
      </c>
    </row>
    <row r="1338" spans="2:8" ht="13.5" thickBot="1" x14ac:dyDescent="0.25">
      <c r="B1338" s="44" t="s">
        <v>1478</v>
      </c>
      <c r="C1338" s="45">
        <v>204.25</v>
      </c>
      <c r="D1338" s="45">
        <v>205.33</v>
      </c>
      <c r="E1338" s="45">
        <v>201.82</v>
      </c>
      <c r="F1338" s="45">
        <v>203.91</v>
      </c>
      <c r="G1338" s="45">
        <v>203.3</v>
      </c>
      <c r="H1338" s="46">
        <v>16030300</v>
      </c>
    </row>
    <row r="1339" spans="2:8" ht="13.5" thickBot="1" x14ac:dyDescent="0.25">
      <c r="B1339" s="44" t="s">
        <v>1479</v>
      </c>
      <c r="C1339" s="45">
        <v>199.68</v>
      </c>
      <c r="D1339" s="45">
        <v>205.3</v>
      </c>
      <c r="E1339" s="45">
        <v>199.16</v>
      </c>
      <c r="F1339" s="45">
        <v>204.87</v>
      </c>
      <c r="G1339" s="45">
        <v>204.26</v>
      </c>
      <c r="H1339" s="46">
        <v>15366300</v>
      </c>
    </row>
    <row r="1340" spans="2:8" ht="13.5" thickBot="1" x14ac:dyDescent="0.25">
      <c r="B1340" s="44" t="s">
        <v>1480</v>
      </c>
      <c r="C1340" s="45">
        <v>203.26</v>
      </c>
      <c r="D1340" s="45">
        <v>203.8</v>
      </c>
      <c r="E1340" s="45">
        <v>200.21</v>
      </c>
      <c r="F1340" s="45">
        <v>201.23</v>
      </c>
      <c r="G1340" s="45">
        <v>200.63</v>
      </c>
      <c r="H1340" s="46">
        <v>13678500</v>
      </c>
    </row>
    <row r="1341" spans="2:8" ht="13.5" thickBot="1" x14ac:dyDescent="0.25">
      <c r="B1341" s="44" t="s">
        <v>1481</v>
      </c>
      <c r="C1341" s="45">
        <v>200</v>
      </c>
      <c r="D1341" s="45">
        <v>202.96</v>
      </c>
      <c r="E1341" s="45">
        <v>199.67</v>
      </c>
      <c r="F1341" s="45">
        <v>202.73</v>
      </c>
      <c r="G1341" s="45">
        <v>202.12</v>
      </c>
      <c r="H1341" s="46">
        <v>20571700</v>
      </c>
    </row>
    <row r="1342" spans="2:8" ht="13.5" thickBot="1" x14ac:dyDescent="0.25">
      <c r="B1342" s="44" t="s">
        <v>1482</v>
      </c>
      <c r="C1342" s="45">
        <v>194.97</v>
      </c>
      <c r="D1342" s="45">
        <v>199.46</v>
      </c>
      <c r="E1342" s="45">
        <v>194.89</v>
      </c>
      <c r="F1342" s="45">
        <v>199.21</v>
      </c>
      <c r="G1342" s="45">
        <v>198.61</v>
      </c>
      <c r="H1342" s="46">
        <v>14698600</v>
      </c>
    </row>
    <row r="1343" spans="2:8" ht="13.5" thickBot="1" x14ac:dyDescent="0.25">
      <c r="B1343" s="44" t="s">
        <v>1483</v>
      </c>
      <c r="C1343" s="45">
        <v>195.19</v>
      </c>
      <c r="D1343" s="45">
        <v>196.68</v>
      </c>
      <c r="E1343" s="45">
        <v>193.64</v>
      </c>
      <c r="F1343" s="45">
        <v>195.76</v>
      </c>
      <c r="G1343" s="45">
        <v>195.17</v>
      </c>
      <c r="H1343" s="46">
        <v>9723900</v>
      </c>
    </row>
    <row r="1344" spans="2:8" ht="13.5" thickBot="1" x14ac:dyDescent="0.25">
      <c r="B1344" s="44" t="s">
        <v>1484</v>
      </c>
      <c r="C1344" s="45">
        <v>196.18</v>
      </c>
      <c r="D1344" s="45">
        <v>197.07</v>
      </c>
      <c r="E1344" s="45">
        <v>194.17</v>
      </c>
      <c r="F1344" s="45">
        <v>196.4</v>
      </c>
      <c r="G1344" s="45">
        <v>195.81</v>
      </c>
      <c r="H1344" s="46">
        <v>11164100</v>
      </c>
    </row>
    <row r="1345" spans="2:8" ht="13.5" thickBot="1" x14ac:dyDescent="0.25">
      <c r="B1345" s="44" t="s">
        <v>1485</v>
      </c>
      <c r="C1345" s="45">
        <v>194.16</v>
      </c>
      <c r="D1345" s="45">
        <v>197.4</v>
      </c>
      <c r="E1345" s="45">
        <v>194.16</v>
      </c>
      <c r="F1345" s="45">
        <v>197.2</v>
      </c>
      <c r="G1345" s="45">
        <v>196.61</v>
      </c>
      <c r="H1345" s="46">
        <v>10246100</v>
      </c>
    </row>
    <row r="1346" spans="2:8" ht="13.5" thickBot="1" x14ac:dyDescent="0.25">
      <c r="B1346" s="44" t="s">
        <v>1486</v>
      </c>
      <c r="C1346" s="45">
        <v>193</v>
      </c>
      <c r="D1346" s="45">
        <v>195</v>
      </c>
      <c r="E1346" s="45">
        <v>192.71</v>
      </c>
      <c r="F1346" s="45">
        <v>195</v>
      </c>
      <c r="G1346" s="45">
        <v>194.41</v>
      </c>
      <c r="H1346" s="46">
        <v>9050000</v>
      </c>
    </row>
    <row r="1347" spans="2:8" ht="13.5" thickBot="1" x14ac:dyDescent="0.25">
      <c r="B1347" s="44" t="s">
        <v>1487</v>
      </c>
      <c r="C1347" s="45">
        <v>195.21</v>
      </c>
      <c r="D1347" s="45">
        <v>195.28</v>
      </c>
      <c r="E1347" s="45">
        <v>191.93</v>
      </c>
      <c r="F1347" s="45">
        <v>193</v>
      </c>
      <c r="G1347" s="45">
        <v>192.42</v>
      </c>
      <c r="H1347" s="46">
        <v>14181800</v>
      </c>
    </row>
    <row r="1348" spans="2:8" ht="13.5" thickBot="1" x14ac:dyDescent="0.25">
      <c r="B1348" s="44" t="s">
        <v>1488</v>
      </c>
      <c r="C1348" s="45">
        <v>190.55</v>
      </c>
      <c r="D1348" s="45">
        <v>193.2</v>
      </c>
      <c r="E1348" s="45">
        <v>189.94</v>
      </c>
      <c r="F1348" s="45">
        <v>193</v>
      </c>
      <c r="G1348" s="45">
        <v>192.42</v>
      </c>
      <c r="H1348" s="46">
        <v>16378900</v>
      </c>
    </row>
    <row r="1349" spans="2:8" ht="13.5" thickBot="1" x14ac:dyDescent="0.25">
      <c r="B1349" s="44" t="s">
        <v>1489</v>
      </c>
      <c r="C1349" s="45">
        <v>189.88</v>
      </c>
      <c r="D1349" s="45">
        <v>198.88</v>
      </c>
      <c r="E1349" s="45">
        <v>188.27</v>
      </c>
      <c r="F1349" s="45">
        <v>189.5</v>
      </c>
      <c r="G1349" s="45">
        <v>188.93</v>
      </c>
      <c r="H1349" s="46">
        <v>11159000</v>
      </c>
    </row>
    <row r="1350" spans="2:8" ht="13.5" thickBot="1" x14ac:dyDescent="0.25">
      <c r="B1350" s="44" t="s">
        <v>1490</v>
      </c>
      <c r="C1350" s="45">
        <v>189.54</v>
      </c>
      <c r="D1350" s="45">
        <v>190.76</v>
      </c>
      <c r="E1350" s="45">
        <v>187.31</v>
      </c>
      <c r="F1350" s="45">
        <v>187.66</v>
      </c>
      <c r="G1350" s="45">
        <v>187.1</v>
      </c>
      <c r="H1350" s="46">
        <v>12808600</v>
      </c>
    </row>
    <row r="1351" spans="2:8" ht="13.5" thickBot="1" x14ac:dyDescent="0.25">
      <c r="B1351" s="44" t="s">
        <v>1491</v>
      </c>
      <c r="C1351" s="45">
        <v>192.88</v>
      </c>
      <c r="D1351" s="45">
        <v>193.14</v>
      </c>
      <c r="E1351" s="45">
        <v>188.13</v>
      </c>
      <c r="F1351" s="45">
        <v>188.84</v>
      </c>
      <c r="G1351" s="45">
        <v>188.27</v>
      </c>
      <c r="H1351" s="46">
        <v>16750300</v>
      </c>
    </row>
    <row r="1352" spans="2:8" ht="13.5" thickBot="1" x14ac:dyDescent="0.25">
      <c r="B1352" s="44" t="s">
        <v>1492</v>
      </c>
      <c r="C1352" s="45">
        <v>192.42</v>
      </c>
      <c r="D1352" s="45">
        <v>193.98</v>
      </c>
      <c r="E1352" s="45">
        <v>191.57</v>
      </c>
      <c r="F1352" s="45">
        <v>192.6</v>
      </c>
      <c r="G1352" s="45">
        <v>192.02</v>
      </c>
      <c r="H1352" s="46">
        <v>15509000</v>
      </c>
    </row>
    <row r="1353" spans="2:8" ht="13.5" thickBot="1" x14ac:dyDescent="0.25">
      <c r="B1353" s="44" t="s">
        <v>1493</v>
      </c>
      <c r="C1353" s="45">
        <v>188.75</v>
      </c>
      <c r="D1353" s="45">
        <v>192</v>
      </c>
      <c r="E1353" s="45">
        <v>188.75</v>
      </c>
      <c r="F1353" s="45">
        <v>191.14</v>
      </c>
      <c r="G1353" s="45">
        <v>190.57</v>
      </c>
      <c r="H1353" s="46">
        <v>22751200</v>
      </c>
    </row>
    <row r="1354" spans="2:8" ht="13.5" thickBot="1" x14ac:dyDescent="0.25">
      <c r="B1354" s="44" t="s">
        <v>1494</v>
      </c>
      <c r="C1354" s="45">
        <v>190.95</v>
      </c>
      <c r="D1354" s="45">
        <v>191.16</v>
      </c>
      <c r="E1354" s="45">
        <v>187.64</v>
      </c>
      <c r="F1354" s="45">
        <v>189.53</v>
      </c>
      <c r="G1354" s="45">
        <v>188.96</v>
      </c>
      <c r="H1354" s="46">
        <v>14635700</v>
      </c>
    </row>
    <row r="1355" spans="2:8" ht="13.5" thickBot="1" x14ac:dyDescent="0.25">
      <c r="B1355" s="44" t="s">
        <v>1495</v>
      </c>
      <c r="C1355" s="45">
        <v>187</v>
      </c>
      <c r="D1355" s="45">
        <v>188.1</v>
      </c>
      <c r="E1355" s="45">
        <v>184.55</v>
      </c>
      <c r="F1355" s="45">
        <v>187.48</v>
      </c>
      <c r="G1355" s="45">
        <v>186.92</v>
      </c>
      <c r="H1355" s="46">
        <v>21417100</v>
      </c>
    </row>
    <row r="1356" spans="2:8" ht="13.5" thickBot="1" x14ac:dyDescent="0.25">
      <c r="B1356" s="44" t="s">
        <v>1496</v>
      </c>
      <c r="C1356" s="45">
        <v>194</v>
      </c>
      <c r="D1356" s="45">
        <v>194.53</v>
      </c>
      <c r="E1356" s="45">
        <v>187.28</v>
      </c>
      <c r="F1356" s="45">
        <v>188.47</v>
      </c>
      <c r="G1356" s="45">
        <v>187.9</v>
      </c>
      <c r="H1356" s="46">
        <v>37571400</v>
      </c>
    </row>
    <row r="1357" spans="2:8" ht="13.5" thickBot="1" x14ac:dyDescent="0.25">
      <c r="B1357" s="44" t="s">
        <v>1497</v>
      </c>
      <c r="C1357" s="45">
        <v>185.01</v>
      </c>
      <c r="D1357" s="45">
        <v>189.5</v>
      </c>
      <c r="E1357" s="45">
        <v>184.41</v>
      </c>
      <c r="F1357" s="45">
        <v>189.01</v>
      </c>
      <c r="G1357" s="45">
        <v>188.44</v>
      </c>
      <c r="H1357" s="46">
        <v>29459900</v>
      </c>
    </row>
    <row r="1358" spans="2:8" ht="13.5" thickBot="1" x14ac:dyDescent="0.25">
      <c r="B1358" s="44" t="s">
        <v>1498</v>
      </c>
      <c r="C1358" s="45">
        <v>180.51</v>
      </c>
      <c r="D1358" s="45">
        <v>181.84</v>
      </c>
      <c r="E1358" s="45">
        <v>180</v>
      </c>
      <c r="F1358" s="45">
        <v>181.33</v>
      </c>
      <c r="G1358" s="45">
        <v>180.79</v>
      </c>
      <c r="H1358" s="46">
        <v>16773700</v>
      </c>
    </row>
    <row r="1359" spans="2:8" ht="13.5" thickBot="1" x14ac:dyDescent="0.25">
      <c r="B1359" s="44" t="s">
        <v>1499</v>
      </c>
      <c r="C1359" s="45">
        <v>175.53</v>
      </c>
      <c r="D1359" s="45">
        <v>178.03</v>
      </c>
      <c r="E1359" s="45">
        <v>174.61</v>
      </c>
      <c r="F1359" s="45">
        <v>177.47</v>
      </c>
      <c r="G1359" s="45">
        <v>176.94</v>
      </c>
      <c r="H1359" s="46">
        <v>12253600</v>
      </c>
    </row>
    <row r="1360" spans="2:8" ht="13.5" thickBot="1" x14ac:dyDescent="0.25">
      <c r="B1360" s="44" t="s">
        <v>1500</v>
      </c>
      <c r="C1360" s="45">
        <v>178.38</v>
      </c>
      <c r="D1360" s="45">
        <v>179.27</v>
      </c>
      <c r="E1360" s="45">
        <v>172.88</v>
      </c>
      <c r="F1360" s="45">
        <v>175.04</v>
      </c>
      <c r="G1360" s="45">
        <v>174.51</v>
      </c>
      <c r="H1360" s="46">
        <v>17699800</v>
      </c>
    </row>
    <row r="1361" spans="2:8" ht="13.5" thickBot="1" x14ac:dyDescent="0.25">
      <c r="B1361" s="44" t="s">
        <v>1501</v>
      </c>
      <c r="C1361" s="45">
        <v>178.48</v>
      </c>
      <c r="D1361" s="45">
        <v>179.98</v>
      </c>
      <c r="E1361" s="45">
        <v>176.79</v>
      </c>
      <c r="F1361" s="45">
        <v>178.1</v>
      </c>
      <c r="G1361" s="45">
        <v>177.57</v>
      </c>
      <c r="H1361" s="46">
        <v>15266600</v>
      </c>
    </row>
    <row r="1362" spans="2:8" ht="13.5" thickBot="1" x14ac:dyDescent="0.25">
      <c r="B1362" s="44" t="s">
        <v>1502</v>
      </c>
      <c r="C1362" s="45">
        <v>174.75</v>
      </c>
      <c r="D1362" s="45">
        <v>177.86</v>
      </c>
      <c r="E1362" s="45">
        <v>173.8</v>
      </c>
      <c r="F1362" s="45">
        <v>174.82</v>
      </c>
      <c r="G1362" s="45">
        <v>174.3</v>
      </c>
      <c r="H1362" s="46">
        <v>14767900</v>
      </c>
    </row>
    <row r="1363" spans="2:8" ht="13.5" thickBot="1" x14ac:dyDescent="0.25">
      <c r="B1363" s="44" t="s">
        <v>1503</v>
      </c>
      <c r="C1363" s="45">
        <v>170.17</v>
      </c>
      <c r="D1363" s="45">
        <v>173.87</v>
      </c>
      <c r="E1363" s="45">
        <v>168.84</v>
      </c>
      <c r="F1363" s="45">
        <v>173.35</v>
      </c>
      <c r="G1363" s="45">
        <v>172.83</v>
      </c>
      <c r="H1363" s="46">
        <v>16917300</v>
      </c>
    </row>
    <row r="1364" spans="2:8" ht="13.5" thickBot="1" x14ac:dyDescent="0.25">
      <c r="B1364" s="44" t="s">
        <v>1504</v>
      </c>
      <c r="C1364" s="45">
        <v>168.3</v>
      </c>
      <c r="D1364" s="45">
        <v>169.7</v>
      </c>
      <c r="E1364" s="45">
        <v>167.23</v>
      </c>
      <c r="F1364" s="45">
        <v>168.33</v>
      </c>
      <c r="G1364" s="45">
        <v>167.82</v>
      </c>
      <c r="H1364" s="46">
        <v>12446400</v>
      </c>
    </row>
    <row r="1365" spans="2:8" ht="13.5" thickBot="1" x14ac:dyDescent="0.25">
      <c r="B1365" s="44" t="s">
        <v>1505</v>
      </c>
      <c r="C1365" s="45">
        <v>167.48</v>
      </c>
      <c r="D1365" s="45">
        <v>168.72</v>
      </c>
      <c r="E1365" s="45">
        <v>164.63</v>
      </c>
      <c r="F1365" s="45">
        <v>168.17</v>
      </c>
      <c r="G1365" s="45">
        <v>167.67</v>
      </c>
      <c r="H1365" s="46">
        <v>19758300</v>
      </c>
    </row>
    <row r="1366" spans="2:8" ht="13.5" thickBot="1" x14ac:dyDescent="0.25">
      <c r="B1366" s="44" t="s">
        <v>1506</v>
      </c>
      <c r="C1366" s="45">
        <v>163.71</v>
      </c>
      <c r="D1366" s="45">
        <v>168.28</v>
      </c>
      <c r="E1366" s="45">
        <v>160.84</v>
      </c>
      <c r="F1366" s="45">
        <v>167.5</v>
      </c>
      <c r="G1366" s="45">
        <v>167</v>
      </c>
      <c r="H1366" s="46">
        <v>46044300</v>
      </c>
    </row>
    <row r="1367" spans="2:8" ht="13.5" thickBot="1" x14ac:dyDescent="0.25">
      <c r="B1367" s="44" t="s">
        <v>1507</v>
      </c>
      <c r="C1367" s="45">
        <v>175</v>
      </c>
      <c r="D1367" s="45">
        <v>175.05</v>
      </c>
      <c r="E1367" s="45">
        <v>161.01</v>
      </c>
      <c r="F1367" s="45">
        <v>164.15</v>
      </c>
      <c r="G1367" s="45">
        <v>163.66</v>
      </c>
      <c r="H1367" s="46">
        <v>56059600</v>
      </c>
    </row>
    <row r="1368" spans="2:8" ht="13.5" thickBot="1" x14ac:dyDescent="0.25">
      <c r="B1368" s="44" t="s">
        <v>1508</v>
      </c>
      <c r="C1368" s="45">
        <v>180.28</v>
      </c>
      <c r="D1368" s="45">
        <v>180.54</v>
      </c>
      <c r="E1368" s="45">
        <v>177.16</v>
      </c>
      <c r="F1368" s="45">
        <v>177.47</v>
      </c>
      <c r="G1368" s="45">
        <v>176.94</v>
      </c>
      <c r="H1368" s="46">
        <v>15226500</v>
      </c>
    </row>
    <row r="1369" spans="2:8" ht="13.5" thickBot="1" x14ac:dyDescent="0.25">
      <c r="B1369" s="44" t="s">
        <v>1509</v>
      </c>
      <c r="C1369" s="45">
        <v>183.08</v>
      </c>
      <c r="D1369" s="45">
        <v>183.48</v>
      </c>
      <c r="E1369" s="45">
        <v>180.89</v>
      </c>
      <c r="F1369" s="45">
        <v>183.01</v>
      </c>
      <c r="G1369" s="45">
        <v>182.46</v>
      </c>
      <c r="H1369" s="46">
        <v>8581500</v>
      </c>
    </row>
    <row r="1370" spans="2:8" ht="13.5" thickBot="1" x14ac:dyDescent="0.25">
      <c r="B1370" s="44" t="s">
        <v>1510</v>
      </c>
      <c r="C1370" s="45">
        <v>183.5</v>
      </c>
      <c r="D1370" s="45">
        <v>184.56</v>
      </c>
      <c r="E1370" s="45">
        <v>181.35</v>
      </c>
      <c r="F1370" s="45">
        <v>182.19</v>
      </c>
      <c r="G1370" s="45">
        <v>181.64</v>
      </c>
      <c r="H1370" s="46">
        <v>12797700</v>
      </c>
    </row>
    <row r="1371" spans="2:8" ht="13.5" thickBot="1" x14ac:dyDescent="0.25">
      <c r="B1371" s="44" t="s">
        <v>1511</v>
      </c>
      <c r="C1371" s="45">
        <v>181.54</v>
      </c>
      <c r="D1371" s="45">
        <v>184.71</v>
      </c>
      <c r="E1371" s="45">
        <v>181.45</v>
      </c>
      <c r="F1371" s="45">
        <v>184.31</v>
      </c>
      <c r="G1371" s="45">
        <v>183.76</v>
      </c>
      <c r="H1371" s="46">
        <v>14843300</v>
      </c>
    </row>
    <row r="1372" spans="2:8" ht="13.5" thickBot="1" x14ac:dyDescent="0.25">
      <c r="B1372" s="44" t="s">
        <v>1512</v>
      </c>
      <c r="C1372" s="45">
        <v>182.33</v>
      </c>
      <c r="D1372" s="45">
        <v>183.63</v>
      </c>
      <c r="E1372" s="45">
        <v>180.83</v>
      </c>
      <c r="F1372" s="45">
        <v>181.06</v>
      </c>
      <c r="G1372" s="45">
        <v>180.52</v>
      </c>
      <c r="H1372" s="46">
        <v>8807700</v>
      </c>
    </row>
    <row r="1373" spans="2:8" ht="13.5" thickBot="1" x14ac:dyDescent="0.25">
      <c r="B1373" s="44" t="s">
        <v>1513</v>
      </c>
      <c r="C1373" s="45">
        <v>182.42</v>
      </c>
      <c r="D1373" s="45">
        <v>183.9</v>
      </c>
      <c r="E1373" s="45">
        <v>179.67</v>
      </c>
      <c r="F1373" s="45">
        <v>180.87</v>
      </c>
      <c r="G1373" s="45">
        <v>180.33</v>
      </c>
      <c r="H1373" s="46">
        <v>12768800</v>
      </c>
    </row>
    <row r="1374" spans="2:8" ht="13.5" thickBot="1" x14ac:dyDescent="0.25">
      <c r="B1374" s="44" t="s">
        <v>1514</v>
      </c>
      <c r="C1374" s="45">
        <v>184.73</v>
      </c>
      <c r="D1374" s="45">
        <v>186.74</v>
      </c>
      <c r="E1374" s="45">
        <v>183.61</v>
      </c>
      <c r="F1374" s="45">
        <v>185.32</v>
      </c>
      <c r="G1374" s="45">
        <v>184.76</v>
      </c>
      <c r="H1374" s="46">
        <v>9213800</v>
      </c>
    </row>
    <row r="1375" spans="2:8" ht="13.5" thickBot="1" x14ac:dyDescent="0.25">
      <c r="B1375" s="44" t="s">
        <v>1515</v>
      </c>
      <c r="C1375" s="45">
        <v>184.57</v>
      </c>
      <c r="D1375" s="45">
        <v>185.7</v>
      </c>
      <c r="E1375" s="45">
        <v>183.89</v>
      </c>
      <c r="F1375" s="45">
        <v>184.82</v>
      </c>
      <c r="G1375" s="45">
        <v>184.27</v>
      </c>
      <c r="H1375" s="46">
        <v>7502800</v>
      </c>
    </row>
    <row r="1376" spans="2:8" ht="13.5" thickBot="1" x14ac:dyDescent="0.25">
      <c r="B1376" s="44" t="s">
        <v>1516</v>
      </c>
      <c r="C1376" s="45">
        <v>181.88</v>
      </c>
      <c r="D1376" s="45">
        <v>184.23</v>
      </c>
      <c r="E1376" s="45">
        <v>181.37</v>
      </c>
      <c r="F1376" s="45">
        <v>182.72</v>
      </c>
      <c r="G1376" s="45">
        <v>182.17</v>
      </c>
      <c r="H1376" s="46">
        <v>10352000</v>
      </c>
    </row>
    <row r="1377" spans="2:8" ht="13.5" thickBot="1" x14ac:dyDescent="0.25">
      <c r="B1377" s="44" t="s">
        <v>1517</v>
      </c>
      <c r="C1377" s="45">
        <v>184.84</v>
      </c>
      <c r="D1377" s="45">
        <v>187.58</v>
      </c>
      <c r="E1377" s="45">
        <v>184.28</v>
      </c>
      <c r="F1377" s="45">
        <v>185.3</v>
      </c>
      <c r="G1377" s="45">
        <v>184.74</v>
      </c>
      <c r="H1377" s="46">
        <v>10485400</v>
      </c>
    </row>
    <row r="1378" spans="2:8" ht="13.5" thickBot="1" x14ac:dyDescent="0.25">
      <c r="B1378" s="44" t="s">
        <v>1518</v>
      </c>
      <c r="C1378" s="45">
        <v>185.05</v>
      </c>
      <c r="D1378" s="45">
        <v>188.58</v>
      </c>
      <c r="E1378" s="45">
        <v>185.05</v>
      </c>
      <c r="F1378" s="45">
        <v>186.99</v>
      </c>
      <c r="G1378" s="45">
        <v>186.43</v>
      </c>
      <c r="H1378" s="46">
        <v>12953100</v>
      </c>
    </row>
    <row r="1379" spans="2:8" ht="13.5" thickBot="1" x14ac:dyDescent="0.25">
      <c r="B1379" s="44" t="s">
        <v>1519</v>
      </c>
      <c r="C1379" s="45">
        <v>180.42</v>
      </c>
      <c r="D1379" s="45">
        <v>187.28</v>
      </c>
      <c r="E1379" s="45">
        <v>180.02</v>
      </c>
      <c r="F1379" s="45">
        <v>186.27</v>
      </c>
      <c r="G1379" s="45">
        <v>185.71</v>
      </c>
      <c r="H1379" s="46">
        <v>16746900</v>
      </c>
    </row>
    <row r="1380" spans="2:8" ht="13.5" thickBot="1" x14ac:dyDescent="0.25">
      <c r="B1380" s="44" t="s">
        <v>1520</v>
      </c>
      <c r="C1380" s="45">
        <v>182.52</v>
      </c>
      <c r="D1380" s="45">
        <v>183.49</v>
      </c>
      <c r="E1380" s="45">
        <v>178.1</v>
      </c>
      <c r="F1380" s="45">
        <v>180.73</v>
      </c>
      <c r="G1380" s="45">
        <v>180.19</v>
      </c>
      <c r="H1380" s="46">
        <v>17628100</v>
      </c>
    </row>
    <row r="1381" spans="2:8" ht="13.5" thickBot="1" x14ac:dyDescent="0.25">
      <c r="B1381" s="44" t="s">
        <v>1521</v>
      </c>
      <c r="C1381" s="45">
        <v>183.5</v>
      </c>
      <c r="D1381" s="45">
        <v>185.43</v>
      </c>
      <c r="E1381" s="45">
        <v>180.84</v>
      </c>
      <c r="F1381" s="45">
        <v>181.54</v>
      </c>
      <c r="G1381" s="45">
        <v>181</v>
      </c>
      <c r="H1381" s="46">
        <v>16833300</v>
      </c>
    </row>
    <row r="1382" spans="2:8" ht="13.5" thickBot="1" x14ac:dyDescent="0.25">
      <c r="B1382" s="44" t="s">
        <v>1522</v>
      </c>
      <c r="C1382" s="45">
        <v>188.25</v>
      </c>
      <c r="D1382" s="45">
        <v>190</v>
      </c>
      <c r="E1382" s="45">
        <v>184.59</v>
      </c>
      <c r="F1382" s="45">
        <v>188.34</v>
      </c>
      <c r="G1382" s="45">
        <v>187.77</v>
      </c>
      <c r="H1382" s="46">
        <v>12578500</v>
      </c>
    </row>
    <row r="1383" spans="2:8" ht="13.5" thickBot="1" x14ac:dyDescent="0.25">
      <c r="B1383" s="44" t="s">
        <v>1523</v>
      </c>
      <c r="C1383" s="45">
        <v>187.2</v>
      </c>
      <c r="D1383" s="45">
        <v>189.77</v>
      </c>
      <c r="E1383" s="45">
        <v>186.26</v>
      </c>
      <c r="F1383" s="45">
        <v>188.65</v>
      </c>
      <c r="G1383" s="45">
        <v>188.08</v>
      </c>
      <c r="H1383" s="46">
        <v>12967000</v>
      </c>
    </row>
    <row r="1384" spans="2:8" ht="13.5" thickBot="1" x14ac:dyDescent="0.25">
      <c r="B1384" s="44" t="s">
        <v>1524</v>
      </c>
      <c r="C1384" s="45">
        <v>189.39</v>
      </c>
      <c r="D1384" s="45">
        <v>190.72</v>
      </c>
      <c r="E1384" s="45">
        <v>188.55</v>
      </c>
      <c r="F1384" s="45">
        <v>189.54</v>
      </c>
      <c r="G1384" s="45">
        <v>188.97</v>
      </c>
      <c r="H1384" s="46">
        <v>12505700</v>
      </c>
    </row>
    <row r="1385" spans="2:8" ht="13.5" thickBot="1" x14ac:dyDescent="0.25">
      <c r="B1385" s="44" t="s">
        <v>1525</v>
      </c>
      <c r="C1385" s="45">
        <v>192.54</v>
      </c>
      <c r="D1385" s="45">
        <v>192.9</v>
      </c>
      <c r="E1385" s="45">
        <v>187.85</v>
      </c>
      <c r="F1385" s="45">
        <v>189.77</v>
      </c>
      <c r="G1385" s="45">
        <v>189.2</v>
      </c>
      <c r="H1385" s="46">
        <v>16253000</v>
      </c>
    </row>
    <row r="1386" spans="2:8" ht="13.5" thickBot="1" x14ac:dyDescent="0.25">
      <c r="B1386" s="44" t="s">
        <v>1526</v>
      </c>
      <c r="C1386" s="45">
        <v>191.24</v>
      </c>
      <c r="D1386" s="45">
        <v>194.28</v>
      </c>
      <c r="E1386" s="45">
        <v>190.55</v>
      </c>
      <c r="F1386" s="45">
        <v>193.88</v>
      </c>
      <c r="G1386" s="45">
        <v>193.3</v>
      </c>
      <c r="H1386" s="46">
        <v>13994900</v>
      </c>
    </row>
    <row r="1387" spans="2:8" ht="13.5" thickBot="1" x14ac:dyDescent="0.25">
      <c r="B1387" s="44" t="s">
        <v>1527</v>
      </c>
      <c r="C1387" s="45">
        <v>194.38</v>
      </c>
      <c r="D1387" s="45">
        <v>196.16</v>
      </c>
      <c r="E1387" s="45">
        <v>193.71</v>
      </c>
      <c r="F1387" s="45">
        <v>195.47</v>
      </c>
      <c r="G1387" s="45">
        <v>194.88</v>
      </c>
      <c r="H1387" s="46">
        <v>14575400</v>
      </c>
    </row>
    <row r="1388" spans="2:8" ht="13.5" thickBot="1" x14ac:dyDescent="0.25">
      <c r="B1388" s="44" t="s">
        <v>1528</v>
      </c>
      <c r="C1388" s="45">
        <v>193</v>
      </c>
      <c r="D1388" s="45">
        <v>194</v>
      </c>
      <c r="E1388" s="45">
        <v>189.75</v>
      </c>
      <c r="F1388" s="45">
        <v>192.53</v>
      </c>
      <c r="G1388" s="45">
        <v>191.95</v>
      </c>
      <c r="H1388" s="46">
        <v>13209500</v>
      </c>
    </row>
    <row r="1389" spans="2:8" ht="13.5" thickBot="1" x14ac:dyDescent="0.25">
      <c r="B1389" s="44" t="s">
        <v>1529</v>
      </c>
      <c r="C1389" s="45">
        <v>194.78</v>
      </c>
      <c r="D1389" s="45">
        <v>196.18</v>
      </c>
      <c r="E1389" s="45">
        <v>193.01</v>
      </c>
      <c r="F1389" s="45">
        <v>193.03</v>
      </c>
      <c r="G1389" s="45">
        <v>192.45</v>
      </c>
      <c r="H1389" s="46">
        <v>15996600</v>
      </c>
    </row>
    <row r="1390" spans="2:8" ht="13.5" thickBot="1" x14ac:dyDescent="0.25">
      <c r="B1390" s="44" t="s">
        <v>1530</v>
      </c>
      <c r="C1390" s="45">
        <v>194.19</v>
      </c>
      <c r="D1390" s="45">
        <v>197.39</v>
      </c>
      <c r="E1390" s="45">
        <v>192.28</v>
      </c>
      <c r="F1390" s="45">
        <v>193.4</v>
      </c>
      <c r="G1390" s="45">
        <v>192.82</v>
      </c>
      <c r="H1390" s="46">
        <v>23494700</v>
      </c>
    </row>
    <row r="1391" spans="2:8" ht="13.5" thickBot="1" x14ac:dyDescent="0.25">
      <c r="B1391" s="44" t="s">
        <v>1531</v>
      </c>
      <c r="C1391" s="45">
        <v>190.95</v>
      </c>
      <c r="D1391" s="45">
        <v>195.41</v>
      </c>
      <c r="E1391" s="45">
        <v>190.65</v>
      </c>
      <c r="F1391" s="45">
        <v>194.78</v>
      </c>
      <c r="G1391" s="45">
        <v>194.2</v>
      </c>
      <c r="H1391" s="46">
        <v>19641300</v>
      </c>
    </row>
    <row r="1392" spans="2:8" ht="13.5" thickBot="1" x14ac:dyDescent="0.25">
      <c r="B1392" s="44" t="s">
        <v>1532</v>
      </c>
      <c r="C1392" s="45">
        <v>192.5</v>
      </c>
      <c r="D1392" s="45">
        <v>192.9</v>
      </c>
      <c r="E1392" s="45">
        <v>189.09</v>
      </c>
      <c r="F1392" s="45">
        <v>191.49</v>
      </c>
      <c r="G1392" s="45">
        <v>190.92</v>
      </c>
      <c r="H1392" s="46">
        <v>22075000</v>
      </c>
    </row>
    <row r="1393" spans="2:8" ht="13.5" thickBot="1" x14ac:dyDescent="0.25">
      <c r="B1393" s="44" t="s">
        <v>1533</v>
      </c>
      <c r="C1393" s="45">
        <v>196.98</v>
      </c>
      <c r="D1393" s="45">
        <v>198.48</v>
      </c>
      <c r="E1393" s="45">
        <v>192.12</v>
      </c>
      <c r="F1393" s="45">
        <v>193.26</v>
      </c>
      <c r="G1393" s="45">
        <v>192.68</v>
      </c>
      <c r="H1393" s="46">
        <v>54148800</v>
      </c>
    </row>
    <row r="1394" spans="2:8" ht="13.5" thickBot="1" x14ac:dyDescent="0.25">
      <c r="B1394" s="44" t="s">
        <v>1534</v>
      </c>
      <c r="C1394" s="45">
        <v>184.49</v>
      </c>
      <c r="D1394" s="45">
        <v>185.14</v>
      </c>
      <c r="E1394" s="45">
        <v>181.65</v>
      </c>
      <c r="F1394" s="45">
        <v>182.58</v>
      </c>
      <c r="G1394" s="45">
        <v>182.03</v>
      </c>
      <c r="H1394" s="46">
        <v>37289900</v>
      </c>
    </row>
    <row r="1395" spans="2:8" ht="13.5" thickBot="1" x14ac:dyDescent="0.25">
      <c r="B1395" s="44" t="s">
        <v>1535</v>
      </c>
      <c r="C1395" s="45">
        <v>182.74</v>
      </c>
      <c r="D1395" s="45">
        <v>184.22</v>
      </c>
      <c r="E1395" s="45">
        <v>181.48</v>
      </c>
      <c r="F1395" s="45">
        <v>183.78</v>
      </c>
      <c r="G1395" s="45">
        <v>183.23</v>
      </c>
      <c r="H1395" s="46">
        <v>19954800</v>
      </c>
    </row>
    <row r="1396" spans="2:8" ht="13.5" thickBot="1" x14ac:dyDescent="0.25">
      <c r="B1396" s="44" t="s">
        <v>1536</v>
      </c>
      <c r="C1396" s="45">
        <v>178.25</v>
      </c>
      <c r="D1396" s="45">
        <v>181.67</v>
      </c>
      <c r="E1396" s="45">
        <v>178.25</v>
      </c>
      <c r="F1396" s="45">
        <v>181.44</v>
      </c>
      <c r="G1396" s="45">
        <v>180.9</v>
      </c>
      <c r="H1396" s="46">
        <v>13389900</v>
      </c>
    </row>
    <row r="1397" spans="2:8" ht="13.5" thickBot="1" x14ac:dyDescent="0.25">
      <c r="B1397" s="44" t="s">
        <v>1537</v>
      </c>
      <c r="C1397" s="45">
        <v>178.8</v>
      </c>
      <c r="D1397" s="45">
        <v>178.88</v>
      </c>
      <c r="E1397" s="45">
        <v>177.34</v>
      </c>
      <c r="F1397" s="45">
        <v>178.28</v>
      </c>
      <c r="G1397" s="45">
        <v>177.74</v>
      </c>
      <c r="H1397" s="46">
        <v>11655600</v>
      </c>
    </row>
    <row r="1398" spans="2:8" ht="13.5" thickBot="1" x14ac:dyDescent="0.25">
      <c r="B1398" s="44" t="s">
        <v>1538</v>
      </c>
      <c r="C1398" s="45">
        <v>179.6</v>
      </c>
      <c r="D1398" s="45">
        <v>180.74</v>
      </c>
      <c r="E1398" s="45">
        <v>178.36</v>
      </c>
      <c r="F1398" s="45">
        <v>178.78</v>
      </c>
      <c r="G1398" s="45">
        <v>178.24</v>
      </c>
      <c r="H1398" s="46">
        <v>9973700</v>
      </c>
    </row>
    <row r="1399" spans="2:8" ht="13.5" thickBot="1" x14ac:dyDescent="0.25">
      <c r="B1399" s="44" t="s">
        <v>1539</v>
      </c>
      <c r="C1399" s="45">
        <v>179</v>
      </c>
      <c r="D1399" s="45">
        <v>180.17</v>
      </c>
      <c r="E1399" s="45">
        <v>178.3</v>
      </c>
      <c r="F1399" s="45">
        <v>178.87</v>
      </c>
      <c r="G1399" s="45">
        <v>178.33</v>
      </c>
      <c r="H1399" s="46">
        <v>11215200</v>
      </c>
    </row>
    <row r="1400" spans="2:8" ht="13.5" thickBot="1" x14ac:dyDescent="0.25">
      <c r="B1400" s="44" t="s">
        <v>1540</v>
      </c>
      <c r="C1400" s="45">
        <v>178.5</v>
      </c>
      <c r="D1400" s="45">
        <v>180.5</v>
      </c>
      <c r="E1400" s="45">
        <v>176.87</v>
      </c>
      <c r="F1400" s="45">
        <v>179.65</v>
      </c>
      <c r="G1400" s="45">
        <v>179.11</v>
      </c>
      <c r="H1400" s="46">
        <v>10834800</v>
      </c>
    </row>
    <row r="1401" spans="2:8" ht="13.5" thickBot="1" x14ac:dyDescent="0.25">
      <c r="B1401" s="44" t="s">
        <v>1541</v>
      </c>
      <c r="C1401" s="45">
        <v>178</v>
      </c>
      <c r="D1401" s="45">
        <v>179.63</v>
      </c>
      <c r="E1401" s="45">
        <v>177.95</v>
      </c>
      <c r="F1401" s="45">
        <v>179.1</v>
      </c>
      <c r="G1401" s="45">
        <v>178.56</v>
      </c>
      <c r="H1401" s="46">
        <v>12329800</v>
      </c>
    </row>
    <row r="1402" spans="2:8" ht="13.5" thickBot="1" x14ac:dyDescent="0.25">
      <c r="B1402" s="44" t="s">
        <v>1542</v>
      </c>
      <c r="C1402" s="45">
        <v>178.24</v>
      </c>
      <c r="D1402" s="45">
        <v>178.4</v>
      </c>
      <c r="E1402" s="45">
        <v>177</v>
      </c>
      <c r="F1402" s="45">
        <v>177.51</v>
      </c>
      <c r="G1402" s="45">
        <v>176.98</v>
      </c>
      <c r="H1402" s="46">
        <v>8071000</v>
      </c>
    </row>
    <row r="1403" spans="2:8" ht="13.5" thickBot="1" x14ac:dyDescent="0.25">
      <c r="B1403" s="44" t="s">
        <v>1543</v>
      </c>
      <c r="C1403" s="45">
        <v>178.18</v>
      </c>
      <c r="D1403" s="45">
        <v>178.79</v>
      </c>
      <c r="E1403" s="45">
        <v>176.54</v>
      </c>
      <c r="F1403" s="45">
        <v>177.82</v>
      </c>
      <c r="G1403" s="45">
        <v>177.29</v>
      </c>
      <c r="H1403" s="46">
        <v>11701500</v>
      </c>
    </row>
    <row r="1404" spans="2:8" ht="13.5" thickBot="1" x14ac:dyDescent="0.25">
      <c r="B1404" s="44" t="s">
        <v>1544</v>
      </c>
      <c r="C1404" s="45">
        <v>175.62</v>
      </c>
      <c r="D1404" s="45">
        <v>179.19</v>
      </c>
      <c r="E1404" s="45">
        <v>175.55</v>
      </c>
      <c r="F1404" s="45">
        <v>177.58</v>
      </c>
      <c r="G1404" s="45">
        <v>177.05</v>
      </c>
      <c r="H1404" s="46">
        <v>19751000</v>
      </c>
    </row>
    <row r="1405" spans="2:8" ht="13.5" thickBot="1" x14ac:dyDescent="0.25">
      <c r="B1405" s="44" t="s">
        <v>1545</v>
      </c>
      <c r="C1405" s="45">
        <v>175.21</v>
      </c>
      <c r="D1405" s="45">
        <v>175.5</v>
      </c>
      <c r="E1405" s="45">
        <v>174.23</v>
      </c>
      <c r="F1405" s="45">
        <v>174.93</v>
      </c>
      <c r="G1405" s="45">
        <v>174.4</v>
      </c>
      <c r="H1405" s="46">
        <v>7297400</v>
      </c>
    </row>
    <row r="1406" spans="2:8" ht="13.5" thickBot="1" x14ac:dyDescent="0.25">
      <c r="B1406" s="44" t="s">
        <v>1546</v>
      </c>
      <c r="C1406" s="45">
        <v>176.88</v>
      </c>
      <c r="D1406" s="45">
        <v>177</v>
      </c>
      <c r="E1406" s="45">
        <v>175.1</v>
      </c>
      <c r="F1406" s="45">
        <v>175.72</v>
      </c>
      <c r="G1406" s="45">
        <v>175.19</v>
      </c>
      <c r="H1406" s="46">
        <v>9594100</v>
      </c>
    </row>
    <row r="1407" spans="2:8" ht="13.5" thickBot="1" x14ac:dyDescent="0.25">
      <c r="B1407" s="44" t="s">
        <v>1547</v>
      </c>
      <c r="C1407" s="45">
        <v>176.02</v>
      </c>
      <c r="D1407" s="45">
        <v>178</v>
      </c>
      <c r="E1407" s="45">
        <v>175.53</v>
      </c>
      <c r="F1407" s="45">
        <v>176.02</v>
      </c>
      <c r="G1407" s="45">
        <v>175.49</v>
      </c>
      <c r="H1407" s="46">
        <v>17847700</v>
      </c>
    </row>
    <row r="1408" spans="2:8" ht="13.5" thickBot="1" x14ac:dyDescent="0.25">
      <c r="B1408" s="44" t="s">
        <v>1548</v>
      </c>
      <c r="C1408" s="45">
        <v>174.5</v>
      </c>
      <c r="D1408" s="45">
        <v>177.96</v>
      </c>
      <c r="E1408" s="45">
        <v>172.95</v>
      </c>
      <c r="F1408" s="45">
        <v>173.54</v>
      </c>
      <c r="G1408" s="45">
        <v>173.02</v>
      </c>
      <c r="H1408" s="46">
        <v>27391100</v>
      </c>
    </row>
    <row r="1409" spans="2:8" ht="13.5" thickBot="1" x14ac:dyDescent="0.25">
      <c r="B1409" s="44" t="s">
        <v>1549</v>
      </c>
      <c r="C1409" s="45">
        <v>170.14</v>
      </c>
      <c r="D1409" s="45">
        <v>174.9</v>
      </c>
      <c r="E1409" s="45">
        <v>169.55</v>
      </c>
      <c r="F1409" s="45">
        <v>174.2</v>
      </c>
      <c r="G1409" s="45">
        <v>173.68</v>
      </c>
      <c r="H1409" s="46">
        <v>23946500</v>
      </c>
    </row>
    <row r="1410" spans="2:8" ht="13.5" thickBot="1" x14ac:dyDescent="0.25">
      <c r="B1410" s="44" t="s">
        <v>1550</v>
      </c>
      <c r="C1410" s="45">
        <v>167.83</v>
      </c>
      <c r="D1410" s="45">
        <v>168.9</v>
      </c>
      <c r="E1410" s="45">
        <v>167.28</v>
      </c>
      <c r="F1410" s="45">
        <v>168.7</v>
      </c>
      <c r="G1410" s="45">
        <v>168.19</v>
      </c>
      <c r="H1410" s="46">
        <v>10381500</v>
      </c>
    </row>
    <row r="1411" spans="2:8" ht="13.5" thickBot="1" x14ac:dyDescent="0.25">
      <c r="B1411" s="44" t="s">
        <v>1551</v>
      </c>
      <c r="C1411" s="45">
        <v>166.39</v>
      </c>
      <c r="D1411" s="45">
        <v>167.19</v>
      </c>
      <c r="E1411" s="45">
        <v>164.81</v>
      </c>
      <c r="F1411" s="45">
        <v>166.69</v>
      </c>
      <c r="G1411" s="45">
        <v>166.19</v>
      </c>
      <c r="H1411" s="46">
        <v>13455500</v>
      </c>
    </row>
    <row r="1412" spans="2:8" ht="13.5" thickBot="1" x14ac:dyDescent="0.25">
      <c r="B1412" s="44" t="s">
        <v>1552</v>
      </c>
      <c r="C1412" s="45">
        <v>164.57</v>
      </c>
      <c r="D1412" s="45">
        <v>166.72</v>
      </c>
      <c r="E1412" s="45">
        <v>163.33000000000001</v>
      </c>
      <c r="F1412" s="45">
        <v>165.55</v>
      </c>
      <c r="G1412" s="45">
        <v>165.05</v>
      </c>
      <c r="H1412" s="46">
        <v>10443000</v>
      </c>
    </row>
    <row r="1413" spans="2:8" ht="13.5" thickBot="1" x14ac:dyDescent="0.25">
      <c r="B1413" s="44" t="s">
        <v>1553</v>
      </c>
      <c r="C1413" s="45">
        <v>167.85</v>
      </c>
      <c r="D1413" s="45">
        <v>168.94</v>
      </c>
      <c r="E1413" s="45">
        <v>164.79</v>
      </c>
      <c r="F1413" s="45">
        <v>165.87</v>
      </c>
      <c r="G1413" s="45">
        <v>165.37</v>
      </c>
      <c r="H1413" s="46">
        <v>10620300</v>
      </c>
    </row>
    <row r="1414" spans="2:8" ht="13.5" thickBot="1" x14ac:dyDescent="0.25">
      <c r="B1414" s="44" t="s">
        <v>1554</v>
      </c>
      <c r="C1414" s="45">
        <v>167.35</v>
      </c>
      <c r="D1414" s="45">
        <v>169.45</v>
      </c>
      <c r="E1414" s="45">
        <v>166.35</v>
      </c>
      <c r="F1414" s="45">
        <v>167.68</v>
      </c>
      <c r="G1414" s="45">
        <v>167.18</v>
      </c>
      <c r="H1414" s="46">
        <v>15437900</v>
      </c>
    </row>
    <row r="1415" spans="2:8" ht="13.5" thickBot="1" x14ac:dyDescent="0.25">
      <c r="B1415" s="44" t="s">
        <v>1555</v>
      </c>
      <c r="C1415" s="45">
        <v>163</v>
      </c>
      <c r="D1415" s="45">
        <v>166.54</v>
      </c>
      <c r="E1415" s="45">
        <v>162</v>
      </c>
      <c r="F1415" s="45">
        <v>166.29</v>
      </c>
      <c r="G1415" s="45">
        <v>165.79</v>
      </c>
      <c r="H1415" s="46">
        <v>12631200</v>
      </c>
    </row>
    <row r="1416" spans="2:8" ht="13.5" thickBot="1" x14ac:dyDescent="0.25">
      <c r="B1416" s="44" t="s">
        <v>1556</v>
      </c>
      <c r="C1416" s="45">
        <v>165.65</v>
      </c>
      <c r="D1416" s="45">
        <v>167.42</v>
      </c>
      <c r="E1416" s="45">
        <v>164.09</v>
      </c>
      <c r="F1416" s="45">
        <v>164.34</v>
      </c>
      <c r="G1416" s="45">
        <v>163.85</v>
      </c>
      <c r="H1416" s="46">
        <v>16389200</v>
      </c>
    </row>
    <row r="1417" spans="2:8" ht="13.5" thickBot="1" x14ac:dyDescent="0.25">
      <c r="B1417" s="44" t="s">
        <v>1557</v>
      </c>
      <c r="C1417" s="45">
        <v>164.89</v>
      </c>
      <c r="D1417" s="45">
        <v>166.39</v>
      </c>
      <c r="E1417" s="45">
        <v>163.75</v>
      </c>
      <c r="F1417" s="45">
        <v>166.08</v>
      </c>
      <c r="G1417" s="45">
        <v>165.58</v>
      </c>
      <c r="H1417" s="46">
        <v>16223000</v>
      </c>
    </row>
    <row r="1418" spans="2:8" ht="13.5" thickBot="1" x14ac:dyDescent="0.25">
      <c r="B1418" s="44" t="s">
        <v>1558</v>
      </c>
      <c r="C1418" s="45">
        <v>161.5</v>
      </c>
      <c r="D1418" s="45">
        <v>166.12</v>
      </c>
      <c r="E1418" s="45">
        <v>161.24</v>
      </c>
      <c r="F1418" s="45">
        <v>165.44</v>
      </c>
      <c r="G1418" s="45">
        <v>164.94</v>
      </c>
      <c r="H1418" s="46">
        <v>20211500</v>
      </c>
    </row>
    <row r="1419" spans="2:8" ht="13.5" thickBot="1" x14ac:dyDescent="0.25">
      <c r="B1419" s="44" t="s">
        <v>1559</v>
      </c>
      <c r="C1419" s="45">
        <v>161.47999999999999</v>
      </c>
      <c r="D1419" s="45">
        <v>163.82</v>
      </c>
      <c r="E1419" s="45">
        <v>160.82</v>
      </c>
      <c r="F1419" s="45">
        <v>161.57</v>
      </c>
      <c r="G1419" s="45">
        <v>161.08000000000001</v>
      </c>
      <c r="H1419" s="46">
        <v>25611500</v>
      </c>
    </row>
    <row r="1420" spans="2:8" ht="13.5" thickBot="1" x14ac:dyDescent="0.25">
      <c r="B1420" s="44" t="s">
        <v>1560</v>
      </c>
      <c r="C1420" s="45">
        <v>163.57</v>
      </c>
      <c r="D1420" s="45">
        <v>163.9</v>
      </c>
      <c r="E1420" s="45">
        <v>159.28</v>
      </c>
      <c r="F1420" s="45">
        <v>160.47</v>
      </c>
      <c r="G1420" s="45">
        <v>159.99</v>
      </c>
      <c r="H1420" s="46">
        <v>37524200</v>
      </c>
    </row>
    <row r="1421" spans="2:8" ht="13.5" thickBot="1" x14ac:dyDescent="0.25">
      <c r="B1421" s="44" t="s">
        <v>1561</v>
      </c>
      <c r="C1421" s="45">
        <v>167.16</v>
      </c>
      <c r="D1421" s="45">
        <v>167.58</v>
      </c>
      <c r="E1421" s="45">
        <v>162.51</v>
      </c>
      <c r="F1421" s="45">
        <v>165.98</v>
      </c>
      <c r="G1421" s="45">
        <v>165.48</v>
      </c>
      <c r="H1421" s="46">
        <v>37135400</v>
      </c>
    </row>
    <row r="1422" spans="2:8" ht="13.5" thickBot="1" x14ac:dyDescent="0.25">
      <c r="B1422" s="44" t="s">
        <v>1562</v>
      </c>
      <c r="C1422" s="45">
        <v>169.76</v>
      </c>
      <c r="D1422" s="45">
        <v>171.15</v>
      </c>
      <c r="E1422" s="45">
        <v>168.16</v>
      </c>
      <c r="F1422" s="45">
        <v>170.17</v>
      </c>
      <c r="G1422" s="45">
        <v>169.66</v>
      </c>
      <c r="H1422" s="46">
        <v>18037400</v>
      </c>
    </row>
    <row r="1423" spans="2:8" ht="13.5" thickBot="1" x14ac:dyDescent="0.25">
      <c r="B1423" s="44" t="s">
        <v>1563</v>
      </c>
      <c r="C1423" s="45">
        <v>172.32</v>
      </c>
      <c r="D1423" s="45">
        <v>174.03</v>
      </c>
      <c r="E1423" s="45">
        <v>172.12</v>
      </c>
      <c r="F1423" s="45">
        <v>173.37</v>
      </c>
      <c r="G1423" s="45">
        <v>172.85</v>
      </c>
      <c r="H1423" s="46">
        <v>11973300</v>
      </c>
    </row>
    <row r="1424" spans="2:8" ht="13.5" thickBot="1" x14ac:dyDescent="0.25">
      <c r="B1424" s="44" t="s">
        <v>1564</v>
      </c>
      <c r="C1424" s="45">
        <v>172.09</v>
      </c>
      <c r="D1424" s="45">
        <v>173.8</v>
      </c>
      <c r="E1424" s="45">
        <v>171.22</v>
      </c>
      <c r="F1424" s="45">
        <v>171.92</v>
      </c>
      <c r="G1424" s="45">
        <v>171.4</v>
      </c>
      <c r="H1424" s="46">
        <v>12155300</v>
      </c>
    </row>
    <row r="1425" spans="2:8" ht="13.5" thickBot="1" x14ac:dyDescent="0.25">
      <c r="B1425" s="44" t="s">
        <v>1565</v>
      </c>
      <c r="C1425" s="45">
        <v>171.6</v>
      </c>
      <c r="D1425" s="45">
        <v>174.3</v>
      </c>
      <c r="E1425" s="45">
        <v>171.58</v>
      </c>
      <c r="F1425" s="45">
        <v>172.07</v>
      </c>
      <c r="G1425" s="45">
        <v>171.55</v>
      </c>
      <c r="H1425" s="46">
        <v>18884000</v>
      </c>
    </row>
    <row r="1426" spans="2:8" ht="13.5" thickBot="1" x14ac:dyDescent="0.25">
      <c r="B1426" s="44" t="s">
        <v>1566</v>
      </c>
      <c r="C1426" s="45">
        <v>166.2</v>
      </c>
      <c r="D1426" s="45">
        <v>169.62</v>
      </c>
      <c r="E1426" s="45">
        <v>165.97</v>
      </c>
      <c r="F1426" s="45">
        <v>169.6</v>
      </c>
      <c r="G1426" s="45">
        <v>169.09</v>
      </c>
      <c r="H1426" s="46">
        <v>13184800</v>
      </c>
    </row>
    <row r="1427" spans="2:8" ht="13.5" thickBot="1" x14ac:dyDescent="0.25">
      <c r="B1427" s="44" t="s">
        <v>1567</v>
      </c>
      <c r="C1427" s="45">
        <v>171.5</v>
      </c>
      <c r="D1427" s="45">
        <v>171.74</v>
      </c>
      <c r="E1427" s="45">
        <v>167.61</v>
      </c>
      <c r="F1427" s="45">
        <v>169.13</v>
      </c>
      <c r="G1427" s="45">
        <v>168.62</v>
      </c>
      <c r="H1427" s="46">
        <v>18306500</v>
      </c>
    </row>
    <row r="1428" spans="2:8" ht="13.5" thickBot="1" x14ac:dyDescent="0.25">
      <c r="B1428" s="44" t="s">
        <v>1568</v>
      </c>
      <c r="C1428" s="45">
        <v>172.9</v>
      </c>
      <c r="D1428" s="45">
        <v>173.57</v>
      </c>
      <c r="E1428" s="45">
        <v>171.27</v>
      </c>
      <c r="F1428" s="45">
        <v>172.51</v>
      </c>
      <c r="G1428" s="45">
        <v>171.99</v>
      </c>
      <c r="H1428" s="46">
        <v>21531700</v>
      </c>
    </row>
    <row r="1429" spans="2:8" ht="13.5" thickBot="1" x14ac:dyDescent="0.25">
      <c r="B1429" s="44" t="s">
        <v>1569</v>
      </c>
      <c r="C1429" s="45">
        <v>167.37</v>
      </c>
      <c r="D1429" s="45">
        <v>171.88</v>
      </c>
      <c r="E1429" s="45">
        <v>166.55</v>
      </c>
      <c r="F1429" s="45">
        <v>171.26</v>
      </c>
      <c r="G1429" s="45">
        <v>170.75</v>
      </c>
      <c r="H1429" s="46">
        <v>28187900</v>
      </c>
    </row>
    <row r="1430" spans="2:8" ht="13.5" thickBot="1" x14ac:dyDescent="0.25">
      <c r="B1430" s="44" t="s">
        <v>1570</v>
      </c>
      <c r="C1430" s="45">
        <v>163.9</v>
      </c>
      <c r="D1430" s="45">
        <v>167.5</v>
      </c>
      <c r="E1430" s="45">
        <v>163.83000000000001</v>
      </c>
      <c r="F1430" s="45">
        <v>167.37</v>
      </c>
      <c r="G1430" s="45">
        <v>166.87</v>
      </c>
      <c r="H1430" s="46">
        <v>18894700</v>
      </c>
    </row>
    <row r="1431" spans="2:8" ht="13.5" thickBot="1" x14ac:dyDescent="0.25">
      <c r="B1431" s="44" t="s">
        <v>1571</v>
      </c>
      <c r="C1431" s="45">
        <v>162.6</v>
      </c>
      <c r="D1431" s="45">
        <v>163.13</v>
      </c>
      <c r="E1431" s="45">
        <v>161.69</v>
      </c>
      <c r="F1431" s="45">
        <v>162.28</v>
      </c>
      <c r="G1431" s="45">
        <v>161.79</v>
      </c>
      <c r="H1431" s="46">
        <v>11097800</v>
      </c>
    </row>
    <row r="1432" spans="2:8" ht="13.5" thickBot="1" x14ac:dyDescent="0.25">
      <c r="B1432" s="44" t="s">
        <v>1572</v>
      </c>
      <c r="C1432" s="45">
        <v>162.37</v>
      </c>
      <c r="D1432" s="45">
        <v>163.5</v>
      </c>
      <c r="E1432" s="45">
        <v>160.86000000000001</v>
      </c>
      <c r="F1432" s="45">
        <v>161.44999999999999</v>
      </c>
      <c r="G1432" s="45">
        <v>160.97</v>
      </c>
      <c r="H1432" s="46">
        <v>11114200</v>
      </c>
    </row>
    <row r="1433" spans="2:8" ht="13.5" thickBot="1" x14ac:dyDescent="0.25">
      <c r="B1433" s="44" t="s">
        <v>1573</v>
      </c>
      <c r="C1433" s="45">
        <v>162.9</v>
      </c>
      <c r="D1433" s="45">
        <v>163.93</v>
      </c>
      <c r="E1433" s="45">
        <v>160.41</v>
      </c>
      <c r="F1433" s="45">
        <v>162.81</v>
      </c>
      <c r="G1433" s="45">
        <v>162.32</v>
      </c>
      <c r="H1433" s="46">
        <v>12697500</v>
      </c>
    </row>
    <row r="1434" spans="2:8" ht="13.5" thickBot="1" x14ac:dyDescent="0.25">
      <c r="B1434" s="44" t="s">
        <v>1574</v>
      </c>
      <c r="C1434" s="45">
        <v>164.34</v>
      </c>
      <c r="D1434" s="45">
        <v>166.24</v>
      </c>
      <c r="E1434" s="45">
        <v>163.80000000000001</v>
      </c>
      <c r="F1434" s="45">
        <v>164.13</v>
      </c>
      <c r="G1434" s="45">
        <v>163.63999999999999</v>
      </c>
      <c r="H1434" s="46">
        <v>13784100</v>
      </c>
    </row>
    <row r="1435" spans="2:8" ht="13.5" thickBot="1" x14ac:dyDescent="0.25">
      <c r="B1435" s="44" t="s">
        <v>1575</v>
      </c>
      <c r="C1435" s="45">
        <v>163.07</v>
      </c>
      <c r="D1435" s="45">
        <v>166.07</v>
      </c>
      <c r="E1435" s="45">
        <v>162.9</v>
      </c>
      <c r="F1435" s="45">
        <v>164.62</v>
      </c>
      <c r="G1435" s="45">
        <v>164.13</v>
      </c>
      <c r="H1435" s="46">
        <v>18737100</v>
      </c>
    </row>
    <row r="1436" spans="2:8" ht="13.5" thickBot="1" x14ac:dyDescent="0.25">
      <c r="B1436" s="44" t="s">
        <v>1576</v>
      </c>
      <c r="C1436" s="45">
        <v>160.58000000000001</v>
      </c>
      <c r="D1436" s="45">
        <v>162.41</v>
      </c>
      <c r="E1436" s="45">
        <v>160.31</v>
      </c>
      <c r="F1436" s="45">
        <v>161.88999999999999</v>
      </c>
      <c r="G1436" s="45">
        <v>161.4</v>
      </c>
      <c r="H1436" s="46">
        <v>15858500</v>
      </c>
    </row>
    <row r="1437" spans="2:8" ht="13.5" thickBot="1" x14ac:dyDescent="0.25">
      <c r="B1437" s="44" t="s">
        <v>1577</v>
      </c>
      <c r="C1437" s="45">
        <v>161.93</v>
      </c>
      <c r="D1437" s="45">
        <v>162.24</v>
      </c>
      <c r="E1437" s="45">
        <v>159.59</v>
      </c>
      <c r="F1437" s="45">
        <v>160.04</v>
      </c>
      <c r="G1437" s="45">
        <v>159.56</v>
      </c>
      <c r="H1437" s="46">
        <v>15607800</v>
      </c>
    </row>
    <row r="1438" spans="2:8" ht="13.5" thickBot="1" x14ac:dyDescent="0.25">
      <c r="B1438" s="44" t="s">
        <v>1578</v>
      </c>
      <c r="C1438" s="45">
        <v>162.25</v>
      </c>
      <c r="D1438" s="45">
        <v>163.72</v>
      </c>
      <c r="E1438" s="45">
        <v>161.25</v>
      </c>
      <c r="F1438" s="45">
        <v>162.56</v>
      </c>
      <c r="G1438" s="45">
        <v>162.07</v>
      </c>
      <c r="H1438" s="46">
        <v>11770700</v>
      </c>
    </row>
    <row r="1439" spans="2:8" ht="13.5" thickBot="1" x14ac:dyDescent="0.25">
      <c r="B1439" s="44" t="s">
        <v>1579</v>
      </c>
      <c r="C1439" s="45">
        <v>160.5</v>
      </c>
      <c r="D1439" s="45">
        <v>164.15</v>
      </c>
      <c r="E1439" s="45">
        <v>160.33000000000001</v>
      </c>
      <c r="F1439" s="45">
        <v>162.29</v>
      </c>
      <c r="G1439" s="45">
        <v>161.80000000000001</v>
      </c>
      <c r="H1439" s="46">
        <v>14345400</v>
      </c>
    </row>
    <row r="1440" spans="2:8" ht="13.5" thickBot="1" x14ac:dyDescent="0.25">
      <c r="B1440" s="44" t="s">
        <v>1580</v>
      </c>
      <c r="C1440" s="45">
        <v>164.51</v>
      </c>
      <c r="D1440" s="45">
        <v>164.7</v>
      </c>
      <c r="E1440" s="45">
        <v>160.86000000000001</v>
      </c>
      <c r="F1440" s="45">
        <v>162.5</v>
      </c>
      <c r="G1440" s="45">
        <v>162.01</v>
      </c>
      <c r="H1440" s="46">
        <v>15504400</v>
      </c>
    </row>
    <row r="1441" spans="2:8" ht="13.5" thickBot="1" x14ac:dyDescent="0.25">
      <c r="B1441" s="44" t="s">
        <v>1581</v>
      </c>
      <c r="C1441" s="45">
        <v>163.19</v>
      </c>
      <c r="D1441" s="45">
        <v>164.87</v>
      </c>
      <c r="E1441" s="45">
        <v>162.25</v>
      </c>
      <c r="F1441" s="45">
        <v>163.95</v>
      </c>
      <c r="G1441" s="45">
        <v>163.46</v>
      </c>
      <c r="H1441" s="46">
        <v>12755200</v>
      </c>
    </row>
    <row r="1442" spans="2:8" ht="13.5" thickBot="1" x14ac:dyDescent="0.25">
      <c r="B1442" s="44" t="s">
        <v>1582</v>
      </c>
      <c r="C1442" s="45">
        <v>165.38</v>
      </c>
      <c r="D1442" s="45">
        <v>166.22</v>
      </c>
      <c r="E1442" s="45">
        <v>163.72999999999999</v>
      </c>
      <c r="F1442" s="45">
        <v>164.07</v>
      </c>
      <c r="G1442" s="45">
        <v>163.58000000000001</v>
      </c>
      <c r="H1442" s="46">
        <v>14205100</v>
      </c>
    </row>
    <row r="1443" spans="2:8" ht="13.5" thickBot="1" x14ac:dyDescent="0.25">
      <c r="B1443" s="44" t="s">
        <v>1583</v>
      </c>
      <c r="C1443" s="45">
        <v>166.86</v>
      </c>
      <c r="D1443" s="45">
        <v>168.34</v>
      </c>
      <c r="E1443" s="45">
        <v>164.5</v>
      </c>
      <c r="F1443" s="45">
        <v>165.04</v>
      </c>
      <c r="G1443" s="45">
        <v>164.54</v>
      </c>
      <c r="H1443" s="46">
        <v>16292300</v>
      </c>
    </row>
    <row r="1444" spans="2:8" ht="13.5" thickBot="1" x14ac:dyDescent="0.25">
      <c r="B1444" s="44" t="s">
        <v>1584</v>
      </c>
      <c r="C1444" s="45">
        <v>167.9</v>
      </c>
      <c r="D1444" s="45">
        <v>168.3</v>
      </c>
      <c r="E1444" s="45">
        <v>165.08</v>
      </c>
      <c r="F1444" s="45">
        <v>165.79</v>
      </c>
      <c r="G1444" s="45">
        <v>165.29</v>
      </c>
      <c r="H1444" s="46">
        <v>12811200</v>
      </c>
    </row>
    <row r="1445" spans="2:8" ht="13.5" thickBot="1" x14ac:dyDescent="0.25">
      <c r="B1445" s="44" t="s">
        <v>1585</v>
      </c>
      <c r="C1445" s="45">
        <v>164.47</v>
      </c>
      <c r="D1445" s="45">
        <v>167.37</v>
      </c>
      <c r="E1445" s="45">
        <v>164.21</v>
      </c>
      <c r="F1445" s="45">
        <v>167.33</v>
      </c>
      <c r="G1445" s="45">
        <v>166.83</v>
      </c>
      <c r="H1445" s="46">
        <v>12561400</v>
      </c>
    </row>
    <row r="1446" spans="2:8" ht="13.5" thickBot="1" x14ac:dyDescent="0.25">
      <c r="B1446" s="44" t="s">
        <v>1586</v>
      </c>
      <c r="C1446" s="45">
        <v>168.2</v>
      </c>
      <c r="D1446" s="45">
        <v>169.24</v>
      </c>
      <c r="E1446" s="45">
        <v>165.25</v>
      </c>
      <c r="F1446" s="45">
        <v>166.38</v>
      </c>
      <c r="G1446" s="45">
        <v>165.88</v>
      </c>
      <c r="H1446" s="46">
        <v>17517600</v>
      </c>
    </row>
    <row r="1447" spans="2:8" ht="13.5" thickBot="1" x14ac:dyDescent="0.25">
      <c r="B1447" s="44" t="s">
        <v>1587</v>
      </c>
      <c r="C1447" s="45">
        <v>171.2</v>
      </c>
      <c r="D1447" s="45">
        <v>172.47</v>
      </c>
      <c r="E1447" s="45">
        <v>169.27</v>
      </c>
      <c r="F1447" s="45">
        <v>170.49</v>
      </c>
      <c r="G1447" s="45">
        <v>169.98</v>
      </c>
      <c r="H1447" s="46">
        <v>13281200</v>
      </c>
    </row>
    <row r="1448" spans="2:8" ht="13.5" thickBot="1" x14ac:dyDescent="0.25">
      <c r="B1448" s="44" t="s">
        <v>1588</v>
      </c>
      <c r="C1448" s="45">
        <v>169.15</v>
      </c>
      <c r="D1448" s="45">
        <v>171.98</v>
      </c>
      <c r="E1448" s="45">
        <v>168.69</v>
      </c>
      <c r="F1448" s="45">
        <v>171.16</v>
      </c>
      <c r="G1448" s="45">
        <v>170.65</v>
      </c>
      <c r="H1448" s="46">
        <v>22557000</v>
      </c>
    </row>
    <row r="1449" spans="2:8" ht="13.5" thickBot="1" x14ac:dyDescent="0.25">
      <c r="B1449" s="44" t="s">
        <v>1589</v>
      </c>
      <c r="C1449" s="45">
        <v>165.7</v>
      </c>
      <c r="D1449" s="45">
        <v>169.3</v>
      </c>
      <c r="E1449" s="45">
        <v>163.62</v>
      </c>
      <c r="F1449" s="45">
        <v>169.25</v>
      </c>
      <c r="G1449" s="45">
        <v>168.74</v>
      </c>
      <c r="H1449" s="46">
        <v>20036000</v>
      </c>
    </row>
    <row r="1450" spans="2:8" ht="13.5" thickBot="1" x14ac:dyDescent="0.25">
      <c r="B1450" s="44" t="s">
        <v>1590</v>
      </c>
      <c r="C1450" s="45">
        <v>165.84</v>
      </c>
      <c r="D1450" s="45">
        <v>169.1</v>
      </c>
      <c r="E1450" s="45">
        <v>165.66</v>
      </c>
      <c r="F1450" s="45">
        <v>165.71</v>
      </c>
      <c r="G1450" s="45">
        <v>165.21</v>
      </c>
      <c r="H1450" s="46">
        <v>30806500</v>
      </c>
    </row>
    <row r="1451" spans="2:8" ht="13.5" thickBot="1" x14ac:dyDescent="0.25">
      <c r="B1451" s="44" t="s">
        <v>1591</v>
      </c>
      <c r="C1451" s="45">
        <v>165.6</v>
      </c>
      <c r="D1451" s="45">
        <v>171.68</v>
      </c>
      <c r="E1451" s="45">
        <v>165</v>
      </c>
      <c r="F1451" s="45">
        <v>166.69</v>
      </c>
      <c r="G1451" s="45">
        <v>166.19</v>
      </c>
      <c r="H1451" s="46">
        <v>77233600</v>
      </c>
    </row>
    <row r="1452" spans="2:8" ht="13.5" thickBot="1" x14ac:dyDescent="0.25">
      <c r="B1452" s="44" t="s">
        <v>1592</v>
      </c>
      <c r="C1452" s="45">
        <v>146.22</v>
      </c>
      <c r="D1452" s="45">
        <v>150.94999999999999</v>
      </c>
      <c r="E1452" s="45">
        <v>145.69999999999999</v>
      </c>
      <c r="F1452" s="45">
        <v>150.41999999999999</v>
      </c>
      <c r="G1452" s="45">
        <v>149.97</v>
      </c>
      <c r="H1452" s="46">
        <v>44613200</v>
      </c>
    </row>
    <row r="1453" spans="2:8" ht="13.5" thickBot="1" x14ac:dyDescent="0.25">
      <c r="B1453" s="44" t="s">
        <v>1593</v>
      </c>
      <c r="C1453" s="45">
        <v>148.09</v>
      </c>
      <c r="D1453" s="45">
        <v>148.1</v>
      </c>
      <c r="E1453" s="45">
        <v>143.43</v>
      </c>
      <c r="F1453" s="45">
        <v>144.19</v>
      </c>
      <c r="G1453" s="45">
        <v>143.76</v>
      </c>
      <c r="H1453" s="46">
        <v>17632100</v>
      </c>
    </row>
    <row r="1454" spans="2:8" ht="13.5" thickBot="1" x14ac:dyDescent="0.25">
      <c r="B1454" s="44" t="s">
        <v>1594</v>
      </c>
      <c r="C1454" s="45">
        <v>148.05000000000001</v>
      </c>
      <c r="D1454" s="45">
        <v>148.96</v>
      </c>
      <c r="E1454" s="45">
        <v>146.21</v>
      </c>
      <c r="F1454" s="45">
        <v>147.47</v>
      </c>
      <c r="G1454" s="45">
        <v>147.03</v>
      </c>
      <c r="H1454" s="46">
        <v>15508500</v>
      </c>
    </row>
    <row r="1455" spans="2:8" ht="13.5" thickBot="1" x14ac:dyDescent="0.25">
      <c r="B1455" s="44" t="s">
        <v>1595</v>
      </c>
      <c r="C1455" s="45">
        <v>147.47999999999999</v>
      </c>
      <c r="D1455" s="45">
        <v>149.83000000000001</v>
      </c>
      <c r="E1455" s="45">
        <v>146.54</v>
      </c>
      <c r="F1455" s="45">
        <v>149.01</v>
      </c>
      <c r="G1455" s="45">
        <v>148.56</v>
      </c>
      <c r="H1455" s="46">
        <v>22237200</v>
      </c>
    </row>
    <row r="1456" spans="2:8" ht="13.5" thickBot="1" x14ac:dyDescent="0.25">
      <c r="B1456" s="44" t="s">
        <v>1596</v>
      </c>
      <c r="C1456" s="45">
        <v>144.63999999999999</v>
      </c>
      <c r="D1456" s="45">
        <v>146.44</v>
      </c>
      <c r="E1456" s="45">
        <v>142.52000000000001</v>
      </c>
      <c r="F1456" s="45">
        <v>145.83000000000001</v>
      </c>
      <c r="G1456" s="45">
        <v>145.38999999999999</v>
      </c>
      <c r="H1456" s="46">
        <v>20955500</v>
      </c>
    </row>
    <row r="1457" spans="2:8" ht="13.5" thickBot="1" x14ac:dyDescent="0.25">
      <c r="B1457" s="44" t="s">
        <v>1597</v>
      </c>
      <c r="C1457" s="45">
        <v>148.28</v>
      </c>
      <c r="D1457" s="45">
        <v>148.80000000000001</v>
      </c>
      <c r="E1457" s="45">
        <v>143.06</v>
      </c>
      <c r="F1457" s="45">
        <v>144.30000000000001</v>
      </c>
      <c r="G1457" s="45">
        <v>143.87</v>
      </c>
      <c r="H1457" s="46">
        <v>20098400</v>
      </c>
    </row>
    <row r="1458" spans="2:8" ht="13.5" thickBot="1" x14ac:dyDescent="0.25">
      <c r="B1458" s="44" t="s">
        <v>1598</v>
      </c>
      <c r="C1458" s="45">
        <v>149.19999999999999</v>
      </c>
      <c r="D1458" s="45">
        <v>151.53</v>
      </c>
      <c r="E1458" s="45">
        <v>146.37</v>
      </c>
      <c r="F1458" s="45">
        <v>147.57</v>
      </c>
      <c r="G1458" s="45">
        <v>147.13</v>
      </c>
      <c r="H1458" s="46">
        <v>22378700</v>
      </c>
    </row>
    <row r="1459" spans="2:8" ht="13.5" thickBot="1" x14ac:dyDescent="0.25">
      <c r="B1459" s="44" t="s">
        <v>1599</v>
      </c>
      <c r="C1459" s="45">
        <v>149.75</v>
      </c>
      <c r="D1459" s="45">
        <v>152.43</v>
      </c>
      <c r="E1459" s="45">
        <v>148.55000000000001</v>
      </c>
      <c r="F1459" s="45">
        <v>150.04</v>
      </c>
      <c r="G1459" s="45">
        <v>149.59</v>
      </c>
      <c r="H1459" s="46">
        <v>31029600</v>
      </c>
    </row>
    <row r="1460" spans="2:8" ht="13.5" thickBot="1" x14ac:dyDescent="0.25">
      <c r="B1460" s="44" t="s">
        <v>1600</v>
      </c>
      <c r="C1460" s="45">
        <v>146.94999999999999</v>
      </c>
      <c r="D1460" s="45">
        <v>149</v>
      </c>
      <c r="E1460" s="45">
        <v>146.5</v>
      </c>
      <c r="F1460" s="45">
        <v>148.30000000000001</v>
      </c>
      <c r="G1460" s="45">
        <v>147.85</v>
      </c>
      <c r="H1460" s="46">
        <v>15787900</v>
      </c>
    </row>
    <row r="1461" spans="2:8" ht="13.5" thickBot="1" x14ac:dyDescent="0.25">
      <c r="B1461" s="44" t="s">
        <v>1601</v>
      </c>
      <c r="C1461" s="45">
        <v>149</v>
      </c>
      <c r="D1461" s="45">
        <v>149.65</v>
      </c>
      <c r="E1461" s="45">
        <v>147</v>
      </c>
      <c r="F1461" s="45">
        <v>147.54</v>
      </c>
      <c r="G1461" s="45">
        <v>147.1</v>
      </c>
      <c r="H1461" s="46">
        <v>18025700</v>
      </c>
    </row>
    <row r="1462" spans="2:8" ht="13.5" thickBot="1" x14ac:dyDescent="0.25">
      <c r="B1462" s="44" t="s">
        <v>1602</v>
      </c>
      <c r="C1462" s="45">
        <v>146.01</v>
      </c>
      <c r="D1462" s="45">
        <v>150.68</v>
      </c>
      <c r="E1462" s="45">
        <v>145.99</v>
      </c>
      <c r="F1462" s="45">
        <v>148.94999999999999</v>
      </c>
      <c r="G1462" s="45">
        <v>148.5</v>
      </c>
      <c r="H1462" s="46">
        <v>24069000</v>
      </c>
    </row>
    <row r="1463" spans="2:8" ht="13.5" thickBot="1" x14ac:dyDescent="0.25">
      <c r="B1463" s="44" t="s">
        <v>1603</v>
      </c>
      <c r="C1463" s="45">
        <v>142</v>
      </c>
      <c r="D1463" s="45">
        <v>146.57</v>
      </c>
      <c r="E1463" s="45">
        <v>141.27000000000001</v>
      </c>
      <c r="F1463" s="45">
        <v>145.38999999999999</v>
      </c>
      <c r="G1463" s="45">
        <v>144.94999999999999</v>
      </c>
      <c r="H1463" s="46">
        <v>20520300</v>
      </c>
    </row>
    <row r="1464" spans="2:8" ht="13.5" thickBot="1" x14ac:dyDescent="0.25">
      <c r="B1464" s="44" t="s">
        <v>1604</v>
      </c>
      <c r="C1464" s="45">
        <v>143.15</v>
      </c>
      <c r="D1464" s="45">
        <v>145.36000000000001</v>
      </c>
      <c r="E1464" s="45">
        <v>142.57</v>
      </c>
      <c r="F1464" s="45">
        <v>143.80000000000001</v>
      </c>
      <c r="G1464" s="45">
        <v>143.37</v>
      </c>
      <c r="H1464" s="46">
        <v>12908000</v>
      </c>
    </row>
    <row r="1465" spans="2:8" ht="13.5" thickBot="1" x14ac:dyDescent="0.25">
      <c r="B1465" s="44" t="s">
        <v>1605</v>
      </c>
      <c r="C1465" s="45">
        <v>143.08000000000001</v>
      </c>
      <c r="D1465" s="45">
        <v>144.56</v>
      </c>
      <c r="E1465" s="45">
        <v>140.84</v>
      </c>
      <c r="F1465" s="45">
        <v>144.19999999999999</v>
      </c>
      <c r="G1465" s="45">
        <v>143.77000000000001</v>
      </c>
      <c r="H1465" s="46">
        <v>16125000</v>
      </c>
    </row>
    <row r="1466" spans="2:8" ht="13.5" thickBot="1" x14ac:dyDescent="0.25">
      <c r="B1466" s="44" t="s">
        <v>1606</v>
      </c>
      <c r="C1466" s="45">
        <v>142.94999999999999</v>
      </c>
      <c r="D1466" s="45">
        <v>144.69999999999999</v>
      </c>
      <c r="E1466" s="45">
        <v>141.27000000000001</v>
      </c>
      <c r="F1466" s="45">
        <v>144.22999999999999</v>
      </c>
      <c r="G1466" s="45">
        <v>143.80000000000001</v>
      </c>
      <c r="H1466" s="46">
        <v>22205900</v>
      </c>
    </row>
    <row r="1467" spans="2:8" ht="13.5" thickBot="1" x14ac:dyDescent="0.25">
      <c r="B1467" s="44" t="s">
        <v>1607</v>
      </c>
      <c r="C1467" s="45">
        <v>139.88999999999999</v>
      </c>
      <c r="D1467" s="45">
        <v>143.13999999999999</v>
      </c>
      <c r="E1467" s="45">
        <v>139.54</v>
      </c>
      <c r="F1467" s="45">
        <v>142.53</v>
      </c>
      <c r="G1467" s="45">
        <v>142.1</v>
      </c>
      <c r="H1467" s="46">
        <v>26263800</v>
      </c>
    </row>
    <row r="1468" spans="2:8" ht="13.5" thickBot="1" x14ac:dyDescent="0.25">
      <c r="B1468" s="44" t="s">
        <v>1608</v>
      </c>
      <c r="C1468" s="45">
        <v>137.56</v>
      </c>
      <c r="D1468" s="45">
        <v>138.87</v>
      </c>
      <c r="E1468" s="45">
        <v>135.91</v>
      </c>
      <c r="F1468" s="45">
        <v>138.05000000000001</v>
      </c>
      <c r="G1468" s="45">
        <v>137.63999999999999</v>
      </c>
      <c r="H1468" s="46">
        <v>20089300</v>
      </c>
    </row>
    <row r="1469" spans="2:8" ht="13.5" thickBot="1" x14ac:dyDescent="0.25">
      <c r="B1469" s="44" t="s">
        <v>1609</v>
      </c>
      <c r="C1469" s="45">
        <v>134.01</v>
      </c>
      <c r="D1469" s="45">
        <v>138</v>
      </c>
      <c r="E1469" s="45">
        <v>133.75</v>
      </c>
      <c r="F1469" s="45">
        <v>137.94999999999999</v>
      </c>
      <c r="G1469" s="45">
        <v>137.54</v>
      </c>
      <c r="H1469" s="46">
        <v>29002100</v>
      </c>
    </row>
    <row r="1470" spans="2:8" ht="13.5" thickBot="1" x14ac:dyDescent="0.25">
      <c r="B1470" s="44" t="s">
        <v>1610</v>
      </c>
      <c r="C1470" s="45">
        <v>134.69</v>
      </c>
      <c r="D1470" s="45">
        <v>137.16999999999999</v>
      </c>
      <c r="E1470" s="45">
        <v>131.12</v>
      </c>
      <c r="F1470" s="45">
        <v>131.74</v>
      </c>
      <c r="G1470" s="45">
        <v>131.34</v>
      </c>
      <c r="H1470" s="46">
        <v>22717900</v>
      </c>
    </row>
    <row r="1471" spans="2:8" ht="13.5" thickBot="1" x14ac:dyDescent="0.25">
      <c r="B1471" s="44" t="s">
        <v>1611</v>
      </c>
      <c r="C1471" s="45">
        <v>128.99</v>
      </c>
      <c r="D1471" s="45">
        <v>137.51</v>
      </c>
      <c r="E1471" s="45">
        <v>128.56</v>
      </c>
      <c r="F1471" s="45">
        <v>135.68</v>
      </c>
      <c r="G1471" s="45">
        <v>135.27000000000001</v>
      </c>
      <c r="H1471" s="46">
        <v>28146200</v>
      </c>
    </row>
    <row r="1472" spans="2:8" ht="13.5" thickBot="1" x14ac:dyDescent="0.25">
      <c r="B1472" s="44" t="s">
        <v>1612</v>
      </c>
      <c r="C1472" s="45">
        <v>134.44999999999999</v>
      </c>
      <c r="D1472" s="45">
        <v>134.63999999999999</v>
      </c>
      <c r="E1472" s="45">
        <v>129.94999999999999</v>
      </c>
      <c r="F1472" s="45">
        <v>131.09</v>
      </c>
      <c r="G1472" s="45">
        <v>130.69999999999999</v>
      </c>
      <c r="H1472" s="46">
        <v>24625300</v>
      </c>
    </row>
    <row r="1473" spans="2:8" ht="13.5" thickBot="1" x14ac:dyDescent="0.25">
      <c r="B1473" s="44" t="s">
        <v>1613</v>
      </c>
      <c r="C1473" s="45">
        <v>135.34</v>
      </c>
      <c r="D1473" s="45">
        <v>135.91999999999999</v>
      </c>
      <c r="E1473" s="45">
        <v>132.19999999999999</v>
      </c>
      <c r="F1473" s="45">
        <v>133.19999999999999</v>
      </c>
      <c r="G1473" s="45">
        <v>132.80000000000001</v>
      </c>
      <c r="H1473" s="46">
        <v>22627600</v>
      </c>
    </row>
    <row r="1474" spans="2:8" ht="13.5" thickBot="1" x14ac:dyDescent="0.25">
      <c r="B1474" s="44" t="s">
        <v>1614</v>
      </c>
      <c r="C1474" s="45">
        <v>132.44</v>
      </c>
      <c r="D1474" s="45">
        <v>134.99</v>
      </c>
      <c r="E1474" s="45">
        <v>129.66999999999999</v>
      </c>
      <c r="F1474" s="45">
        <v>134.52000000000001</v>
      </c>
      <c r="G1474" s="45">
        <v>134.12</v>
      </c>
      <c r="H1474" s="46">
        <v>31202500</v>
      </c>
    </row>
    <row r="1475" spans="2:8" ht="13.5" thickBot="1" x14ac:dyDescent="0.25">
      <c r="B1475" s="44" t="s">
        <v>1615</v>
      </c>
      <c r="C1475" s="45">
        <v>126</v>
      </c>
      <c r="D1475" s="45">
        <v>134.24</v>
      </c>
      <c r="E1475" s="45">
        <v>125.89</v>
      </c>
      <c r="F1475" s="45">
        <v>134.18</v>
      </c>
      <c r="G1475" s="45">
        <v>133.78</v>
      </c>
      <c r="H1475" s="46">
        <v>39723400</v>
      </c>
    </row>
    <row r="1476" spans="2:8" ht="13.5" thickBot="1" x14ac:dyDescent="0.25">
      <c r="B1476" s="44" t="s">
        <v>1616</v>
      </c>
      <c r="C1476" s="45">
        <v>123.1</v>
      </c>
      <c r="D1476" s="45">
        <v>129.74</v>
      </c>
      <c r="E1476" s="45">
        <v>123.02</v>
      </c>
      <c r="F1476" s="45">
        <v>124.06</v>
      </c>
      <c r="G1476" s="45">
        <v>123.69</v>
      </c>
      <c r="H1476" s="46">
        <v>22066000</v>
      </c>
    </row>
    <row r="1477" spans="2:8" ht="13.5" thickBot="1" x14ac:dyDescent="0.25">
      <c r="B1477" s="44" t="s">
        <v>1617</v>
      </c>
      <c r="C1477" s="45">
        <v>133.38999999999999</v>
      </c>
      <c r="D1477" s="45">
        <v>134.9</v>
      </c>
      <c r="E1477" s="45">
        <v>123.42</v>
      </c>
      <c r="F1477" s="45">
        <v>124.95</v>
      </c>
      <c r="G1477" s="45">
        <v>124.57</v>
      </c>
      <c r="H1477" s="46">
        <v>56901500</v>
      </c>
    </row>
    <row r="1478" spans="2:8" ht="13.5" thickBot="1" x14ac:dyDescent="0.25">
      <c r="B1478" s="44" t="s">
        <v>1618</v>
      </c>
      <c r="C1478" s="45">
        <v>130.69999999999999</v>
      </c>
      <c r="D1478" s="45">
        <v>135.57</v>
      </c>
      <c r="E1478" s="45">
        <v>130</v>
      </c>
      <c r="F1478" s="45">
        <v>133.4</v>
      </c>
      <c r="G1478" s="45">
        <v>133</v>
      </c>
      <c r="H1478" s="46">
        <v>40297900</v>
      </c>
    </row>
    <row r="1479" spans="2:8" ht="13.5" thickBot="1" x14ac:dyDescent="0.25">
      <c r="B1479" s="44" t="s">
        <v>1619</v>
      </c>
      <c r="C1479" s="45">
        <v>141.21</v>
      </c>
      <c r="D1479" s="45">
        <v>144.91</v>
      </c>
      <c r="E1479" s="45">
        <v>132.5</v>
      </c>
      <c r="F1479" s="45">
        <v>133.24</v>
      </c>
      <c r="G1479" s="45">
        <v>132.84</v>
      </c>
      <c r="H1479" s="46">
        <v>57404900</v>
      </c>
    </row>
    <row r="1480" spans="2:8" ht="13.5" thickBot="1" x14ac:dyDescent="0.25">
      <c r="B1480" s="44" t="s">
        <v>1620</v>
      </c>
      <c r="C1480" s="45">
        <v>141.08000000000001</v>
      </c>
      <c r="D1480" s="45">
        <v>145.93</v>
      </c>
      <c r="E1480" s="45">
        <v>139.83000000000001</v>
      </c>
      <c r="F1480" s="45">
        <v>143.66</v>
      </c>
      <c r="G1480" s="45">
        <v>143.22999999999999</v>
      </c>
      <c r="H1480" s="46">
        <v>24709100</v>
      </c>
    </row>
    <row r="1481" spans="2:8" ht="13.5" thickBot="1" x14ac:dyDescent="0.25">
      <c r="B1481" s="44" t="s">
        <v>1621</v>
      </c>
      <c r="C1481" s="45">
        <v>143.08000000000001</v>
      </c>
      <c r="D1481" s="45">
        <v>144.91999999999999</v>
      </c>
      <c r="E1481" s="45">
        <v>138.41999999999999</v>
      </c>
      <c r="F1481" s="45">
        <v>140.19</v>
      </c>
      <c r="G1481" s="45">
        <v>139.77000000000001</v>
      </c>
      <c r="H1481" s="46">
        <v>24334000</v>
      </c>
    </row>
    <row r="1482" spans="2:8" ht="13.5" thickBot="1" x14ac:dyDescent="0.25">
      <c r="B1482" s="44" t="s">
        <v>1622</v>
      </c>
      <c r="C1482" s="45">
        <v>143.34</v>
      </c>
      <c r="D1482" s="45">
        <v>146.01</v>
      </c>
      <c r="E1482" s="45">
        <v>142.51</v>
      </c>
      <c r="F1482" s="45">
        <v>144.06</v>
      </c>
      <c r="G1482" s="45">
        <v>143.63</v>
      </c>
      <c r="H1482" s="46">
        <v>21785800</v>
      </c>
    </row>
    <row r="1483" spans="2:8" ht="13.5" thickBot="1" x14ac:dyDescent="0.25">
      <c r="B1483" s="44" t="s">
        <v>1623</v>
      </c>
      <c r="C1483" s="45">
        <v>145.57</v>
      </c>
      <c r="D1483" s="45">
        <v>145.85</v>
      </c>
      <c r="E1483" s="45">
        <v>143.19</v>
      </c>
      <c r="F1483" s="45">
        <v>145.01</v>
      </c>
      <c r="G1483" s="45">
        <v>144.57</v>
      </c>
      <c r="H1483" s="46">
        <v>18148600</v>
      </c>
    </row>
    <row r="1484" spans="2:8" ht="13.5" thickBot="1" x14ac:dyDescent="0.25">
      <c r="B1484" s="44" t="s">
        <v>1624</v>
      </c>
      <c r="C1484" s="45">
        <v>143.08000000000001</v>
      </c>
      <c r="D1484" s="45">
        <v>147.19</v>
      </c>
      <c r="E1484" s="45">
        <v>142.51</v>
      </c>
      <c r="F1484" s="45">
        <v>144.5</v>
      </c>
      <c r="G1484" s="45">
        <v>144.07</v>
      </c>
      <c r="H1484" s="46">
        <v>23696900</v>
      </c>
    </row>
    <row r="1485" spans="2:8" ht="13.5" thickBot="1" x14ac:dyDescent="0.25">
      <c r="B1485" s="44" t="s">
        <v>1625</v>
      </c>
      <c r="C1485" s="45">
        <v>143.88</v>
      </c>
      <c r="D1485" s="45">
        <v>143.88</v>
      </c>
      <c r="E1485" s="45">
        <v>141.1</v>
      </c>
      <c r="F1485" s="45">
        <v>142.08000000000001</v>
      </c>
      <c r="G1485" s="45">
        <v>141.65</v>
      </c>
      <c r="H1485" s="46">
        <v>20300300</v>
      </c>
    </row>
    <row r="1486" spans="2:8" ht="13.5" thickBot="1" x14ac:dyDescent="0.25">
      <c r="B1486" s="44" t="s">
        <v>1626</v>
      </c>
      <c r="C1486" s="45">
        <v>139.6</v>
      </c>
      <c r="D1486" s="45">
        <v>143.05000000000001</v>
      </c>
      <c r="E1486" s="45">
        <v>139.01</v>
      </c>
      <c r="F1486" s="45">
        <v>141.85</v>
      </c>
      <c r="G1486" s="45">
        <v>141.41999999999999</v>
      </c>
      <c r="H1486" s="46">
        <v>26422200</v>
      </c>
    </row>
    <row r="1487" spans="2:8" ht="13.5" thickBot="1" x14ac:dyDescent="0.25">
      <c r="B1487" s="44" t="s">
        <v>1627</v>
      </c>
      <c r="C1487" s="45">
        <v>139.25</v>
      </c>
      <c r="D1487" s="45">
        <v>140.87</v>
      </c>
      <c r="E1487" s="45">
        <v>136.66</v>
      </c>
      <c r="F1487" s="45">
        <v>137.41999999999999</v>
      </c>
      <c r="G1487" s="45">
        <v>137.01</v>
      </c>
      <c r="H1487" s="46">
        <v>21195500</v>
      </c>
    </row>
    <row r="1488" spans="2:8" ht="13.5" thickBot="1" x14ac:dyDescent="0.25">
      <c r="B1488" s="44" t="s">
        <v>1628</v>
      </c>
      <c r="C1488" s="45">
        <v>133.82</v>
      </c>
      <c r="D1488" s="45">
        <v>139.69999999999999</v>
      </c>
      <c r="E1488" s="45">
        <v>133.66999999999999</v>
      </c>
      <c r="F1488" s="45">
        <v>139.63</v>
      </c>
      <c r="G1488" s="45">
        <v>139.21</v>
      </c>
      <c r="H1488" s="46">
        <v>28218100</v>
      </c>
    </row>
    <row r="1489" spans="2:8" ht="13.5" thickBot="1" x14ac:dyDescent="0.25">
      <c r="B1489" s="44" t="s">
        <v>1629</v>
      </c>
      <c r="C1489" s="45">
        <v>140.72999999999999</v>
      </c>
      <c r="D1489" s="45">
        <v>143.38999999999999</v>
      </c>
      <c r="E1489" s="45">
        <v>137.16</v>
      </c>
      <c r="F1489" s="45">
        <v>137.93</v>
      </c>
      <c r="G1489" s="45">
        <v>137.52000000000001</v>
      </c>
      <c r="H1489" s="46">
        <v>30307400</v>
      </c>
    </row>
    <row r="1490" spans="2:8" ht="13.5" thickBot="1" x14ac:dyDescent="0.25">
      <c r="B1490" s="44" t="s">
        <v>1630</v>
      </c>
      <c r="C1490" s="45">
        <v>143</v>
      </c>
      <c r="D1490" s="45">
        <v>143.68</v>
      </c>
      <c r="E1490" s="45">
        <v>140.76</v>
      </c>
      <c r="F1490" s="45">
        <v>141.09</v>
      </c>
      <c r="G1490" s="45">
        <v>140.66999999999999</v>
      </c>
      <c r="H1490" s="46">
        <v>24819200</v>
      </c>
    </row>
    <row r="1491" spans="2:8" ht="13.5" thickBot="1" x14ac:dyDescent="0.25">
      <c r="B1491" s="44" t="s">
        <v>1631</v>
      </c>
      <c r="C1491" s="45">
        <v>138.26</v>
      </c>
      <c r="D1491" s="45">
        <v>140.97</v>
      </c>
      <c r="E1491" s="45">
        <v>137.36000000000001</v>
      </c>
      <c r="F1491" s="45">
        <v>140.61000000000001</v>
      </c>
      <c r="G1491" s="45">
        <v>140.19</v>
      </c>
      <c r="H1491" s="46">
        <v>25732600</v>
      </c>
    </row>
    <row r="1492" spans="2:8" ht="13.5" thickBot="1" x14ac:dyDescent="0.25">
      <c r="B1492" s="44" t="s">
        <v>1632</v>
      </c>
      <c r="C1492" s="45">
        <v>135.91999999999999</v>
      </c>
      <c r="D1492" s="45">
        <v>139.99</v>
      </c>
      <c r="E1492" s="45">
        <v>135.66</v>
      </c>
      <c r="F1492" s="45">
        <v>138.68</v>
      </c>
      <c r="G1492" s="45">
        <v>138.26</v>
      </c>
      <c r="H1492" s="46">
        <v>24238700</v>
      </c>
    </row>
    <row r="1493" spans="2:8" ht="13.5" thickBot="1" x14ac:dyDescent="0.25">
      <c r="B1493" s="44" t="s">
        <v>1633</v>
      </c>
      <c r="C1493" s="45">
        <v>136.28</v>
      </c>
      <c r="D1493" s="45">
        <v>136.79</v>
      </c>
      <c r="E1493" s="45">
        <v>131.85</v>
      </c>
      <c r="F1493" s="45">
        <v>136.76</v>
      </c>
      <c r="G1493" s="45">
        <v>136.35</v>
      </c>
      <c r="H1493" s="46">
        <v>29847500</v>
      </c>
    </row>
    <row r="1494" spans="2:8" ht="13.5" thickBot="1" x14ac:dyDescent="0.25">
      <c r="B1494" s="44" t="s">
        <v>1634</v>
      </c>
      <c r="C1494" s="45">
        <v>135.75</v>
      </c>
      <c r="D1494" s="45">
        <v>136.61000000000001</v>
      </c>
      <c r="E1494" s="45">
        <v>133.71</v>
      </c>
      <c r="F1494" s="45">
        <v>135</v>
      </c>
      <c r="G1494" s="45">
        <v>134.59</v>
      </c>
      <c r="H1494" s="46">
        <v>20750300</v>
      </c>
    </row>
    <row r="1495" spans="2:8" ht="13.5" thickBot="1" x14ac:dyDescent="0.25">
      <c r="B1495" s="44" t="s">
        <v>1635</v>
      </c>
      <c r="C1495" s="45">
        <v>133</v>
      </c>
      <c r="D1495" s="45">
        <v>137</v>
      </c>
      <c r="E1495" s="45">
        <v>132.78</v>
      </c>
      <c r="F1495" s="45">
        <v>136.38</v>
      </c>
      <c r="G1495" s="45">
        <v>135.97</v>
      </c>
      <c r="H1495" s="46">
        <v>24263600</v>
      </c>
    </row>
    <row r="1496" spans="2:8" ht="13.5" thickBot="1" x14ac:dyDescent="0.25">
      <c r="B1496" s="44" t="s">
        <v>1636</v>
      </c>
      <c r="C1496" s="45">
        <v>133.65</v>
      </c>
      <c r="D1496" s="45">
        <v>134.5</v>
      </c>
      <c r="E1496" s="45">
        <v>131.26</v>
      </c>
      <c r="F1496" s="45">
        <v>131.72999999999999</v>
      </c>
      <c r="G1496" s="45">
        <v>131.33000000000001</v>
      </c>
      <c r="H1496" s="46">
        <v>11886100</v>
      </c>
    </row>
    <row r="1497" spans="2:8" ht="13.5" thickBot="1" x14ac:dyDescent="0.25">
      <c r="B1497" s="44" t="s">
        <v>1637</v>
      </c>
      <c r="C1497" s="45">
        <v>134.4</v>
      </c>
      <c r="D1497" s="45">
        <v>137.19</v>
      </c>
      <c r="E1497" s="45">
        <v>134.13</v>
      </c>
      <c r="F1497" s="45">
        <v>134.82</v>
      </c>
      <c r="G1497" s="45">
        <v>134.41999999999999</v>
      </c>
      <c r="H1497" s="46">
        <v>25469700</v>
      </c>
    </row>
    <row r="1498" spans="2:8" ht="13.5" thickBot="1" x14ac:dyDescent="0.25">
      <c r="B1498" s="44" t="s">
        <v>1638</v>
      </c>
      <c r="C1498" s="45">
        <v>127.03</v>
      </c>
      <c r="D1498" s="45">
        <v>134.16</v>
      </c>
      <c r="E1498" s="45">
        <v>126.85</v>
      </c>
      <c r="F1498" s="45">
        <v>132.43</v>
      </c>
      <c r="G1498" s="45">
        <v>132.03</v>
      </c>
      <c r="H1498" s="46">
        <v>41939500</v>
      </c>
    </row>
    <row r="1499" spans="2:8" ht="13.5" thickBot="1" x14ac:dyDescent="0.25">
      <c r="B1499" s="44" t="s">
        <v>1639</v>
      </c>
      <c r="C1499" s="45">
        <v>137.61000000000001</v>
      </c>
      <c r="D1499" s="45">
        <v>137.75</v>
      </c>
      <c r="E1499" s="45">
        <v>131.21</v>
      </c>
      <c r="F1499" s="45">
        <v>131.55000000000001</v>
      </c>
      <c r="G1499" s="45">
        <v>131.16</v>
      </c>
      <c r="H1499" s="46">
        <v>44362700</v>
      </c>
    </row>
    <row r="1500" spans="2:8" ht="13.5" thickBot="1" x14ac:dyDescent="0.25">
      <c r="B1500" s="44" t="s">
        <v>1640</v>
      </c>
      <c r="C1500" s="45">
        <v>141.07</v>
      </c>
      <c r="D1500" s="45">
        <v>141.77000000000001</v>
      </c>
      <c r="E1500" s="45">
        <v>137.77000000000001</v>
      </c>
      <c r="F1500" s="45">
        <v>139.53</v>
      </c>
      <c r="G1500" s="45">
        <v>139.11000000000001</v>
      </c>
      <c r="H1500" s="46">
        <v>37250600</v>
      </c>
    </row>
    <row r="1501" spans="2:8" ht="13.5" thickBot="1" x14ac:dyDescent="0.25">
      <c r="B1501" s="44" t="s">
        <v>1641</v>
      </c>
      <c r="C1501" s="45">
        <v>142.33000000000001</v>
      </c>
      <c r="D1501" s="45">
        <v>144.84</v>
      </c>
      <c r="E1501" s="45">
        <v>140.83000000000001</v>
      </c>
      <c r="F1501" s="45">
        <v>143.85</v>
      </c>
      <c r="G1501" s="45">
        <v>143.41999999999999</v>
      </c>
      <c r="H1501" s="46">
        <v>30320300</v>
      </c>
    </row>
    <row r="1502" spans="2:8" ht="13.5" thickBot="1" x14ac:dyDescent="0.25">
      <c r="B1502" s="44" t="s">
        <v>1642</v>
      </c>
      <c r="C1502" s="45">
        <v>143.69999999999999</v>
      </c>
      <c r="D1502" s="45">
        <v>145.58000000000001</v>
      </c>
      <c r="E1502" s="45">
        <v>141.55000000000001</v>
      </c>
      <c r="F1502" s="45">
        <v>144.22</v>
      </c>
      <c r="G1502" s="45">
        <v>143.79</v>
      </c>
      <c r="H1502" s="46">
        <v>22068400</v>
      </c>
    </row>
    <row r="1503" spans="2:8" ht="13.5" thickBot="1" x14ac:dyDescent="0.25">
      <c r="B1503" s="44" t="s">
        <v>1643</v>
      </c>
      <c r="C1503" s="45">
        <v>142</v>
      </c>
      <c r="D1503" s="45">
        <v>144.88</v>
      </c>
      <c r="E1503" s="45">
        <v>141.62</v>
      </c>
      <c r="F1503" s="45">
        <v>142.16</v>
      </c>
      <c r="G1503" s="45">
        <v>141.72999999999999</v>
      </c>
      <c r="H1503" s="46">
        <v>15141700</v>
      </c>
    </row>
    <row r="1504" spans="2:8" ht="13.5" thickBot="1" x14ac:dyDescent="0.25">
      <c r="B1504" s="44" t="s">
        <v>1644</v>
      </c>
      <c r="C1504" s="45">
        <v>144.47999999999999</v>
      </c>
      <c r="D1504" s="45">
        <v>145.04</v>
      </c>
      <c r="E1504" s="45">
        <v>140.49</v>
      </c>
      <c r="F1504" s="45">
        <v>141.55000000000001</v>
      </c>
      <c r="G1504" s="45">
        <v>141.13</v>
      </c>
      <c r="H1504" s="46">
        <v>18542100</v>
      </c>
    </row>
    <row r="1505" spans="2:8" ht="13.5" thickBot="1" x14ac:dyDescent="0.25">
      <c r="B1505" s="44" t="s">
        <v>1645</v>
      </c>
      <c r="C1505" s="45">
        <v>146.75</v>
      </c>
      <c r="D1505" s="45">
        <v>147.76</v>
      </c>
      <c r="E1505" s="45">
        <v>144.07</v>
      </c>
      <c r="F1505" s="45">
        <v>144.96</v>
      </c>
      <c r="G1505" s="45">
        <v>144.52000000000001</v>
      </c>
      <c r="H1505" s="46">
        <v>17326900</v>
      </c>
    </row>
    <row r="1506" spans="2:8" ht="13.5" thickBot="1" x14ac:dyDescent="0.25">
      <c r="B1506" s="44" t="s">
        <v>1646</v>
      </c>
      <c r="C1506" s="45">
        <v>150.49</v>
      </c>
      <c r="D1506" s="45">
        <v>150.94</v>
      </c>
      <c r="E1506" s="45">
        <v>146.74</v>
      </c>
      <c r="F1506" s="45">
        <v>147.87</v>
      </c>
      <c r="G1506" s="45">
        <v>147.43</v>
      </c>
      <c r="H1506" s="46">
        <v>24145800</v>
      </c>
    </row>
    <row r="1507" spans="2:8" ht="13.5" thickBot="1" x14ac:dyDescent="0.25">
      <c r="B1507" s="44" t="s">
        <v>1647</v>
      </c>
      <c r="C1507" s="45">
        <v>151.57</v>
      </c>
      <c r="D1507" s="45">
        <v>153.01</v>
      </c>
      <c r="E1507" s="45">
        <v>149.83000000000001</v>
      </c>
      <c r="F1507" s="45">
        <v>151.53</v>
      </c>
      <c r="G1507" s="45">
        <v>151.08000000000001</v>
      </c>
      <c r="H1507" s="46">
        <v>21877400</v>
      </c>
    </row>
    <row r="1508" spans="2:8" ht="13.5" thickBot="1" x14ac:dyDescent="0.25">
      <c r="B1508" s="44" t="s">
        <v>1648</v>
      </c>
      <c r="C1508" s="45">
        <v>149.31</v>
      </c>
      <c r="D1508" s="45">
        <v>150.97</v>
      </c>
      <c r="E1508" s="45">
        <v>148</v>
      </c>
      <c r="F1508" s="45">
        <v>149.94</v>
      </c>
      <c r="G1508" s="45">
        <v>149.49</v>
      </c>
      <c r="H1508" s="46">
        <v>16667100</v>
      </c>
    </row>
    <row r="1509" spans="2:8" ht="13.5" thickBot="1" x14ac:dyDescent="0.25">
      <c r="B1509" s="44" t="s">
        <v>1649</v>
      </c>
      <c r="C1509" s="45">
        <v>150.1</v>
      </c>
      <c r="D1509" s="45">
        <v>150.19</v>
      </c>
      <c r="E1509" s="45">
        <v>147.44</v>
      </c>
      <c r="F1509" s="45">
        <v>148.68</v>
      </c>
      <c r="G1509" s="45">
        <v>148.22999999999999</v>
      </c>
      <c r="H1509" s="46">
        <v>15971200</v>
      </c>
    </row>
    <row r="1510" spans="2:8" ht="13.5" thickBot="1" x14ac:dyDescent="0.25">
      <c r="B1510" s="44" t="s">
        <v>1650</v>
      </c>
      <c r="C1510" s="45">
        <v>151.80000000000001</v>
      </c>
      <c r="D1510" s="45">
        <v>154.13</v>
      </c>
      <c r="E1510" s="45">
        <v>148.96</v>
      </c>
      <c r="F1510" s="45">
        <v>150.35</v>
      </c>
      <c r="G1510" s="45">
        <v>149.9</v>
      </c>
      <c r="H1510" s="46">
        <v>24708700</v>
      </c>
    </row>
    <row r="1511" spans="2:8" ht="13.5" thickBot="1" x14ac:dyDescent="0.25">
      <c r="B1511" s="44" t="s">
        <v>1651</v>
      </c>
      <c r="C1511" s="45">
        <v>151.52000000000001</v>
      </c>
      <c r="D1511" s="45">
        <v>152.75</v>
      </c>
      <c r="E1511" s="45">
        <v>149.35</v>
      </c>
      <c r="F1511" s="45">
        <v>151.75</v>
      </c>
      <c r="G1511" s="45">
        <v>151.29</v>
      </c>
      <c r="H1511" s="46">
        <v>25640800</v>
      </c>
    </row>
    <row r="1512" spans="2:8" ht="13.5" thickBot="1" x14ac:dyDescent="0.25">
      <c r="B1512" s="44" t="s">
        <v>1652</v>
      </c>
      <c r="C1512" s="45">
        <v>155</v>
      </c>
      <c r="D1512" s="45">
        <v>156.4</v>
      </c>
      <c r="E1512" s="45">
        <v>148.96</v>
      </c>
      <c r="F1512" s="45">
        <v>151.79</v>
      </c>
      <c r="G1512" s="45">
        <v>151.33000000000001</v>
      </c>
      <c r="H1512" s="46">
        <v>60101300</v>
      </c>
    </row>
    <row r="1513" spans="2:8" ht="13.5" thickBot="1" x14ac:dyDescent="0.25">
      <c r="B1513" s="44" t="s">
        <v>1653</v>
      </c>
      <c r="C1513" s="45">
        <v>139.94</v>
      </c>
      <c r="D1513" s="45">
        <v>146.63999999999999</v>
      </c>
      <c r="E1513" s="45">
        <v>139.74</v>
      </c>
      <c r="F1513" s="45">
        <v>146.22</v>
      </c>
      <c r="G1513" s="45">
        <v>145.78</v>
      </c>
      <c r="H1513" s="46">
        <v>50528300</v>
      </c>
    </row>
    <row r="1514" spans="2:8" ht="13.5" thickBot="1" x14ac:dyDescent="0.25">
      <c r="B1514" s="44" t="s">
        <v>1654</v>
      </c>
      <c r="C1514" s="45">
        <v>148.5</v>
      </c>
      <c r="D1514" s="45">
        <v>148.83000000000001</v>
      </c>
      <c r="E1514" s="45">
        <v>139.03</v>
      </c>
      <c r="F1514" s="45">
        <v>142.09</v>
      </c>
      <c r="G1514" s="45">
        <v>141.66</v>
      </c>
      <c r="H1514" s="46">
        <v>31336800</v>
      </c>
    </row>
    <row r="1515" spans="2:8" ht="13.5" thickBot="1" x14ac:dyDescent="0.25">
      <c r="B1515" s="44" t="s">
        <v>1655</v>
      </c>
      <c r="C1515" s="45">
        <v>145.82</v>
      </c>
      <c r="D1515" s="45">
        <v>149</v>
      </c>
      <c r="E1515" s="45">
        <v>143.80000000000001</v>
      </c>
      <c r="F1515" s="45">
        <v>145.37</v>
      </c>
      <c r="G1515" s="45">
        <v>144.93</v>
      </c>
      <c r="H1515" s="46">
        <v>31303300</v>
      </c>
    </row>
    <row r="1516" spans="2:8" ht="13.5" thickBot="1" x14ac:dyDescent="0.25">
      <c r="B1516" s="44" t="s">
        <v>1656</v>
      </c>
      <c r="C1516" s="45">
        <v>147.72999999999999</v>
      </c>
      <c r="D1516" s="45">
        <v>152.21</v>
      </c>
      <c r="E1516" s="45">
        <v>147</v>
      </c>
      <c r="F1516" s="45">
        <v>150.94999999999999</v>
      </c>
      <c r="G1516" s="45">
        <v>150.5</v>
      </c>
      <c r="H1516" s="46">
        <v>22105700</v>
      </c>
    </row>
    <row r="1517" spans="2:8" ht="13.5" thickBot="1" x14ac:dyDescent="0.25">
      <c r="B1517" s="44" t="s">
        <v>1657</v>
      </c>
      <c r="C1517" s="45">
        <v>154.28</v>
      </c>
      <c r="D1517" s="45">
        <v>154.65</v>
      </c>
      <c r="E1517" s="45">
        <v>145.6</v>
      </c>
      <c r="F1517" s="45">
        <v>146.04</v>
      </c>
      <c r="G1517" s="45">
        <v>145.6</v>
      </c>
      <c r="H1517" s="46">
        <v>27744600</v>
      </c>
    </row>
    <row r="1518" spans="2:8" ht="13.5" thickBot="1" x14ac:dyDescent="0.25">
      <c r="B1518" s="44" t="s">
        <v>1658</v>
      </c>
      <c r="C1518" s="45">
        <v>151.22</v>
      </c>
      <c r="D1518" s="45">
        <v>154.77000000000001</v>
      </c>
      <c r="E1518" s="45">
        <v>150.85</v>
      </c>
      <c r="F1518" s="45">
        <v>154.38999999999999</v>
      </c>
      <c r="G1518" s="45">
        <v>153.93</v>
      </c>
      <c r="H1518" s="46">
        <v>19095000</v>
      </c>
    </row>
    <row r="1519" spans="2:8" ht="13.5" thickBot="1" x14ac:dyDescent="0.25">
      <c r="B1519" s="44" t="s">
        <v>1659</v>
      </c>
      <c r="C1519" s="45">
        <v>154.76</v>
      </c>
      <c r="D1519" s="45">
        <v>157.34</v>
      </c>
      <c r="E1519" s="45">
        <v>154.46</v>
      </c>
      <c r="F1519" s="45">
        <v>154.78</v>
      </c>
      <c r="G1519" s="45">
        <v>154.32</v>
      </c>
      <c r="H1519" s="46">
        <v>15424700</v>
      </c>
    </row>
    <row r="1520" spans="2:8" ht="13.5" thickBot="1" x14ac:dyDescent="0.25">
      <c r="B1520" s="44" t="s">
        <v>1660</v>
      </c>
      <c r="C1520" s="45">
        <v>155.86000000000001</v>
      </c>
      <c r="D1520" s="45">
        <v>157.35</v>
      </c>
      <c r="E1520" s="45">
        <v>153.55000000000001</v>
      </c>
      <c r="F1520" s="45">
        <v>154.05000000000001</v>
      </c>
      <c r="G1520" s="45">
        <v>153.59</v>
      </c>
      <c r="H1520" s="46">
        <v>19761300</v>
      </c>
    </row>
    <row r="1521" spans="2:8" ht="13.5" thickBot="1" x14ac:dyDescent="0.25">
      <c r="B1521" s="44" t="s">
        <v>1661</v>
      </c>
      <c r="C1521" s="45">
        <v>158.51</v>
      </c>
      <c r="D1521" s="45">
        <v>158.66</v>
      </c>
      <c r="E1521" s="45">
        <v>153.28</v>
      </c>
      <c r="F1521" s="45">
        <v>154.91999999999999</v>
      </c>
      <c r="G1521" s="45">
        <v>154.44999999999999</v>
      </c>
      <c r="H1521" s="46">
        <v>21675100</v>
      </c>
    </row>
    <row r="1522" spans="2:8" ht="13.5" thickBot="1" x14ac:dyDescent="0.25">
      <c r="B1522" s="44" t="s">
        <v>1662</v>
      </c>
      <c r="C1522" s="45">
        <v>159.56</v>
      </c>
      <c r="D1522" s="45">
        <v>160.49</v>
      </c>
      <c r="E1522" s="45">
        <v>157.94999999999999</v>
      </c>
      <c r="F1522" s="45">
        <v>159.41999999999999</v>
      </c>
      <c r="G1522" s="45">
        <v>158.94</v>
      </c>
      <c r="H1522" s="46">
        <v>17592000</v>
      </c>
    </row>
    <row r="1523" spans="2:8" ht="13.5" thickBot="1" x14ac:dyDescent="0.25">
      <c r="B1523" s="44" t="s">
        <v>1663</v>
      </c>
      <c r="C1523" s="45">
        <v>155.4</v>
      </c>
      <c r="D1523" s="45">
        <v>159.46</v>
      </c>
      <c r="E1523" s="45">
        <v>155.01</v>
      </c>
      <c r="F1523" s="45">
        <v>158.78</v>
      </c>
      <c r="G1523" s="45">
        <v>158.30000000000001</v>
      </c>
      <c r="H1523" s="46">
        <v>19180100</v>
      </c>
    </row>
    <row r="1524" spans="2:8" ht="13.5" thickBot="1" x14ac:dyDescent="0.25">
      <c r="B1524" s="44" t="s">
        <v>1664</v>
      </c>
      <c r="C1524" s="45">
        <v>153.32</v>
      </c>
      <c r="D1524" s="45">
        <v>155.57</v>
      </c>
      <c r="E1524" s="45">
        <v>152.55000000000001</v>
      </c>
      <c r="F1524" s="45">
        <v>153.52000000000001</v>
      </c>
      <c r="G1524" s="45">
        <v>153.06</v>
      </c>
      <c r="H1524" s="46">
        <v>15433500</v>
      </c>
    </row>
    <row r="1525" spans="2:8" ht="13.5" thickBot="1" x14ac:dyDescent="0.25">
      <c r="B1525" s="44" t="s">
        <v>1665</v>
      </c>
      <c r="C1525" s="45">
        <v>156.72999999999999</v>
      </c>
      <c r="D1525" s="45">
        <v>156.88999999999999</v>
      </c>
      <c r="E1525" s="45">
        <v>151.30000000000001</v>
      </c>
      <c r="F1525" s="45">
        <v>153.74</v>
      </c>
      <c r="G1525" s="45">
        <v>153.28</v>
      </c>
      <c r="H1525" s="46">
        <v>25293500</v>
      </c>
    </row>
    <row r="1526" spans="2:8" ht="13.5" thickBot="1" x14ac:dyDescent="0.25">
      <c r="B1526" s="44" t="s">
        <v>1666</v>
      </c>
      <c r="C1526" s="45">
        <v>150.13</v>
      </c>
      <c r="D1526" s="45">
        <v>154.81</v>
      </c>
      <c r="E1526" s="45">
        <v>149.16</v>
      </c>
      <c r="F1526" s="45">
        <v>153.35</v>
      </c>
      <c r="G1526" s="45">
        <v>152.88999999999999</v>
      </c>
      <c r="H1526" s="46">
        <v>35338900</v>
      </c>
    </row>
    <row r="1527" spans="2:8" ht="13.5" thickBot="1" x14ac:dyDescent="0.25">
      <c r="B1527" s="44" t="s">
        <v>1667</v>
      </c>
      <c r="C1527" s="45">
        <v>156.82</v>
      </c>
      <c r="D1527" s="45">
        <v>157.69</v>
      </c>
      <c r="E1527" s="45">
        <v>151.31</v>
      </c>
      <c r="F1527" s="45">
        <v>151.38</v>
      </c>
      <c r="G1527" s="45">
        <v>150.93</v>
      </c>
      <c r="H1527" s="46">
        <v>30610000</v>
      </c>
    </row>
    <row r="1528" spans="2:8" ht="13.5" thickBot="1" x14ac:dyDescent="0.25">
      <c r="B1528" s="44" t="s">
        <v>1668</v>
      </c>
      <c r="C1528" s="45">
        <v>157.69</v>
      </c>
      <c r="D1528" s="45">
        <v>160.59</v>
      </c>
      <c r="E1528" s="45">
        <v>157.41999999999999</v>
      </c>
      <c r="F1528" s="45">
        <v>157.9</v>
      </c>
      <c r="G1528" s="45">
        <v>157.43</v>
      </c>
      <c r="H1528" s="46">
        <v>18844400</v>
      </c>
    </row>
    <row r="1529" spans="2:8" ht="13.5" thickBot="1" x14ac:dyDescent="0.25">
      <c r="B1529" s="44" t="s">
        <v>1669</v>
      </c>
      <c r="C1529" s="45">
        <v>155.54</v>
      </c>
      <c r="D1529" s="45">
        <v>158.34</v>
      </c>
      <c r="E1529" s="45">
        <v>154.38999999999999</v>
      </c>
      <c r="F1529" s="45">
        <v>157.25</v>
      </c>
      <c r="G1529" s="45">
        <v>156.78</v>
      </c>
      <c r="H1529" s="46">
        <v>24046000</v>
      </c>
    </row>
    <row r="1530" spans="2:8" ht="13.5" thickBot="1" x14ac:dyDescent="0.25">
      <c r="B1530" s="44" t="s">
        <v>1670</v>
      </c>
      <c r="C1530" s="45">
        <v>159.21</v>
      </c>
      <c r="D1530" s="45">
        <v>160.9</v>
      </c>
      <c r="E1530" s="45">
        <v>156.19999999999999</v>
      </c>
      <c r="F1530" s="45">
        <v>157.33000000000001</v>
      </c>
      <c r="G1530" s="45">
        <v>156.86000000000001</v>
      </c>
      <c r="H1530" s="46">
        <v>25744000</v>
      </c>
    </row>
    <row r="1531" spans="2:8" ht="13.5" thickBot="1" x14ac:dyDescent="0.25">
      <c r="B1531" s="44" t="s">
        <v>1671</v>
      </c>
      <c r="C1531" s="45">
        <v>161.46</v>
      </c>
      <c r="D1531" s="45">
        <v>161.46</v>
      </c>
      <c r="E1531" s="45">
        <v>157.35</v>
      </c>
      <c r="F1531" s="45">
        <v>158.85</v>
      </c>
      <c r="G1531" s="45">
        <v>158.37</v>
      </c>
      <c r="H1531" s="46">
        <v>25739600</v>
      </c>
    </row>
    <row r="1532" spans="2:8" ht="13.5" thickBot="1" x14ac:dyDescent="0.25">
      <c r="B1532" s="44" t="s">
        <v>1672</v>
      </c>
      <c r="C1532" s="45">
        <v>160</v>
      </c>
      <c r="D1532" s="45">
        <v>163.66</v>
      </c>
      <c r="E1532" s="45">
        <v>159.53</v>
      </c>
      <c r="F1532" s="45">
        <v>162.43</v>
      </c>
      <c r="G1532" s="45">
        <v>161.94</v>
      </c>
      <c r="H1532" s="46">
        <v>23109500</v>
      </c>
    </row>
    <row r="1533" spans="2:8" ht="13.5" thickBot="1" x14ac:dyDescent="0.25">
      <c r="B1533" s="44" t="s">
        <v>1673</v>
      </c>
      <c r="C1533" s="45">
        <v>161.58000000000001</v>
      </c>
      <c r="D1533" s="45">
        <v>162.28</v>
      </c>
      <c r="E1533" s="45">
        <v>158.66999999999999</v>
      </c>
      <c r="F1533" s="45">
        <v>159.33000000000001</v>
      </c>
      <c r="G1533" s="45">
        <v>158.85</v>
      </c>
      <c r="H1533" s="46">
        <v>36031000</v>
      </c>
    </row>
    <row r="1534" spans="2:8" ht="13.5" thickBot="1" x14ac:dyDescent="0.25">
      <c r="B1534" s="44" t="s">
        <v>1674</v>
      </c>
      <c r="C1534" s="45">
        <v>163.03</v>
      </c>
      <c r="D1534" s="45">
        <v>165.88</v>
      </c>
      <c r="E1534" s="45">
        <v>161.26</v>
      </c>
      <c r="F1534" s="45">
        <v>162.44</v>
      </c>
      <c r="G1534" s="45">
        <v>161.94999999999999</v>
      </c>
      <c r="H1534" s="46">
        <v>26407700</v>
      </c>
    </row>
    <row r="1535" spans="2:8" ht="13.5" thickBot="1" x14ac:dyDescent="0.25">
      <c r="B1535" s="44" t="s">
        <v>1675</v>
      </c>
      <c r="C1535" s="45">
        <v>168.33</v>
      </c>
      <c r="D1535" s="45">
        <v>168.79</v>
      </c>
      <c r="E1535" s="45">
        <v>162.56</v>
      </c>
      <c r="F1535" s="45">
        <v>164.46</v>
      </c>
      <c r="G1535" s="45">
        <v>163.97</v>
      </c>
      <c r="H1535" s="46">
        <v>34265600</v>
      </c>
    </row>
    <row r="1536" spans="2:8" ht="13.5" thickBot="1" x14ac:dyDescent="0.25">
      <c r="B1536" s="44" t="s">
        <v>1676</v>
      </c>
      <c r="C1536" s="45">
        <v>167.55</v>
      </c>
      <c r="D1536" s="45">
        <v>171.77</v>
      </c>
      <c r="E1536" s="45">
        <v>167.21</v>
      </c>
      <c r="F1536" s="45">
        <v>168.84</v>
      </c>
      <c r="G1536" s="45">
        <v>168.33</v>
      </c>
      <c r="H1536" s="46">
        <v>27266900</v>
      </c>
    </row>
    <row r="1537" spans="2:8" ht="13.5" thickBot="1" x14ac:dyDescent="0.25">
      <c r="B1537" s="44" t="s">
        <v>1677</v>
      </c>
      <c r="C1537" s="45">
        <v>164.3</v>
      </c>
      <c r="D1537" s="45">
        <v>169.3</v>
      </c>
      <c r="E1537" s="45">
        <v>164.21</v>
      </c>
      <c r="F1537" s="45">
        <v>166.95</v>
      </c>
      <c r="G1537" s="45">
        <v>166.45</v>
      </c>
      <c r="H1537" s="46">
        <v>25252200</v>
      </c>
    </row>
    <row r="1538" spans="2:8" ht="13.5" thickBot="1" x14ac:dyDescent="0.25">
      <c r="B1538" s="44" t="s">
        <v>1678</v>
      </c>
      <c r="C1538" s="45">
        <v>161.99</v>
      </c>
      <c r="D1538" s="45">
        <v>165.59</v>
      </c>
      <c r="E1538" s="45">
        <v>161.15</v>
      </c>
      <c r="F1538" s="45">
        <v>164.91</v>
      </c>
      <c r="G1538" s="45">
        <v>164.41</v>
      </c>
      <c r="H1538" s="46">
        <v>27622800</v>
      </c>
    </row>
    <row r="1539" spans="2:8" ht="13.5" thickBot="1" x14ac:dyDescent="0.25">
      <c r="B1539" s="44" t="s">
        <v>1679</v>
      </c>
      <c r="C1539" s="45">
        <v>161.03</v>
      </c>
      <c r="D1539" s="45">
        <v>165.7</v>
      </c>
      <c r="E1539" s="45">
        <v>160.88</v>
      </c>
      <c r="F1539" s="45">
        <v>165.41</v>
      </c>
      <c r="G1539" s="45">
        <v>164.91</v>
      </c>
      <c r="H1539" s="46">
        <v>19222800</v>
      </c>
    </row>
    <row r="1540" spans="2:8" ht="13.5" thickBot="1" x14ac:dyDescent="0.25">
      <c r="B1540" s="44" t="s">
        <v>1680</v>
      </c>
      <c r="C1540" s="45">
        <v>166.64</v>
      </c>
      <c r="D1540" s="45">
        <v>167.25</v>
      </c>
      <c r="E1540" s="45">
        <v>162.81</v>
      </c>
      <c r="F1540" s="45">
        <v>162.93</v>
      </c>
      <c r="G1540" s="45">
        <v>162.44</v>
      </c>
      <c r="H1540" s="46">
        <v>45994800</v>
      </c>
    </row>
    <row r="1541" spans="2:8" ht="13.5" thickBot="1" x14ac:dyDescent="0.25">
      <c r="B1541" s="44" t="s">
        <v>1681</v>
      </c>
      <c r="C1541" s="45">
        <v>164.5</v>
      </c>
      <c r="D1541" s="45">
        <v>166.45</v>
      </c>
      <c r="E1541" s="45">
        <v>164.47</v>
      </c>
      <c r="F1541" s="45">
        <v>166.02</v>
      </c>
      <c r="G1541" s="45">
        <v>165.52</v>
      </c>
      <c r="H1541" s="46">
        <v>18936000</v>
      </c>
    </row>
    <row r="1542" spans="2:8" ht="13.5" thickBot="1" x14ac:dyDescent="0.25">
      <c r="B1542" s="44" t="s">
        <v>1682</v>
      </c>
      <c r="C1542" s="45">
        <v>160.08000000000001</v>
      </c>
      <c r="D1542" s="45">
        <v>163.44</v>
      </c>
      <c r="E1542" s="45">
        <v>159.47999999999999</v>
      </c>
      <c r="F1542" s="45">
        <v>163.06</v>
      </c>
      <c r="G1542" s="45">
        <v>162.57</v>
      </c>
      <c r="H1542" s="46">
        <v>19629000</v>
      </c>
    </row>
    <row r="1543" spans="2:8" ht="13.5" thickBot="1" x14ac:dyDescent="0.25">
      <c r="B1543" s="44" t="s">
        <v>1683</v>
      </c>
      <c r="C1543" s="45">
        <v>159.38999999999999</v>
      </c>
      <c r="D1543" s="45">
        <v>161.76</v>
      </c>
      <c r="E1543" s="45">
        <v>158.87</v>
      </c>
      <c r="F1543" s="45">
        <v>160.30000000000001</v>
      </c>
      <c r="G1543" s="45">
        <v>159.82</v>
      </c>
      <c r="H1543" s="46">
        <v>22465200</v>
      </c>
    </row>
    <row r="1544" spans="2:8" ht="13.5" thickBot="1" x14ac:dyDescent="0.25">
      <c r="B1544" s="44" t="s">
        <v>1684</v>
      </c>
      <c r="C1544" s="45">
        <v>161.91999999999999</v>
      </c>
      <c r="D1544" s="45">
        <v>162.06</v>
      </c>
      <c r="E1544" s="45">
        <v>159.77000000000001</v>
      </c>
      <c r="F1544" s="45">
        <v>160.58000000000001</v>
      </c>
      <c r="G1544" s="45">
        <v>160.1</v>
      </c>
      <c r="H1544" s="46">
        <v>21005300</v>
      </c>
    </row>
    <row r="1545" spans="2:8" ht="13.5" thickBot="1" x14ac:dyDescent="0.25">
      <c r="B1545" s="44" t="s">
        <v>1685</v>
      </c>
      <c r="C1545" s="45">
        <v>161.72</v>
      </c>
      <c r="D1545" s="45">
        <v>162.84</v>
      </c>
      <c r="E1545" s="45">
        <v>160.34</v>
      </c>
      <c r="F1545" s="45">
        <v>162.32</v>
      </c>
      <c r="G1545" s="45">
        <v>161.83000000000001</v>
      </c>
      <c r="H1545" s="46">
        <v>21770400</v>
      </c>
    </row>
    <row r="1546" spans="2:8" ht="13.5" thickBot="1" x14ac:dyDescent="0.25">
      <c r="B1546" s="44" t="s">
        <v>1686</v>
      </c>
      <c r="C1546" s="45">
        <v>162</v>
      </c>
      <c r="D1546" s="45">
        <v>163.32</v>
      </c>
      <c r="E1546" s="45">
        <v>160.86000000000001</v>
      </c>
      <c r="F1546" s="45">
        <v>161.36000000000001</v>
      </c>
      <c r="G1546" s="45">
        <v>160.88</v>
      </c>
      <c r="H1546" s="46">
        <v>25453800</v>
      </c>
    </row>
    <row r="1547" spans="2:8" ht="13.5" thickBot="1" x14ac:dyDescent="0.25">
      <c r="B1547" s="44" t="s">
        <v>1687</v>
      </c>
      <c r="C1547" s="45">
        <v>163.25</v>
      </c>
      <c r="D1547" s="45">
        <v>164.49</v>
      </c>
      <c r="E1547" s="45">
        <v>161.80000000000001</v>
      </c>
      <c r="F1547" s="45">
        <v>162</v>
      </c>
      <c r="G1547" s="45">
        <v>161.51</v>
      </c>
      <c r="H1547" s="46">
        <v>24078100</v>
      </c>
    </row>
    <row r="1548" spans="2:8" ht="13.5" thickBot="1" x14ac:dyDescent="0.25">
      <c r="B1548" s="44" t="s">
        <v>1688</v>
      </c>
      <c r="C1548" s="45">
        <v>163.94</v>
      </c>
      <c r="D1548" s="45">
        <v>167.19</v>
      </c>
      <c r="E1548" s="45">
        <v>163.72</v>
      </c>
      <c r="F1548" s="45">
        <v>165.94</v>
      </c>
      <c r="G1548" s="45">
        <v>165.44</v>
      </c>
      <c r="H1548" s="46">
        <v>20457100</v>
      </c>
    </row>
    <row r="1549" spans="2:8" ht="13.5" thickBot="1" x14ac:dyDescent="0.25">
      <c r="B1549" s="44" t="s">
        <v>1689</v>
      </c>
      <c r="C1549" s="45">
        <v>163.51</v>
      </c>
      <c r="D1549" s="45">
        <v>165.01</v>
      </c>
      <c r="E1549" s="45">
        <v>162.16</v>
      </c>
      <c r="F1549" s="45">
        <v>164.18</v>
      </c>
      <c r="G1549" s="45">
        <v>163.69</v>
      </c>
      <c r="H1549" s="46">
        <v>20197700</v>
      </c>
    </row>
    <row r="1550" spans="2:8" ht="13.5" thickBot="1" x14ac:dyDescent="0.25">
      <c r="B1550" s="44" t="s">
        <v>1690</v>
      </c>
      <c r="C1550" s="45">
        <v>160.31</v>
      </c>
      <c r="D1550" s="45">
        <v>164.63</v>
      </c>
      <c r="E1550" s="45">
        <v>160.16</v>
      </c>
      <c r="F1550" s="45">
        <v>163.04</v>
      </c>
      <c r="G1550" s="45">
        <v>162.55000000000001</v>
      </c>
      <c r="H1550" s="46">
        <v>24300600</v>
      </c>
    </row>
    <row r="1551" spans="2:8" ht="13.5" thickBot="1" x14ac:dyDescent="0.25">
      <c r="B1551" s="44" t="s">
        <v>1691</v>
      </c>
      <c r="C1551" s="45">
        <v>166.98</v>
      </c>
      <c r="D1551" s="45">
        <v>166.98</v>
      </c>
      <c r="E1551" s="45">
        <v>160</v>
      </c>
      <c r="F1551" s="45">
        <v>162.53</v>
      </c>
      <c r="G1551" s="45">
        <v>162.04</v>
      </c>
      <c r="H1551" s="46">
        <v>41514800</v>
      </c>
    </row>
    <row r="1552" spans="2:8" ht="13.5" thickBot="1" x14ac:dyDescent="0.25">
      <c r="B1552" s="44" t="s">
        <v>1692</v>
      </c>
      <c r="C1552" s="45">
        <v>169.49</v>
      </c>
      <c r="D1552" s="45">
        <v>171.13</v>
      </c>
      <c r="E1552" s="45">
        <v>166.67</v>
      </c>
      <c r="F1552" s="45">
        <v>167.18</v>
      </c>
      <c r="G1552" s="45">
        <v>166.68</v>
      </c>
      <c r="H1552" s="46">
        <v>31226700</v>
      </c>
    </row>
    <row r="1553" spans="2:8" ht="13.5" thickBot="1" x14ac:dyDescent="0.25">
      <c r="B1553" s="44" t="s">
        <v>1693</v>
      </c>
      <c r="C1553" s="45">
        <v>173.5</v>
      </c>
      <c r="D1553" s="45">
        <v>173.89</v>
      </c>
      <c r="E1553" s="45">
        <v>168.8</v>
      </c>
      <c r="F1553" s="45">
        <v>171.16</v>
      </c>
      <c r="G1553" s="45">
        <v>170.65</v>
      </c>
      <c r="H1553" s="46">
        <v>29809000</v>
      </c>
    </row>
    <row r="1554" spans="2:8" ht="13.5" thickBot="1" x14ac:dyDescent="0.25">
      <c r="B1554" s="44" t="s">
        <v>1694</v>
      </c>
      <c r="C1554" s="45">
        <v>177.15</v>
      </c>
      <c r="D1554" s="45">
        <v>177.62</v>
      </c>
      <c r="E1554" s="45">
        <v>174.98</v>
      </c>
      <c r="F1554" s="45">
        <v>175.73</v>
      </c>
      <c r="G1554" s="45">
        <v>175.2</v>
      </c>
      <c r="H1554" s="46">
        <v>18065200</v>
      </c>
    </row>
    <row r="1555" spans="2:8" ht="13.5" thickBot="1" x14ac:dyDescent="0.25">
      <c r="B1555" s="44" t="s">
        <v>1695</v>
      </c>
      <c r="C1555" s="45">
        <v>175.9</v>
      </c>
      <c r="D1555" s="45">
        <v>179.79</v>
      </c>
      <c r="E1555" s="45">
        <v>175.7</v>
      </c>
      <c r="F1555" s="45">
        <v>177.64</v>
      </c>
      <c r="G1555" s="45">
        <v>177.11</v>
      </c>
      <c r="H1555" s="46">
        <v>24216500</v>
      </c>
    </row>
    <row r="1556" spans="2:8" ht="13.5" thickBot="1" x14ac:dyDescent="0.25">
      <c r="B1556" s="44" t="s">
        <v>1696</v>
      </c>
      <c r="C1556" s="45">
        <v>176.3</v>
      </c>
      <c r="D1556" s="45">
        <v>176.79</v>
      </c>
      <c r="E1556" s="45">
        <v>174.75</v>
      </c>
      <c r="F1556" s="45">
        <v>175.9</v>
      </c>
      <c r="G1556" s="45">
        <v>175.37</v>
      </c>
      <c r="H1556" s="46">
        <v>18494100</v>
      </c>
    </row>
    <row r="1557" spans="2:8" ht="13.5" thickBot="1" x14ac:dyDescent="0.25">
      <c r="B1557" s="44" t="s">
        <v>1697</v>
      </c>
      <c r="C1557" s="45">
        <v>178.1</v>
      </c>
      <c r="D1557" s="45">
        <v>178.24</v>
      </c>
      <c r="E1557" s="45">
        <v>175.83</v>
      </c>
      <c r="F1557" s="45">
        <v>176.26</v>
      </c>
      <c r="G1557" s="45">
        <v>175.73</v>
      </c>
      <c r="H1557" s="46">
        <v>15910700</v>
      </c>
    </row>
    <row r="1558" spans="2:8" ht="13.5" thickBot="1" x14ac:dyDescent="0.25">
      <c r="B1558" s="44" t="s">
        <v>1698</v>
      </c>
      <c r="C1558" s="45">
        <v>175.99</v>
      </c>
      <c r="D1558" s="45">
        <v>178.67</v>
      </c>
      <c r="E1558" s="45">
        <v>175.79</v>
      </c>
      <c r="F1558" s="45">
        <v>177.46</v>
      </c>
      <c r="G1558" s="45">
        <v>176.93</v>
      </c>
      <c r="H1558" s="46">
        <v>17921900</v>
      </c>
    </row>
    <row r="1559" spans="2:8" ht="13.5" thickBot="1" x14ac:dyDescent="0.25">
      <c r="B1559" s="44" t="s">
        <v>1699</v>
      </c>
      <c r="C1559" s="45">
        <v>173.7</v>
      </c>
      <c r="D1559" s="45">
        <v>174.82</v>
      </c>
      <c r="E1559" s="45">
        <v>172.92</v>
      </c>
      <c r="F1559" s="45">
        <v>174.65</v>
      </c>
      <c r="G1559" s="45">
        <v>174.13</v>
      </c>
      <c r="H1559" s="46">
        <v>14631600</v>
      </c>
    </row>
    <row r="1560" spans="2:8" ht="13.5" thickBot="1" x14ac:dyDescent="0.25">
      <c r="B1560" s="44" t="s">
        <v>1700</v>
      </c>
      <c r="C1560" s="45">
        <v>173.09</v>
      </c>
      <c r="D1560" s="45">
        <v>175.55</v>
      </c>
      <c r="E1560" s="45">
        <v>172.83</v>
      </c>
      <c r="F1560" s="45">
        <v>172.9</v>
      </c>
      <c r="G1560" s="45">
        <v>172.38</v>
      </c>
      <c r="H1560" s="46">
        <v>18053600</v>
      </c>
    </row>
    <row r="1561" spans="2:8" ht="13.5" thickBot="1" x14ac:dyDescent="0.25">
      <c r="B1561" s="44" t="s">
        <v>1701</v>
      </c>
      <c r="C1561" s="45">
        <v>172.21</v>
      </c>
      <c r="D1561" s="45">
        <v>174.24</v>
      </c>
      <c r="E1561" s="45">
        <v>172.13</v>
      </c>
      <c r="F1561" s="45">
        <v>173.64</v>
      </c>
      <c r="G1561" s="45">
        <v>173.12</v>
      </c>
      <c r="H1561" s="46">
        <v>16894100</v>
      </c>
    </row>
    <row r="1562" spans="2:8" ht="13.5" thickBot="1" x14ac:dyDescent="0.25">
      <c r="B1562" s="44" t="s">
        <v>1702</v>
      </c>
      <c r="C1562" s="45">
        <v>172.81</v>
      </c>
      <c r="D1562" s="45">
        <v>174.17</v>
      </c>
      <c r="E1562" s="45">
        <v>171.39</v>
      </c>
      <c r="F1562" s="45">
        <v>172.62</v>
      </c>
      <c r="G1562" s="45">
        <v>172.1</v>
      </c>
      <c r="H1562" s="46">
        <v>19578500</v>
      </c>
    </row>
    <row r="1563" spans="2:8" ht="13.5" thickBot="1" x14ac:dyDescent="0.25">
      <c r="B1563" s="44" t="s">
        <v>1703</v>
      </c>
      <c r="C1563" s="45">
        <v>174.04</v>
      </c>
      <c r="D1563" s="45">
        <v>174.57</v>
      </c>
      <c r="E1563" s="45">
        <v>170.91</v>
      </c>
      <c r="F1563" s="45">
        <v>172.5</v>
      </c>
      <c r="G1563" s="45">
        <v>171.98</v>
      </c>
      <c r="H1563" s="46">
        <v>21518000</v>
      </c>
    </row>
    <row r="1564" spans="2:8" ht="13.5" thickBot="1" x14ac:dyDescent="0.25">
      <c r="B1564" s="44" t="s">
        <v>1704</v>
      </c>
      <c r="C1564" s="45">
        <v>174.5</v>
      </c>
      <c r="D1564" s="45">
        <v>176.22</v>
      </c>
      <c r="E1564" s="45">
        <v>172.04</v>
      </c>
      <c r="F1564" s="45">
        <v>173.8</v>
      </c>
      <c r="G1564" s="45">
        <v>173.28</v>
      </c>
      <c r="H1564" s="46">
        <v>24893200</v>
      </c>
    </row>
    <row r="1565" spans="2:8" ht="13.5" thickBot="1" x14ac:dyDescent="0.25">
      <c r="B1565" s="44" t="s">
        <v>1705</v>
      </c>
      <c r="C1565" s="45">
        <v>180.42</v>
      </c>
      <c r="D1565" s="45">
        <v>180.5</v>
      </c>
      <c r="E1565" s="45">
        <v>174.01</v>
      </c>
      <c r="F1565" s="45">
        <v>174.7</v>
      </c>
      <c r="G1565" s="45">
        <v>174.18</v>
      </c>
      <c r="H1565" s="46">
        <v>31351800</v>
      </c>
    </row>
    <row r="1566" spans="2:8" ht="13.5" thickBot="1" x14ac:dyDescent="0.25">
      <c r="B1566" s="44" t="s">
        <v>1706</v>
      </c>
      <c r="C1566" s="45">
        <v>179.34</v>
      </c>
      <c r="D1566" s="45">
        <v>180.87</v>
      </c>
      <c r="E1566" s="45">
        <v>174.78</v>
      </c>
      <c r="F1566" s="45">
        <v>179.53</v>
      </c>
      <c r="G1566" s="45">
        <v>178.99</v>
      </c>
      <c r="H1566" s="46">
        <v>33020200</v>
      </c>
    </row>
    <row r="1567" spans="2:8" ht="13.5" thickBot="1" x14ac:dyDescent="0.25">
      <c r="B1567" s="44" t="s">
        <v>1707</v>
      </c>
      <c r="C1567" s="45">
        <v>180.71</v>
      </c>
      <c r="D1567" s="45">
        <v>181.99</v>
      </c>
      <c r="E1567" s="45">
        <v>178.62</v>
      </c>
      <c r="F1567" s="45">
        <v>181.11</v>
      </c>
      <c r="G1567" s="45">
        <v>180.57</v>
      </c>
      <c r="H1567" s="46">
        <v>19102000</v>
      </c>
    </row>
    <row r="1568" spans="2:8" ht="13.5" thickBot="1" x14ac:dyDescent="0.25">
      <c r="B1568" s="44" t="s">
        <v>1708</v>
      </c>
      <c r="C1568" s="45">
        <v>180.1</v>
      </c>
      <c r="D1568" s="45">
        <v>182.61</v>
      </c>
      <c r="E1568" s="45">
        <v>178.9</v>
      </c>
      <c r="F1568" s="45">
        <v>180.05</v>
      </c>
      <c r="G1568" s="45">
        <v>179.51</v>
      </c>
      <c r="H1568" s="46">
        <v>17423300</v>
      </c>
    </row>
    <row r="1569" spans="2:8" ht="13.5" thickBot="1" x14ac:dyDescent="0.25">
      <c r="B1569" s="44" t="s">
        <v>1709</v>
      </c>
      <c r="C1569" s="45">
        <v>182.04</v>
      </c>
      <c r="D1569" s="45">
        <v>182.1</v>
      </c>
      <c r="E1569" s="45">
        <v>179.42</v>
      </c>
      <c r="F1569" s="45">
        <v>180.26</v>
      </c>
      <c r="G1569" s="45">
        <v>179.72</v>
      </c>
      <c r="H1569" s="46">
        <v>21500400</v>
      </c>
    </row>
    <row r="1570" spans="2:8" ht="13.5" thickBot="1" x14ac:dyDescent="0.25">
      <c r="B1570" s="44" t="s">
        <v>1710</v>
      </c>
      <c r="C1570" s="45">
        <v>185.85</v>
      </c>
      <c r="D1570" s="45">
        <v>186.57</v>
      </c>
      <c r="E1570" s="45">
        <v>182.48</v>
      </c>
      <c r="F1570" s="45">
        <v>183.09</v>
      </c>
      <c r="G1570" s="45">
        <v>182.54</v>
      </c>
      <c r="H1570" s="46">
        <v>19732100</v>
      </c>
    </row>
    <row r="1571" spans="2:8" ht="13.5" thickBot="1" x14ac:dyDescent="0.25">
      <c r="B1571" s="44" t="s">
        <v>1711</v>
      </c>
      <c r="C1571" s="45">
        <v>184.75</v>
      </c>
      <c r="D1571" s="45">
        <v>186.85</v>
      </c>
      <c r="E1571" s="45">
        <v>183.76</v>
      </c>
      <c r="F1571" s="45">
        <v>185.18</v>
      </c>
      <c r="G1571" s="45">
        <v>184.62</v>
      </c>
      <c r="H1571" s="46">
        <v>22205200</v>
      </c>
    </row>
    <row r="1572" spans="2:8" ht="13.5" thickBot="1" x14ac:dyDescent="0.25">
      <c r="B1572" s="44" t="s">
        <v>1712</v>
      </c>
      <c r="C1572" s="45">
        <v>186.5</v>
      </c>
      <c r="D1572" s="45">
        <v>188.3</v>
      </c>
      <c r="E1572" s="45">
        <v>183.72</v>
      </c>
      <c r="F1572" s="45">
        <v>183.81</v>
      </c>
      <c r="G1572" s="45">
        <v>183.26</v>
      </c>
      <c r="H1572" s="46">
        <v>33398600</v>
      </c>
    </row>
    <row r="1573" spans="2:8" ht="13.5" thickBot="1" x14ac:dyDescent="0.25">
      <c r="B1573" s="44" t="s">
        <v>1713</v>
      </c>
      <c r="C1573" s="45">
        <v>178.97</v>
      </c>
      <c r="D1573" s="45">
        <v>185.79</v>
      </c>
      <c r="E1573" s="45">
        <v>178.38</v>
      </c>
      <c r="F1573" s="45">
        <v>185.69</v>
      </c>
      <c r="G1573" s="45">
        <v>185.13</v>
      </c>
      <c r="H1573" s="46">
        <v>49716200</v>
      </c>
    </row>
    <row r="1574" spans="2:8" ht="13.5" thickBot="1" x14ac:dyDescent="0.25">
      <c r="B1574" s="44" t="s">
        <v>1714</v>
      </c>
      <c r="C1574" s="45">
        <v>177.69</v>
      </c>
      <c r="D1574" s="45">
        <v>178.85</v>
      </c>
      <c r="E1574" s="45">
        <v>176.15</v>
      </c>
      <c r="F1574" s="45">
        <v>177.78</v>
      </c>
      <c r="G1574" s="45">
        <v>177.25</v>
      </c>
      <c r="H1574" s="46">
        <v>24763400</v>
      </c>
    </row>
    <row r="1575" spans="2:8" ht="13.5" thickBot="1" x14ac:dyDescent="0.25">
      <c r="B1575" s="44" t="s">
        <v>1715</v>
      </c>
      <c r="C1575" s="45">
        <v>170.68</v>
      </c>
      <c r="D1575" s="45">
        <v>176.79</v>
      </c>
      <c r="E1575" s="45">
        <v>170.27</v>
      </c>
      <c r="F1575" s="45">
        <v>176.37</v>
      </c>
      <c r="G1575" s="45">
        <v>175.84</v>
      </c>
      <c r="H1575" s="46">
        <v>32400000</v>
      </c>
    </row>
    <row r="1576" spans="2:8" ht="13.5" thickBot="1" x14ac:dyDescent="0.25">
      <c r="B1576" s="44" t="s">
        <v>1716</v>
      </c>
      <c r="C1576" s="45">
        <v>173.93</v>
      </c>
      <c r="D1576" s="45">
        <v>175.08</v>
      </c>
      <c r="E1576" s="45">
        <v>170.9</v>
      </c>
      <c r="F1576" s="45">
        <v>171.65</v>
      </c>
      <c r="G1576" s="45">
        <v>171.13</v>
      </c>
      <c r="H1576" s="46">
        <v>34042100</v>
      </c>
    </row>
    <row r="1577" spans="2:8" ht="13.5" thickBot="1" x14ac:dyDescent="0.25">
      <c r="B1577" s="44" t="s">
        <v>1717</v>
      </c>
      <c r="C1577" s="45">
        <v>170.67</v>
      </c>
      <c r="D1577" s="45">
        <v>174.24</v>
      </c>
      <c r="E1577" s="45">
        <v>170</v>
      </c>
      <c r="F1577" s="45">
        <v>172.58</v>
      </c>
      <c r="G1577" s="45">
        <v>172.06</v>
      </c>
      <c r="H1577" s="46">
        <v>40356500</v>
      </c>
    </row>
    <row r="1578" spans="2:8" ht="13.5" thickBot="1" x14ac:dyDescent="0.25">
      <c r="B1578" s="44" t="s">
        <v>1718</v>
      </c>
      <c r="C1578" s="45">
        <v>175.3</v>
      </c>
      <c r="D1578" s="45">
        <v>175.3</v>
      </c>
      <c r="E1578" s="45">
        <v>166.56</v>
      </c>
      <c r="F1578" s="45">
        <v>171.06</v>
      </c>
      <c r="G1578" s="45">
        <v>170.55</v>
      </c>
      <c r="H1578" s="46">
        <v>65280800</v>
      </c>
    </row>
    <row r="1579" spans="2:8" ht="13.5" thickBot="1" x14ac:dyDescent="0.25">
      <c r="B1579" s="44" t="s">
        <v>1719</v>
      </c>
      <c r="C1579" s="45">
        <v>179.87</v>
      </c>
      <c r="D1579" s="45">
        <v>179.93</v>
      </c>
      <c r="E1579" s="45">
        <v>173</v>
      </c>
      <c r="F1579" s="45">
        <v>174.89</v>
      </c>
      <c r="G1579" s="45">
        <v>174.37</v>
      </c>
      <c r="H1579" s="46">
        <v>60073700</v>
      </c>
    </row>
    <row r="1580" spans="2:8" ht="13.5" thickBot="1" x14ac:dyDescent="0.25">
      <c r="B1580" s="44" t="s">
        <v>1720</v>
      </c>
      <c r="C1580" s="45">
        <v>174.89</v>
      </c>
      <c r="D1580" s="45">
        <v>180.13</v>
      </c>
      <c r="E1580" s="45">
        <v>173.75</v>
      </c>
      <c r="F1580" s="45">
        <v>176.26</v>
      </c>
      <c r="G1580" s="45">
        <v>175.73</v>
      </c>
      <c r="H1580" s="46">
        <v>169803700</v>
      </c>
    </row>
    <row r="1581" spans="2:8" ht="13.5" thickBot="1" x14ac:dyDescent="0.25">
      <c r="B1581" s="44" t="s">
        <v>1721</v>
      </c>
      <c r="C1581" s="45">
        <v>215.72</v>
      </c>
      <c r="D1581" s="45">
        <v>218.62</v>
      </c>
      <c r="E1581" s="45">
        <v>214.27</v>
      </c>
      <c r="F1581" s="45">
        <v>217.5</v>
      </c>
      <c r="G1581" s="45">
        <v>216.85</v>
      </c>
      <c r="H1581" s="46">
        <v>58954200</v>
      </c>
    </row>
    <row r="1582" spans="2:8" ht="13.5" thickBot="1" x14ac:dyDescent="0.25">
      <c r="B1582" s="44" t="s">
        <v>1722</v>
      </c>
      <c r="C1582" s="45">
        <v>215.11</v>
      </c>
      <c r="D1582" s="45">
        <v>216.2</v>
      </c>
      <c r="E1582" s="45">
        <v>212.6</v>
      </c>
      <c r="F1582" s="45">
        <v>214.67</v>
      </c>
      <c r="G1582" s="45">
        <v>214.03</v>
      </c>
      <c r="H1582" s="46">
        <v>28468700</v>
      </c>
    </row>
    <row r="1583" spans="2:8" ht="13.5" thickBot="1" x14ac:dyDescent="0.25">
      <c r="B1583" s="44" t="s">
        <v>1723</v>
      </c>
      <c r="C1583" s="45">
        <v>210.58</v>
      </c>
      <c r="D1583" s="45">
        <v>211.62</v>
      </c>
      <c r="E1583" s="45">
        <v>208.8</v>
      </c>
      <c r="F1583" s="45">
        <v>210.91</v>
      </c>
      <c r="G1583" s="45">
        <v>210.28</v>
      </c>
      <c r="H1583" s="46">
        <v>16732000</v>
      </c>
    </row>
    <row r="1584" spans="2:8" ht="13.5" thickBot="1" x14ac:dyDescent="0.25">
      <c r="B1584" s="44" t="s">
        <v>1724</v>
      </c>
      <c r="C1584" s="45">
        <v>208.85</v>
      </c>
      <c r="D1584" s="45">
        <v>211.5</v>
      </c>
      <c r="E1584" s="45">
        <v>208.5</v>
      </c>
      <c r="F1584" s="45">
        <v>209.94</v>
      </c>
      <c r="G1584" s="45">
        <v>209.31</v>
      </c>
      <c r="H1584" s="46">
        <v>16163900</v>
      </c>
    </row>
    <row r="1585" spans="2:8" ht="13.5" thickBot="1" x14ac:dyDescent="0.25">
      <c r="B1585" s="44" t="s">
        <v>1725</v>
      </c>
      <c r="C1585" s="45">
        <v>208.77</v>
      </c>
      <c r="D1585" s="45">
        <v>209.99</v>
      </c>
      <c r="E1585" s="45">
        <v>207.76</v>
      </c>
      <c r="F1585" s="45">
        <v>208.09</v>
      </c>
      <c r="G1585" s="45">
        <v>207.47</v>
      </c>
      <c r="H1585" s="46">
        <v>11350400</v>
      </c>
    </row>
    <row r="1586" spans="2:8" ht="13.5" thickBot="1" x14ac:dyDescent="0.25">
      <c r="B1586" s="44" t="s">
        <v>1726</v>
      </c>
      <c r="C1586" s="45">
        <v>209.82</v>
      </c>
      <c r="D1586" s="45">
        <v>210.99</v>
      </c>
      <c r="E1586" s="45">
        <v>208.44</v>
      </c>
      <c r="F1586" s="45">
        <v>209.36</v>
      </c>
      <c r="G1586" s="45">
        <v>208.73</v>
      </c>
      <c r="H1586" s="46">
        <v>15334900</v>
      </c>
    </row>
    <row r="1587" spans="2:8" ht="13.5" thickBot="1" x14ac:dyDescent="0.25">
      <c r="B1587" s="44" t="s">
        <v>1727</v>
      </c>
      <c r="C1587" s="45">
        <v>204.9</v>
      </c>
      <c r="D1587" s="45">
        <v>210.46</v>
      </c>
      <c r="E1587" s="45">
        <v>204.84</v>
      </c>
      <c r="F1587" s="45">
        <v>209.99</v>
      </c>
      <c r="G1587" s="45">
        <v>209.36</v>
      </c>
      <c r="H1587" s="46">
        <v>15349900</v>
      </c>
    </row>
    <row r="1588" spans="2:8" ht="13.5" thickBot="1" x14ac:dyDescent="0.25">
      <c r="B1588" s="44" t="s">
        <v>1728</v>
      </c>
      <c r="C1588" s="45">
        <v>207.5</v>
      </c>
      <c r="D1588" s="45">
        <v>208.72</v>
      </c>
      <c r="E1588" s="45">
        <v>206.84</v>
      </c>
      <c r="F1588" s="45">
        <v>207.23</v>
      </c>
      <c r="G1588" s="45">
        <v>206.61</v>
      </c>
      <c r="H1588" s="46">
        <v>11078200</v>
      </c>
    </row>
    <row r="1589" spans="2:8" ht="13.5" thickBot="1" x14ac:dyDescent="0.25">
      <c r="B1589" s="44" t="s">
        <v>1729</v>
      </c>
      <c r="C1589" s="45">
        <v>207.81</v>
      </c>
      <c r="D1589" s="45">
        <v>208.43</v>
      </c>
      <c r="E1589" s="45">
        <v>206.45</v>
      </c>
      <c r="F1589" s="45">
        <v>207.32</v>
      </c>
      <c r="G1589" s="45">
        <v>206.7</v>
      </c>
      <c r="H1589" s="46">
        <v>11486800</v>
      </c>
    </row>
    <row r="1590" spans="2:8" ht="13.5" thickBot="1" x14ac:dyDescent="0.25">
      <c r="B1590" s="44" t="s">
        <v>1730</v>
      </c>
      <c r="C1590" s="45">
        <v>203.43</v>
      </c>
      <c r="D1590" s="45">
        <v>207.08</v>
      </c>
      <c r="E1590" s="45">
        <v>203.19</v>
      </c>
      <c r="F1590" s="45">
        <v>206.92</v>
      </c>
      <c r="G1590" s="45">
        <v>206.3</v>
      </c>
      <c r="H1590" s="46">
        <v>15454700</v>
      </c>
    </row>
    <row r="1591" spans="2:8" ht="13.5" thickBot="1" x14ac:dyDescent="0.25">
      <c r="B1591" s="44" t="s">
        <v>1731</v>
      </c>
      <c r="C1591" s="45">
        <v>202.22</v>
      </c>
      <c r="D1591" s="45">
        <v>204.5</v>
      </c>
      <c r="E1591" s="45">
        <v>201.75</v>
      </c>
      <c r="F1591" s="45">
        <v>202.54</v>
      </c>
      <c r="G1591" s="45">
        <v>201.93</v>
      </c>
      <c r="H1591" s="46">
        <v>12927400</v>
      </c>
    </row>
    <row r="1592" spans="2:8" ht="13.5" thickBot="1" x14ac:dyDescent="0.25">
      <c r="B1592" s="44" t="s">
        <v>1732</v>
      </c>
      <c r="C1592" s="45">
        <v>204.5</v>
      </c>
      <c r="D1592" s="45">
        <v>204.91</v>
      </c>
      <c r="E1592" s="45">
        <v>202.26</v>
      </c>
      <c r="F1592" s="45">
        <v>203.54</v>
      </c>
      <c r="G1592" s="45">
        <v>202.93</v>
      </c>
      <c r="H1592" s="46">
        <v>13190100</v>
      </c>
    </row>
    <row r="1593" spans="2:8" ht="13.5" thickBot="1" x14ac:dyDescent="0.25">
      <c r="B1593" s="44" t="s">
        <v>1733</v>
      </c>
      <c r="C1593" s="45">
        <v>204.93</v>
      </c>
      <c r="D1593" s="45">
        <v>205.8</v>
      </c>
      <c r="E1593" s="45">
        <v>202.12</v>
      </c>
      <c r="F1593" s="45">
        <v>204.74</v>
      </c>
      <c r="G1593" s="45">
        <v>204.13</v>
      </c>
      <c r="H1593" s="46">
        <v>18149400</v>
      </c>
    </row>
    <row r="1594" spans="2:8" ht="13.5" thickBot="1" x14ac:dyDescent="0.25">
      <c r="B1594" s="44" t="s">
        <v>1734</v>
      </c>
      <c r="C1594" s="45">
        <v>198.45</v>
      </c>
      <c r="D1594" s="45">
        <v>203.64</v>
      </c>
      <c r="E1594" s="45">
        <v>197.7</v>
      </c>
      <c r="F1594" s="45">
        <v>203.23</v>
      </c>
      <c r="G1594" s="45">
        <v>202.62</v>
      </c>
      <c r="H1594" s="46">
        <v>19740100</v>
      </c>
    </row>
    <row r="1595" spans="2:8" ht="13.5" thickBot="1" x14ac:dyDescent="0.25">
      <c r="B1595" s="44" t="s">
        <v>1735</v>
      </c>
      <c r="C1595" s="45">
        <v>194.74</v>
      </c>
      <c r="D1595" s="45">
        <v>198.65</v>
      </c>
      <c r="E1595" s="45">
        <v>194.03</v>
      </c>
      <c r="F1595" s="45">
        <v>198.45</v>
      </c>
      <c r="G1595" s="45">
        <v>197.85</v>
      </c>
      <c r="H1595" s="46">
        <v>19684200</v>
      </c>
    </row>
    <row r="1596" spans="2:8" ht="13.5" thickBot="1" x14ac:dyDescent="0.25">
      <c r="B1596" s="44" t="s">
        <v>1736</v>
      </c>
      <c r="C1596" s="45">
        <v>194.55</v>
      </c>
      <c r="D1596" s="45">
        <v>195.4</v>
      </c>
      <c r="E1596" s="45">
        <v>192.52</v>
      </c>
      <c r="F1596" s="45">
        <v>192.73</v>
      </c>
      <c r="G1596" s="45">
        <v>192.15</v>
      </c>
      <c r="H1596" s="46">
        <v>13489500</v>
      </c>
    </row>
    <row r="1597" spans="2:8" ht="13.5" thickBot="1" x14ac:dyDescent="0.25">
      <c r="B1597" s="44" t="s">
        <v>1737</v>
      </c>
      <c r="C1597" s="45">
        <v>193.37</v>
      </c>
      <c r="D1597" s="45">
        <v>197.45</v>
      </c>
      <c r="E1597" s="45">
        <v>192.22</v>
      </c>
      <c r="F1597" s="45">
        <v>197.36</v>
      </c>
      <c r="G1597" s="45">
        <v>196.77</v>
      </c>
      <c r="H1597" s="46">
        <v>13961600</v>
      </c>
    </row>
    <row r="1598" spans="2:8" ht="13.5" thickBot="1" x14ac:dyDescent="0.25">
      <c r="B1598" s="44" t="s">
        <v>1738</v>
      </c>
      <c r="C1598" s="45">
        <v>197.32</v>
      </c>
      <c r="D1598" s="45">
        <v>197.6</v>
      </c>
      <c r="E1598" s="45">
        <v>193.96</v>
      </c>
      <c r="F1598" s="45">
        <v>194.32</v>
      </c>
      <c r="G1598" s="45">
        <v>193.74</v>
      </c>
      <c r="H1598" s="46">
        <v>15811600</v>
      </c>
    </row>
    <row r="1599" spans="2:8" ht="13.5" thickBot="1" x14ac:dyDescent="0.25">
      <c r="B1599" s="44" t="s">
        <v>1739</v>
      </c>
      <c r="C1599" s="45">
        <v>195.18</v>
      </c>
      <c r="D1599" s="45">
        <v>197.34</v>
      </c>
      <c r="E1599" s="45">
        <v>193.26</v>
      </c>
      <c r="F1599" s="45">
        <v>196.23</v>
      </c>
      <c r="G1599" s="45">
        <v>195.64</v>
      </c>
      <c r="H1599" s="46">
        <v>18172400</v>
      </c>
    </row>
    <row r="1600" spans="2:8" ht="13.5" thickBot="1" x14ac:dyDescent="0.25">
      <c r="B1600" s="44" t="s">
        <v>1740</v>
      </c>
      <c r="C1600" s="45">
        <v>199.18</v>
      </c>
      <c r="D1600" s="45">
        <v>200.75</v>
      </c>
      <c r="E1600" s="45">
        <v>195.8</v>
      </c>
      <c r="F1600" s="45">
        <v>195.84</v>
      </c>
      <c r="G1600" s="45">
        <v>195.25</v>
      </c>
      <c r="H1600" s="46">
        <v>18734400</v>
      </c>
    </row>
    <row r="1601" spans="2:8" ht="13.5" thickBot="1" x14ac:dyDescent="0.25">
      <c r="B1601" s="44" t="s">
        <v>1741</v>
      </c>
      <c r="C1601" s="45">
        <v>197.6</v>
      </c>
      <c r="D1601" s="45">
        <v>199.1</v>
      </c>
      <c r="E1601" s="45">
        <v>196.23</v>
      </c>
      <c r="F1601" s="45">
        <v>199</v>
      </c>
      <c r="G1601" s="45">
        <v>198.4</v>
      </c>
      <c r="H1601" s="46">
        <v>17897600</v>
      </c>
    </row>
    <row r="1602" spans="2:8" ht="13.5" thickBot="1" x14ac:dyDescent="0.25">
      <c r="B1602" s="44" t="s">
        <v>1742</v>
      </c>
      <c r="C1602" s="45">
        <v>200</v>
      </c>
      <c r="D1602" s="45">
        <v>200</v>
      </c>
      <c r="E1602" s="45">
        <v>193.11</v>
      </c>
      <c r="F1602" s="45">
        <v>196.35</v>
      </c>
      <c r="G1602" s="45">
        <v>195.76</v>
      </c>
      <c r="H1602" s="46">
        <v>25275100</v>
      </c>
    </row>
    <row r="1603" spans="2:8" ht="13.5" thickBot="1" x14ac:dyDescent="0.25">
      <c r="B1603" s="44" t="s">
        <v>1743</v>
      </c>
      <c r="C1603" s="45">
        <v>201.16</v>
      </c>
      <c r="D1603" s="45">
        <v>202.24</v>
      </c>
      <c r="E1603" s="45">
        <v>199.31</v>
      </c>
      <c r="F1603" s="45">
        <v>201.74</v>
      </c>
      <c r="G1603" s="45">
        <v>201.13</v>
      </c>
      <c r="H1603" s="46">
        <v>17420200</v>
      </c>
    </row>
    <row r="1604" spans="2:8" ht="13.5" thickBot="1" x14ac:dyDescent="0.25">
      <c r="B1604" s="44" t="s">
        <v>1744</v>
      </c>
      <c r="C1604" s="45">
        <v>202.76</v>
      </c>
      <c r="D1604" s="45">
        <v>203.39</v>
      </c>
      <c r="E1604" s="45">
        <v>200.09</v>
      </c>
      <c r="F1604" s="45">
        <v>201.5</v>
      </c>
      <c r="G1604" s="45">
        <v>200.9</v>
      </c>
      <c r="H1604" s="46">
        <v>19045700</v>
      </c>
    </row>
    <row r="1605" spans="2:8" ht="13.5" thickBot="1" x14ac:dyDescent="0.25">
      <c r="B1605" s="44" t="s">
        <v>1745</v>
      </c>
      <c r="C1605" s="45">
        <v>199.1</v>
      </c>
      <c r="D1605" s="45">
        <v>203.55</v>
      </c>
      <c r="E1605" s="45">
        <v>198.81</v>
      </c>
      <c r="F1605" s="45">
        <v>202</v>
      </c>
      <c r="G1605" s="45">
        <v>201.39</v>
      </c>
      <c r="H1605" s="46">
        <v>28230900</v>
      </c>
    </row>
    <row r="1606" spans="2:8" ht="13.5" thickBot="1" x14ac:dyDescent="0.25">
      <c r="B1606" s="44" t="s">
        <v>1746</v>
      </c>
      <c r="C1606" s="45">
        <v>196.24</v>
      </c>
      <c r="D1606" s="45">
        <v>197.96</v>
      </c>
      <c r="E1606" s="45">
        <v>193.79</v>
      </c>
      <c r="F1606" s="45">
        <v>197.49</v>
      </c>
      <c r="G1606" s="45">
        <v>196.9</v>
      </c>
      <c r="H1606" s="46">
        <v>19994000</v>
      </c>
    </row>
    <row r="1607" spans="2:8" ht="13.5" thickBot="1" x14ac:dyDescent="0.25">
      <c r="B1607" s="44" t="s">
        <v>1747</v>
      </c>
      <c r="C1607" s="45">
        <v>194.8</v>
      </c>
      <c r="D1607" s="45">
        <v>199.58</v>
      </c>
      <c r="E1607" s="45">
        <v>194.13</v>
      </c>
      <c r="F1607" s="45">
        <v>198.31</v>
      </c>
      <c r="G1607" s="45">
        <v>197.71</v>
      </c>
      <c r="H1607" s="46">
        <v>16826000</v>
      </c>
    </row>
    <row r="1608" spans="2:8" ht="13.5" thickBot="1" x14ac:dyDescent="0.25">
      <c r="B1608" s="44" t="s">
        <v>1748</v>
      </c>
      <c r="C1608" s="45">
        <v>195.79</v>
      </c>
      <c r="D1608" s="45">
        <v>197.07</v>
      </c>
      <c r="E1608" s="45">
        <v>194.64</v>
      </c>
      <c r="F1608" s="45">
        <v>195.85</v>
      </c>
      <c r="G1608" s="45">
        <v>195.26</v>
      </c>
      <c r="H1608" s="46">
        <v>21860900</v>
      </c>
    </row>
    <row r="1609" spans="2:8" ht="13.5" thickBot="1" x14ac:dyDescent="0.25">
      <c r="B1609" s="44" t="s">
        <v>1749</v>
      </c>
      <c r="C1609" s="45">
        <v>193.1</v>
      </c>
      <c r="D1609" s="45">
        <v>197.28</v>
      </c>
      <c r="E1609" s="45">
        <v>192.91</v>
      </c>
      <c r="F1609" s="45">
        <v>196.81</v>
      </c>
      <c r="G1609" s="45">
        <v>196.22</v>
      </c>
      <c r="H1609" s="46">
        <v>19120900</v>
      </c>
    </row>
    <row r="1610" spans="2:8" ht="13.5" thickBot="1" x14ac:dyDescent="0.25">
      <c r="B1610" s="44" t="s">
        <v>1750</v>
      </c>
      <c r="C1610" s="45">
        <v>192.74</v>
      </c>
      <c r="D1610" s="45">
        <v>194.5</v>
      </c>
      <c r="E1610" s="45">
        <v>191.91</v>
      </c>
      <c r="F1610" s="45">
        <v>192.41</v>
      </c>
      <c r="G1610" s="45">
        <v>191.83</v>
      </c>
      <c r="H1610" s="46">
        <v>15853800</v>
      </c>
    </row>
    <row r="1611" spans="2:8" ht="13.5" thickBot="1" x14ac:dyDescent="0.25">
      <c r="B1611" s="44" t="s">
        <v>1751</v>
      </c>
      <c r="C1611" s="45">
        <v>192.17</v>
      </c>
      <c r="D1611" s="45">
        <v>193.28</v>
      </c>
      <c r="E1611" s="45">
        <v>191.56</v>
      </c>
      <c r="F1611" s="45">
        <v>192.4</v>
      </c>
      <c r="G1611" s="45">
        <v>191.82</v>
      </c>
      <c r="H1611" s="46">
        <v>11562700</v>
      </c>
    </row>
    <row r="1612" spans="2:8" ht="13.5" thickBot="1" x14ac:dyDescent="0.25">
      <c r="B1612" s="44" t="s">
        <v>1752</v>
      </c>
      <c r="C1612" s="45">
        <v>188.81</v>
      </c>
      <c r="D1612" s="45">
        <v>192.6</v>
      </c>
      <c r="E1612" s="45">
        <v>188.8</v>
      </c>
      <c r="F1612" s="45">
        <v>191.54</v>
      </c>
      <c r="G1612" s="45">
        <v>190.97</v>
      </c>
      <c r="H1612" s="46">
        <v>12928900</v>
      </c>
    </row>
    <row r="1613" spans="2:8" ht="13.5" thickBot="1" x14ac:dyDescent="0.25">
      <c r="B1613" s="44" t="s">
        <v>1753</v>
      </c>
      <c r="C1613" s="45">
        <v>187.53</v>
      </c>
      <c r="D1613" s="45">
        <v>189.48</v>
      </c>
      <c r="E1613" s="45">
        <v>186.43</v>
      </c>
      <c r="F1613" s="45">
        <v>189.1</v>
      </c>
      <c r="G1613" s="45">
        <v>188.53</v>
      </c>
      <c r="H1613" s="46">
        <v>12677100</v>
      </c>
    </row>
    <row r="1614" spans="2:8" ht="13.5" thickBot="1" x14ac:dyDescent="0.25">
      <c r="B1614" s="44" t="s">
        <v>1754</v>
      </c>
      <c r="C1614" s="45">
        <v>190.75</v>
      </c>
      <c r="D1614" s="45">
        <v>190.97</v>
      </c>
      <c r="E1614" s="45">
        <v>186.77</v>
      </c>
      <c r="F1614" s="45">
        <v>188.18</v>
      </c>
      <c r="G1614" s="45">
        <v>187.62</v>
      </c>
      <c r="H1614" s="46">
        <v>21503200</v>
      </c>
    </row>
    <row r="1615" spans="2:8" ht="13.5" thickBot="1" x14ac:dyDescent="0.25">
      <c r="B1615" s="44" t="s">
        <v>1755</v>
      </c>
      <c r="C1615" s="45">
        <v>191.03</v>
      </c>
      <c r="D1615" s="45">
        <v>192.53</v>
      </c>
      <c r="E1615" s="45">
        <v>189.11</v>
      </c>
      <c r="F1615" s="45">
        <v>191.34</v>
      </c>
      <c r="G1615" s="45">
        <v>190.77</v>
      </c>
      <c r="H1615" s="46">
        <v>22558900</v>
      </c>
    </row>
    <row r="1616" spans="2:8" ht="13.5" thickBot="1" x14ac:dyDescent="0.25">
      <c r="B1616" s="44" t="s">
        <v>1756</v>
      </c>
      <c r="C1616" s="45">
        <v>194.3</v>
      </c>
      <c r="D1616" s="45">
        <v>195</v>
      </c>
      <c r="E1616" s="45">
        <v>192.62</v>
      </c>
      <c r="F1616" s="45">
        <v>192.94</v>
      </c>
      <c r="G1616" s="45">
        <v>192.36</v>
      </c>
      <c r="H1616" s="46">
        <v>15544300</v>
      </c>
    </row>
    <row r="1617" spans="2:8" ht="13.5" thickBot="1" x14ac:dyDescent="0.25">
      <c r="B1617" s="44" t="s">
        <v>1757</v>
      </c>
      <c r="C1617" s="45">
        <v>191.84</v>
      </c>
      <c r="D1617" s="45">
        <v>193.98</v>
      </c>
      <c r="E1617" s="45">
        <v>191.47</v>
      </c>
      <c r="F1617" s="45">
        <v>193.28</v>
      </c>
      <c r="G1617" s="45">
        <v>192.7</v>
      </c>
      <c r="H1617" s="46">
        <v>18939800</v>
      </c>
    </row>
    <row r="1618" spans="2:8" ht="13.5" thickBot="1" x14ac:dyDescent="0.25">
      <c r="B1618" s="44" t="s">
        <v>1758</v>
      </c>
      <c r="C1618" s="45">
        <v>193.07</v>
      </c>
      <c r="D1618" s="45">
        <v>194.55</v>
      </c>
      <c r="E1618" s="45">
        <v>192.07</v>
      </c>
      <c r="F1618" s="45">
        <v>193.99</v>
      </c>
      <c r="G1618" s="45">
        <v>193.41</v>
      </c>
      <c r="H1618" s="46">
        <v>17307200</v>
      </c>
    </row>
    <row r="1619" spans="2:8" ht="13.5" thickBot="1" x14ac:dyDescent="0.25">
      <c r="B1619" s="44" t="s">
        <v>1759</v>
      </c>
      <c r="C1619" s="45">
        <v>187.87</v>
      </c>
      <c r="D1619" s="45">
        <v>192.72</v>
      </c>
      <c r="E1619" s="45">
        <v>187.48</v>
      </c>
      <c r="F1619" s="45">
        <v>191.78</v>
      </c>
      <c r="G1619" s="45">
        <v>191.2</v>
      </c>
      <c r="H1619" s="46">
        <v>30782600</v>
      </c>
    </row>
    <row r="1620" spans="2:8" ht="13.5" thickBot="1" x14ac:dyDescent="0.25">
      <c r="B1620" s="44" t="s">
        <v>1760</v>
      </c>
      <c r="C1620" s="45">
        <v>186.54</v>
      </c>
      <c r="D1620" s="45">
        <v>188</v>
      </c>
      <c r="E1620" s="45">
        <v>185.25</v>
      </c>
      <c r="F1620" s="45">
        <v>187.67</v>
      </c>
      <c r="G1620" s="45">
        <v>187.11</v>
      </c>
      <c r="H1620" s="46">
        <v>13736900</v>
      </c>
    </row>
    <row r="1621" spans="2:8" ht="13.5" thickBot="1" x14ac:dyDescent="0.25">
      <c r="B1621" s="44" t="s">
        <v>1761</v>
      </c>
      <c r="C1621" s="45">
        <v>184.34</v>
      </c>
      <c r="D1621" s="45">
        <v>186.81</v>
      </c>
      <c r="E1621" s="45">
        <v>183.71</v>
      </c>
      <c r="F1621" s="45">
        <v>185.74</v>
      </c>
      <c r="G1621" s="45">
        <v>185.18</v>
      </c>
      <c r="H1621" s="46">
        <v>16398900</v>
      </c>
    </row>
    <row r="1622" spans="2:8" ht="13.5" thickBot="1" x14ac:dyDescent="0.25">
      <c r="B1622" s="44" t="s">
        <v>1762</v>
      </c>
      <c r="C1622" s="45">
        <v>186.02</v>
      </c>
      <c r="D1622" s="45">
        <v>186.33</v>
      </c>
      <c r="E1622" s="45">
        <v>184.45</v>
      </c>
      <c r="F1622" s="45">
        <v>184.92</v>
      </c>
      <c r="G1622" s="45">
        <v>184.36</v>
      </c>
      <c r="H1622" s="46">
        <v>10965100</v>
      </c>
    </row>
    <row r="1623" spans="2:8" ht="13.5" thickBot="1" x14ac:dyDescent="0.25">
      <c r="B1623" s="44" t="s">
        <v>1763</v>
      </c>
      <c r="C1623" s="45">
        <v>185.88</v>
      </c>
      <c r="D1623" s="45">
        <v>186.8</v>
      </c>
      <c r="E1623" s="45">
        <v>185.03</v>
      </c>
      <c r="F1623" s="45">
        <v>185.93</v>
      </c>
      <c r="G1623" s="45">
        <v>185.37</v>
      </c>
      <c r="H1623" s="46">
        <v>12354700</v>
      </c>
    </row>
    <row r="1624" spans="2:8" ht="13.5" thickBot="1" x14ac:dyDescent="0.25">
      <c r="B1624" s="44" t="s">
        <v>1764</v>
      </c>
      <c r="C1624" s="45">
        <v>182.5</v>
      </c>
      <c r="D1624" s="45">
        <v>186.91</v>
      </c>
      <c r="E1624" s="45">
        <v>182.18</v>
      </c>
      <c r="F1624" s="45">
        <v>186.9</v>
      </c>
      <c r="G1624" s="45">
        <v>186.34</v>
      </c>
      <c r="H1624" s="46">
        <v>16628100</v>
      </c>
    </row>
    <row r="1625" spans="2:8" ht="13.5" thickBot="1" x14ac:dyDescent="0.25">
      <c r="B1625" s="44" t="s">
        <v>1765</v>
      </c>
      <c r="C1625" s="45">
        <v>184.93</v>
      </c>
      <c r="D1625" s="45">
        <v>185.42</v>
      </c>
      <c r="E1625" s="45">
        <v>183.43</v>
      </c>
      <c r="F1625" s="45">
        <v>183.8</v>
      </c>
      <c r="G1625" s="45">
        <v>183.25</v>
      </c>
      <c r="H1625" s="46">
        <v>12731400</v>
      </c>
    </row>
    <row r="1626" spans="2:8" ht="13.5" thickBot="1" x14ac:dyDescent="0.25">
      <c r="B1626" s="44" t="s">
        <v>1766</v>
      </c>
      <c r="C1626" s="45">
        <v>183.77</v>
      </c>
      <c r="D1626" s="45">
        <v>185.3</v>
      </c>
      <c r="E1626" s="45">
        <v>183.13</v>
      </c>
      <c r="F1626" s="45">
        <v>184.49</v>
      </c>
      <c r="G1626" s="45">
        <v>183.94</v>
      </c>
      <c r="H1626" s="46">
        <v>13532900</v>
      </c>
    </row>
    <row r="1627" spans="2:8" ht="13.5" thickBot="1" x14ac:dyDescent="0.25">
      <c r="B1627" s="44" t="s">
        <v>1767</v>
      </c>
      <c r="C1627" s="45">
        <v>183.49</v>
      </c>
      <c r="D1627" s="45">
        <v>184.19</v>
      </c>
      <c r="E1627" s="45">
        <v>182.61</v>
      </c>
      <c r="F1627" s="45">
        <v>182.68</v>
      </c>
      <c r="G1627" s="45">
        <v>182.13</v>
      </c>
      <c r="H1627" s="46">
        <v>13130500</v>
      </c>
    </row>
    <row r="1628" spans="2:8" ht="13.5" thickBot="1" x14ac:dyDescent="0.25">
      <c r="B1628" s="44" t="s">
        <v>1768</v>
      </c>
      <c r="C1628" s="45">
        <v>182.68</v>
      </c>
      <c r="D1628" s="45">
        <v>184.06</v>
      </c>
      <c r="E1628" s="45">
        <v>182.22</v>
      </c>
      <c r="F1628" s="45">
        <v>183.76</v>
      </c>
      <c r="G1628" s="45">
        <v>183.21</v>
      </c>
      <c r="H1628" s="46">
        <v>14840700</v>
      </c>
    </row>
    <row r="1629" spans="2:8" ht="13.5" thickBot="1" x14ac:dyDescent="0.25">
      <c r="B1629" s="44" t="s">
        <v>1769</v>
      </c>
      <c r="C1629" s="45">
        <v>183.7</v>
      </c>
      <c r="D1629" s="45">
        <v>184.32</v>
      </c>
      <c r="E1629" s="45">
        <v>182.66</v>
      </c>
      <c r="F1629" s="45">
        <v>183.2</v>
      </c>
      <c r="G1629" s="45">
        <v>182.65</v>
      </c>
      <c r="H1629" s="46">
        <v>16975500</v>
      </c>
    </row>
    <row r="1630" spans="2:8" ht="13.5" thickBot="1" x14ac:dyDescent="0.25">
      <c r="B1630" s="44" t="s">
        <v>1770</v>
      </c>
      <c r="C1630" s="45">
        <v>184.88</v>
      </c>
      <c r="D1630" s="45">
        <v>185.29</v>
      </c>
      <c r="E1630" s="45">
        <v>183.2</v>
      </c>
      <c r="F1630" s="45">
        <v>184.32</v>
      </c>
      <c r="G1630" s="45">
        <v>183.77</v>
      </c>
      <c r="H1630" s="46">
        <v>15429400</v>
      </c>
    </row>
    <row r="1631" spans="2:8" ht="13.5" thickBot="1" x14ac:dyDescent="0.25">
      <c r="B1631" s="44" t="s">
        <v>1771</v>
      </c>
      <c r="C1631" s="45">
        <v>187.71</v>
      </c>
      <c r="D1631" s="45">
        <v>187.86</v>
      </c>
      <c r="E1631" s="45">
        <v>186.2</v>
      </c>
      <c r="F1631" s="45">
        <v>186.64</v>
      </c>
      <c r="G1631" s="45">
        <v>186.08</v>
      </c>
      <c r="H1631" s="46">
        <v>15646700</v>
      </c>
    </row>
    <row r="1632" spans="2:8" ht="13.5" thickBot="1" x14ac:dyDescent="0.25">
      <c r="B1632" s="44" t="s">
        <v>1772</v>
      </c>
      <c r="C1632" s="45">
        <v>184.85</v>
      </c>
      <c r="D1632" s="45">
        <v>188.32</v>
      </c>
      <c r="E1632" s="45">
        <v>184.18</v>
      </c>
      <c r="F1632" s="45">
        <v>186.99</v>
      </c>
      <c r="G1632" s="45">
        <v>186.43</v>
      </c>
      <c r="H1632" s="46">
        <v>21207800</v>
      </c>
    </row>
    <row r="1633" spans="2:8" ht="13.5" thickBot="1" x14ac:dyDescent="0.25">
      <c r="B1633" s="44" t="s">
        <v>1773</v>
      </c>
      <c r="C1633" s="45">
        <v>183.15</v>
      </c>
      <c r="D1633" s="45">
        <v>186.13</v>
      </c>
      <c r="E1633" s="45">
        <v>182.5</v>
      </c>
      <c r="F1633" s="45">
        <v>185.53</v>
      </c>
      <c r="G1633" s="45">
        <v>184.97</v>
      </c>
      <c r="H1633" s="46">
        <v>21071400</v>
      </c>
    </row>
    <row r="1634" spans="2:8" ht="13.5" thickBot="1" x14ac:dyDescent="0.25">
      <c r="B1634" s="44" t="s">
        <v>1774</v>
      </c>
      <c r="C1634" s="45">
        <v>179.67</v>
      </c>
      <c r="D1634" s="45">
        <v>183.01</v>
      </c>
      <c r="E1634" s="45">
        <v>178.78</v>
      </c>
      <c r="F1634" s="45">
        <v>182.66</v>
      </c>
      <c r="G1634" s="45">
        <v>182.11</v>
      </c>
      <c r="H1634" s="46">
        <v>23282800</v>
      </c>
    </row>
    <row r="1635" spans="2:8" ht="13.5" thickBot="1" x14ac:dyDescent="0.25">
      <c r="B1635" s="44" t="s">
        <v>1775</v>
      </c>
      <c r="C1635" s="45">
        <v>178.25</v>
      </c>
      <c r="D1635" s="45">
        <v>179.04</v>
      </c>
      <c r="E1635" s="45">
        <v>177.11</v>
      </c>
      <c r="F1635" s="45">
        <v>178.92</v>
      </c>
      <c r="G1635" s="45">
        <v>178.38</v>
      </c>
      <c r="H1635" s="46">
        <v>15577200</v>
      </c>
    </row>
    <row r="1636" spans="2:8" ht="13.5" thickBot="1" x14ac:dyDescent="0.25">
      <c r="B1636" s="44" t="s">
        <v>1776</v>
      </c>
      <c r="C1636" s="45">
        <v>177.35</v>
      </c>
      <c r="D1636" s="45">
        <v>179.5</v>
      </c>
      <c r="E1636" s="45">
        <v>177.17</v>
      </c>
      <c r="F1636" s="45">
        <v>177.97</v>
      </c>
      <c r="G1636" s="45">
        <v>177.44</v>
      </c>
      <c r="H1636" s="46">
        <v>18697200</v>
      </c>
    </row>
    <row r="1637" spans="2:8" ht="13.5" thickBot="1" x14ac:dyDescent="0.25">
      <c r="B1637" s="44" t="s">
        <v>1777</v>
      </c>
      <c r="C1637" s="45">
        <v>173.08</v>
      </c>
      <c r="D1637" s="45">
        <v>176.98</v>
      </c>
      <c r="E1637" s="45">
        <v>173.06</v>
      </c>
      <c r="F1637" s="45">
        <v>176.61</v>
      </c>
      <c r="G1637" s="45">
        <v>176.08</v>
      </c>
      <c r="H1637" s="46">
        <v>17677800</v>
      </c>
    </row>
    <row r="1638" spans="2:8" ht="13.5" thickBot="1" x14ac:dyDescent="0.25">
      <c r="B1638" s="44" t="s">
        <v>1778</v>
      </c>
      <c r="C1638" s="45">
        <v>175.13</v>
      </c>
      <c r="D1638" s="45">
        <v>176.12</v>
      </c>
      <c r="E1638" s="45">
        <v>172.12</v>
      </c>
      <c r="F1638" s="45">
        <v>174.02</v>
      </c>
      <c r="G1638" s="45">
        <v>173.5</v>
      </c>
      <c r="H1638" s="46">
        <v>24026100</v>
      </c>
    </row>
    <row r="1639" spans="2:8" ht="13.5" thickBot="1" x14ac:dyDescent="0.25">
      <c r="B1639" s="44" t="s">
        <v>1779</v>
      </c>
      <c r="C1639" s="45">
        <v>174.25</v>
      </c>
      <c r="D1639" s="45">
        <v>178.08</v>
      </c>
      <c r="E1639" s="45">
        <v>174.2</v>
      </c>
      <c r="F1639" s="45">
        <v>176.07</v>
      </c>
      <c r="G1639" s="45">
        <v>175.54</v>
      </c>
      <c r="H1639" s="46">
        <v>30424500</v>
      </c>
    </row>
    <row r="1640" spans="2:8" ht="13.5" thickBot="1" x14ac:dyDescent="0.25">
      <c r="B1640" s="44" t="s">
        <v>1780</v>
      </c>
      <c r="C1640" s="45">
        <v>172</v>
      </c>
      <c r="D1640" s="45">
        <v>174.02</v>
      </c>
      <c r="E1640" s="45">
        <v>170.23</v>
      </c>
      <c r="F1640" s="45">
        <v>173.86</v>
      </c>
      <c r="G1640" s="45">
        <v>173.34</v>
      </c>
      <c r="H1640" s="46">
        <v>26025900</v>
      </c>
    </row>
    <row r="1641" spans="2:8" ht="13.5" thickBot="1" x14ac:dyDescent="0.25">
      <c r="B1641" s="44" t="s">
        <v>1781</v>
      </c>
      <c r="C1641" s="45">
        <v>173.79</v>
      </c>
      <c r="D1641" s="45">
        <v>175.72</v>
      </c>
      <c r="E1641" s="45">
        <v>171.71</v>
      </c>
      <c r="F1641" s="45">
        <v>172</v>
      </c>
      <c r="G1641" s="45">
        <v>171.48</v>
      </c>
      <c r="H1641" s="46">
        <v>20750500</v>
      </c>
    </row>
    <row r="1642" spans="2:8" ht="13.5" thickBot="1" x14ac:dyDescent="0.25">
      <c r="B1642" s="44" t="s">
        <v>1782</v>
      </c>
      <c r="C1642" s="45">
        <v>176.81</v>
      </c>
      <c r="D1642" s="45">
        <v>177.1</v>
      </c>
      <c r="E1642" s="45">
        <v>172.6</v>
      </c>
      <c r="F1642" s="45">
        <v>173.59</v>
      </c>
      <c r="G1642" s="45">
        <v>173.07</v>
      </c>
      <c r="H1642" s="46">
        <v>29804700</v>
      </c>
    </row>
    <row r="1643" spans="2:8" ht="13.5" thickBot="1" x14ac:dyDescent="0.25">
      <c r="B1643" s="44" t="s">
        <v>1783</v>
      </c>
      <c r="C1643" s="45">
        <v>173.22</v>
      </c>
      <c r="D1643" s="45">
        <v>176.27</v>
      </c>
      <c r="E1643" s="45">
        <v>170.8</v>
      </c>
      <c r="F1643" s="45">
        <v>174.16</v>
      </c>
      <c r="G1643" s="45">
        <v>173.64</v>
      </c>
      <c r="H1643" s="46">
        <v>77556900</v>
      </c>
    </row>
    <row r="1644" spans="2:8" ht="13.5" thickBot="1" x14ac:dyDescent="0.25">
      <c r="B1644" s="44" t="s">
        <v>1784</v>
      </c>
      <c r="C1644" s="45">
        <v>160.13999999999999</v>
      </c>
      <c r="D1644" s="45">
        <v>161.06</v>
      </c>
      <c r="E1644" s="45">
        <v>156.19</v>
      </c>
      <c r="F1644" s="45">
        <v>159.69</v>
      </c>
      <c r="G1644" s="45">
        <v>159.21</v>
      </c>
      <c r="H1644" s="46">
        <v>41083600</v>
      </c>
    </row>
    <row r="1645" spans="2:8" ht="13.5" thickBot="1" x14ac:dyDescent="0.25">
      <c r="B1645" s="44" t="s">
        <v>1785</v>
      </c>
      <c r="C1645" s="45">
        <v>165.43</v>
      </c>
      <c r="D1645" s="45">
        <v>166.1</v>
      </c>
      <c r="E1645" s="45">
        <v>158.19</v>
      </c>
      <c r="F1645" s="45">
        <v>159.69</v>
      </c>
      <c r="G1645" s="45">
        <v>159.21</v>
      </c>
      <c r="H1645" s="46">
        <v>35079900</v>
      </c>
    </row>
    <row r="1646" spans="2:8" ht="13.5" thickBot="1" x14ac:dyDescent="0.25">
      <c r="B1646" s="44" t="s">
        <v>1786</v>
      </c>
      <c r="C1646" s="45">
        <v>167.27</v>
      </c>
      <c r="D1646" s="45">
        <v>168.45</v>
      </c>
      <c r="E1646" s="45">
        <v>165.09</v>
      </c>
      <c r="F1646" s="45">
        <v>165.84</v>
      </c>
      <c r="G1646" s="45">
        <v>165.34</v>
      </c>
      <c r="H1646" s="46">
        <v>23088100</v>
      </c>
    </row>
    <row r="1647" spans="2:8" ht="13.5" thickBot="1" x14ac:dyDescent="0.25">
      <c r="B1647" s="44" t="s">
        <v>1787</v>
      </c>
      <c r="C1647" s="45">
        <v>167.79</v>
      </c>
      <c r="D1647" s="45">
        <v>168.43</v>
      </c>
      <c r="E1647" s="45">
        <v>165.81</v>
      </c>
      <c r="F1647" s="45">
        <v>166.28</v>
      </c>
      <c r="G1647" s="45">
        <v>165.78</v>
      </c>
      <c r="H1647" s="46">
        <v>19119400</v>
      </c>
    </row>
    <row r="1648" spans="2:8" ht="13.5" thickBot="1" x14ac:dyDescent="0.25">
      <c r="B1648" s="44" t="s">
        <v>1788</v>
      </c>
      <c r="C1648" s="45">
        <v>166.2</v>
      </c>
      <c r="D1648" s="45">
        <v>168.33</v>
      </c>
      <c r="E1648" s="45">
        <v>165.2</v>
      </c>
      <c r="F1648" s="45">
        <v>168.1</v>
      </c>
      <c r="G1648" s="45">
        <v>167.6</v>
      </c>
      <c r="H1648" s="46">
        <v>22235000</v>
      </c>
    </row>
    <row r="1649" spans="2:8" ht="13.5" thickBot="1" x14ac:dyDescent="0.25">
      <c r="B1649" s="44" t="s">
        <v>1789</v>
      </c>
      <c r="C1649" s="45">
        <v>166.88</v>
      </c>
      <c r="D1649" s="45">
        <v>168.12</v>
      </c>
      <c r="E1649" s="45">
        <v>165.77</v>
      </c>
      <c r="F1649" s="45">
        <v>166.36</v>
      </c>
      <c r="G1649" s="45">
        <v>165.86</v>
      </c>
      <c r="H1649" s="46">
        <v>20969600</v>
      </c>
    </row>
    <row r="1650" spans="2:8" ht="13.5" thickBot="1" x14ac:dyDescent="0.25">
      <c r="B1650" s="44" t="s">
        <v>1790</v>
      </c>
      <c r="C1650" s="45">
        <v>165.83</v>
      </c>
      <c r="D1650" s="45">
        <v>169</v>
      </c>
      <c r="E1650" s="45">
        <v>165.66</v>
      </c>
      <c r="F1650" s="45">
        <v>168.66</v>
      </c>
      <c r="G1650" s="45">
        <v>168.15</v>
      </c>
      <c r="H1650" s="46">
        <v>22743000</v>
      </c>
    </row>
    <row r="1651" spans="2:8" ht="13.5" thickBot="1" x14ac:dyDescent="0.25">
      <c r="B1651" s="44" t="s">
        <v>1791</v>
      </c>
      <c r="C1651" s="45">
        <v>165.72</v>
      </c>
      <c r="D1651" s="45">
        <v>165.78</v>
      </c>
      <c r="E1651" s="45">
        <v>163.38999999999999</v>
      </c>
      <c r="F1651" s="45">
        <v>164.83</v>
      </c>
      <c r="G1651" s="45">
        <v>164.34</v>
      </c>
      <c r="H1651" s="46">
        <v>18119400</v>
      </c>
    </row>
    <row r="1652" spans="2:8" ht="13.5" thickBot="1" x14ac:dyDescent="0.25">
      <c r="B1652" s="44" t="s">
        <v>1792</v>
      </c>
      <c r="C1652" s="45">
        <v>164.58</v>
      </c>
      <c r="D1652" s="45">
        <v>165.7</v>
      </c>
      <c r="E1652" s="45">
        <v>163.77000000000001</v>
      </c>
      <c r="F1652" s="45">
        <v>164.52</v>
      </c>
      <c r="G1652" s="45">
        <v>164.03</v>
      </c>
      <c r="H1652" s="46">
        <v>19990600</v>
      </c>
    </row>
    <row r="1653" spans="2:8" ht="13.5" thickBot="1" x14ac:dyDescent="0.25">
      <c r="B1653" s="44" t="s">
        <v>1793</v>
      </c>
      <c r="C1653" s="45">
        <v>166.98</v>
      </c>
      <c r="D1653" s="45">
        <v>167.45</v>
      </c>
      <c r="E1653" s="45">
        <v>163.1</v>
      </c>
      <c r="F1653" s="45">
        <v>163.87</v>
      </c>
      <c r="G1653" s="45">
        <v>163.38</v>
      </c>
      <c r="H1653" s="46">
        <v>38263000</v>
      </c>
    </row>
    <row r="1654" spans="2:8" ht="13.5" thickBot="1" x14ac:dyDescent="0.25">
      <c r="B1654" s="44" t="s">
        <v>1794</v>
      </c>
      <c r="C1654" s="45">
        <v>165.36</v>
      </c>
      <c r="D1654" s="45">
        <v>168.65</v>
      </c>
      <c r="E1654" s="45">
        <v>163.25</v>
      </c>
      <c r="F1654" s="45">
        <v>166.32</v>
      </c>
      <c r="G1654" s="45">
        <v>165.82</v>
      </c>
      <c r="H1654" s="46">
        <v>56144600</v>
      </c>
    </row>
    <row r="1655" spans="2:8" ht="13.5" thickBot="1" x14ac:dyDescent="0.25">
      <c r="B1655" s="44" t="s">
        <v>1795</v>
      </c>
      <c r="C1655" s="45">
        <v>157.93</v>
      </c>
      <c r="D1655" s="45">
        <v>165.98</v>
      </c>
      <c r="E1655" s="45">
        <v>157.01</v>
      </c>
      <c r="F1655" s="45">
        <v>165.04</v>
      </c>
      <c r="G1655" s="45">
        <v>164.54</v>
      </c>
      <c r="H1655" s="46">
        <v>57889300</v>
      </c>
    </row>
    <row r="1656" spans="2:8" ht="13.5" thickBot="1" x14ac:dyDescent="0.25">
      <c r="B1656" s="44" t="s">
        <v>1796</v>
      </c>
      <c r="C1656" s="45">
        <v>157.82</v>
      </c>
      <c r="D1656" s="45">
        <v>160.53</v>
      </c>
      <c r="E1656" s="45">
        <v>156.04</v>
      </c>
      <c r="F1656" s="45">
        <v>157.93</v>
      </c>
      <c r="G1656" s="45">
        <v>157.46</v>
      </c>
      <c r="H1656" s="46">
        <v>34915200</v>
      </c>
    </row>
    <row r="1657" spans="2:8" ht="13.5" thickBot="1" x14ac:dyDescent="0.25">
      <c r="B1657" s="44" t="s">
        <v>1797</v>
      </c>
      <c r="C1657" s="45">
        <v>157.72999999999999</v>
      </c>
      <c r="D1657" s="45">
        <v>161.41999999999999</v>
      </c>
      <c r="E1657" s="45">
        <v>156.81</v>
      </c>
      <c r="F1657" s="45">
        <v>157.19999999999999</v>
      </c>
      <c r="G1657" s="45">
        <v>156.72999999999999</v>
      </c>
      <c r="H1657" s="46">
        <v>41644800</v>
      </c>
    </row>
    <row r="1658" spans="2:8" ht="13.5" thickBot="1" x14ac:dyDescent="0.25">
      <c r="B1658" s="44" t="s">
        <v>1798</v>
      </c>
      <c r="C1658" s="45">
        <v>161.56</v>
      </c>
      <c r="D1658" s="45">
        <v>161.57</v>
      </c>
      <c r="E1658" s="45">
        <v>156.65</v>
      </c>
      <c r="F1658" s="45">
        <v>159.34</v>
      </c>
      <c r="G1658" s="45">
        <v>158.86000000000001</v>
      </c>
      <c r="H1658" s="46">
        <v>41449600</v>
      </c>
    </row>
    <row r="1659" spans="2:8" ht="13.5" thickBot="1" x14ac:dyDescent="0.25">
      <c r="B1659" s="44" t="s">
        <v>1799</v>
      </c>
      <c r="C1659" s="45">
        <v>152.03</v>
      </c>
      <c r="D1659" s="45">
        <v>155.56</v>
      </c>
      <c r="E1659" s="45">
        <v>150.51</v>
      </c>
      <c r="F1659" s="45">
        <v>155.1</v>
      </c>
      <c r="G1659" s="45">
        <v>154.63</v>
      </c>
      <c r="H1659" s="46">
        <v>49885600</v>
      </c>
    </row>
    <row r="1660" spans="2:8" ht="13.5" thickBot="1" x14ac:dyDescent="0.25">
      <c r="B1660" s="44" t="s">
        <v>1800</v>
      </c>
      <c r="C1660" s="45">
        <v>156.55000000000001</v>
      </c>
      <c r="D1660" s="45">
        <v>157.38999999999999</v>
      </c>
      <c r="E1660" s="45">
        <v>150.81</v>
      </c>
      <c r="F1660" s="45">
        <v>156.11000000000001</v>
      </c>
      <c r="G1660" s="45">
        <v>155.63999999999999</v>
      </c>
      <c r="H1660" s="46">
        <v>42543900</v>
      </c>
    </row>
    <row r="1661" spans="2:8" ht="13.5" thickBot="1" x14ac:dyDescent="0.25">
      <c r="B1661" s="44" t="s">
        <v>1801</v>
      </c>
      <c r="C1661" s="45">
        <v>157.81</v>
      </c>
      <c r="D1661" s="45">
        <v>159.19999999999999</v>
      </c>
      <c r="E1661" s="45">
        <v>154.11000000000001</v>
      </c>
      <c r="F1661" s="45">
        <v>155.38999999999999</v>
      </c>
      <c r="G1661" s="45">
        <v>154.91999999999999</v>
      </c>
      <c r="H1661" s="46">
        <v>36796000</v>
      </c>
    </row>
    <row r="1662" spans="2:8" ht="13.5" thickBot="1" x14ac:dyDescent="0.25">
      <c r="B1662" s="44" t="s">
        <v>1802</v>
      </c>
      <c r="C1662" s="45">
        <v>155.15</v>
      </c>
      <c r="D1662" s="45">
        <v>161.41999999999999</v>
      </c>
      <c r="E1662" s="45">
        <v>154.13999999999999</v>
      </c>
      <c r="F1662" s="45">
        <v>159.79</v>
      </c>
      <c r="G1662" s="45">
        <v>159.31</v>
      </c>
      <c r="H1662" s="46">
        <v>59434300</v>
      </c>
    </row>
    <row r="1663" spans="2:8" ht="13.5" thickBot="1" x14ac:dyDescent="0.25">
      <c r="B1663" s="44" t="s">
        <v>1803</v>
      </c>
      <c r="C1663" s="45">
        <v>151.65</v>
      </c>
      <c r="D1663" s="45">
        <v>155.88</v>
      </c>
      <c r="E1663" s="45">
        <v>150.80000000000001</v>
      </c>
      <c r="F1663" s="45">
        <v>153.03</v>
      </c>
      <c r="G1663" s="45">
        <v>152.57</v>
      </c>
      <c r="H1663" s="46">
        <v>60029200</v>
      </c>
    </row>
    <row r="1664" spans="2:8" ht="13.5" thickBot="1" x14ac:dyDescent="0.25">
      <c r="B1664" s="44" t="s">
        <v>1804</v>
      </c>
      <c r="C1664" s="45">
        <v>156.31</v>
      </c>
      <c r="D1664" s="45">
        <v>162.85</v>
      </c>
      <c r="E1664" s="45">
        <v>150.75</v>
      </c>
      <c r="F1664" s="45">
        <v>152.22</v>
      </c>
      <c r="G1664" s="45">
        <v>151.76</v>
      </c>
      <c r="H1664" s="46">
        <v>79117000</v>
      </c>
    </row>
    <row r="1665" spans="2:8" ht="13.5" thickBot="1" x14ac:dyDescent="0.25">
      <c r="B1665" s="44" t="s">
        <v>1805</v>
      </c>
      <c r="C1665" s="45">
        <v>160.82</v>
      </c>
      <c r="D1665" s="45">
        <v>161.1</v>
      </c>
      <c r="E1665" s="45">
        <v>149.02000000000001</v>
      </c>
      <c r="F1665" s="45">
        <v>160.06</v>
      </c>
      <c r="G1665" s="45">
        <v>159.58000000000001</v>
      </c>
      <c r="H1665" s="46">
        <v>126116600</v>
      </c>
    </row>
    <row r="1666" spans="2:8" ht="13.5" thickBot="1" x14ac:dyDescent="0.25">
      <c r="B1666" s="44" t="s">
        <v>1806</v>
      </c>
      <c r="C1666" s="45">
        <v>165.44</v>
      </c>
      <c r="D1666" s="45">
        <v>166.6</v>
      </c>
      <c r="E1666" s="45">
        <v>159.02000000000001</v>
      </c>
      <c r="F1666" s="45">
        <v>159.38999999999999</v>
      </c>
      <c r="G1666" s="45">
        <v>158.91</v>
      </c>
      <c r="H1666" s="46">
        <v>53609700</v>
      </c>
    </row>
    <row r="1667" spans="2:8" ht="13.5" thickBot="1" x14ac:dyDescent="0.25">
      <c r="B1667" s="44" t="s">
        <v>1807</v>
      </c>
      <c r="C1667" s="45">
        <v>166.13</v>
      </c>
      <c r="D1667" s="45">
        <v>170.27</v>
      </c>
      <c r="E1667" s="45">
        <v>163.72</v>
      </c>
      <c r="F1667" s="45">
        <v>164.89</v>
      </c>
      <c r="G1667" s="45">
        <v>164.4</v>
      </c>
      <c r="H1667" s="46">
        <v>73743000</v>
      </c>
    </row>
    <row r="1668" spans="2:8" ht="13.5" thickBot="1" x14ac:dyDescent="0.25">
      <c r="B1668" s="44" t="s">
        <v>1808</v>
      </c>
      <c r="C1668" s="45">
        <v>164.8</v>
      </c>
      <c r="D1668" s="45">
        <v>173.4</v>
      </c>
      <c r="E1668" s="45">
        <v>163.30000000000001</v>
      </c>
      <c r="F1668" s="45">
        <v>169.39</v>
      </c>
      <c r="G1668" s="45">
        <v>168.88</v>
      </c>
      <c r="H1668" s="46">
        <v>106598800</v>
      </c>
    </row>
    <row r="1669" spans="2:8" ht="13.5" thickBot="1" x14ac:dyDescent="0.25">
      <c r="B1669" s="44" t="s">
        <v>1809</v>
      </c>
      <c r="C1669" s="45">
        <v>167.47</v>
      </c>
      <c r="D1669" s="45">
        <v>170.2</v>
      </c>
      <c r="E1669" s="45">
        <v>161.94999999999999</v>
      </c>
      <c r="F1669" s="45">
        <v>168.15</v>
      </c>
      <c r="G1669" s="45">
        <v>167.65</v>
      </c>
      <c r="H1669" s="46">
        <v>129851800</v>
      </c>
    </row>
    <row r="1670" spans="2:8" ht="13.5" thickBot="1" x14ac:dyDescent="0.25">
      <c r="B1670" s="44" t="s">
        <v>1810</v>
      </c>
      <c r="C1670" s="45">
        <v>177.01</v>
      </c>
      <c r="D1670" s="45">
        <v>177.17</v>
      </c>
      <c r="E1670" s="45">
        <v>170.06</v>
      </c>
      <c r="F1670" s="45">
        <v>172.56</v>
      </c>
      <c r="G1670" s="45">
        <v>172.04</v>
      </c>
      <c r="H1670" s="46">
        <v>88140100</v>
      </c>
    </row>
    <row r="1671" spans="2:8" ht="13.5" thickBot="1" x14ac:dyDescent="0.25">
      <c r="B1671" s="44" t="s">
        <v>1811</v>
      </c>
      <c r="C1671" s="45">
        <v>184.49</v>
      </c>
      <c r="D1671" s="45">
        <v>185.33</v>
      </c>
      <c r="E1671" s="45">
        <v>183.41</v>
      </c>
      <c r="F1671" s="45">
        <v>185.09</v>
      </c>
      <c r="G1671" s="45">
        <v>184.53</v>
      </c>
      <c r="H1671" s="46">
        <v>24403400</v>
      </c>
    </row>
    <row r="1672" spans="2:8" ht="13.5" thickBot="1" x14ac:dyDescent="0.25">
      <c r="B1672" s="44" t="s">
        <v>1812</v>
      </c>
      <c r="C1672" s="45">
        <v>183.24</v>
      </c>
      <c r="D1672" s="45">
        <v>184</v>
      </c>
      <c r="E1672" s="45">
        <v>182.19</v>
      </c>
      <c r="F1672" s="45">
        <v>183.86</v>
      </c>
      <c r="G1672" s="45">
        <v>183.31</v>
      </c>
      <c r="H1672" s="46">
        <v>15614300</v>
      </c>
    </row>
    <row r="1673" spans="2:8" ht="13.5" thickBot="1" x14ac:dyDescent="0.25">
      <c r="B1673" s="44" t="s">
        <v>1813</v>
      </c>
      <c r="C1673" s="45">
        <v>182.6</v>
      </c>
      <c r="D1673" s="45">
        <v>184.25</v>
      </c>
      <c r="E1673" s="45">
        <v>181.85</v>
      </c>
      <c r="F1673" s="45">
        <v>184.19</v>
      </c>
      <c r="G1673" s="45">
        <v>183.64</v>
      </c>
      <c r="H1673" s="46">
        <v>16821700</v>
      </c>
    </row>
    <row r="1674" spans="2:8" ht="13.5" thickBot="1" x14ac:dyDescent="0.25">
      <c r="B1674" s="44" t="s">
        <v>1814</v>
      </c>
      <c r="C1674" s="45">
        <v>185.61</v>
      </c>
      <c r="D1674" s="45">
        <v>185.99</v>
      </c>
      <c r="E1674" s="45">
        <v>181.11</v>
      </c>
      <c r="F1674" s="45">
        <v>181.88</v>
      </c>
      <c r="G1674" s="45">
        <v>181.33</v>
      </c>
      <c r="H1674" s="46">
        <v>18067500</v>
      </c>
    </row>
    <row r="1675" spans="2:8" ht="13.5" thickBot="1" x14ac:dyDescent="0.25">
      <c r="B1675" s="44" t="s">
        <v>1815</v>
      </c>
      <c r="C1675" s="45">
        <v>185.23</v>
      </c>
      <c r="D1675" s="45">
        <v>186.1</v>
      </c>
      <c r="E1675" s="45">
        <v>184.22</v>
      </c>
      <c r="F1675" s="45">
        <v>184.76</v>
      </c>
      <c r="G1675" s="45">
        <v>184.21</v>
      </c>
      <c r="H1675" s="46">
        <v>15301200</v>
      </c>
    </row>
    <row r="1676" spans="2:8" ht="13.5" thickBot="1" x14ac:dyDescent="0.25">
      <c r="B1676" s="44" t="s">
        <v>1816</v>
      </c>
      <c r="C1676" s="45">
        <v>183.91</v>
      </c>
      <c r="D1676" s="45">
        <v>185.51</v>
      </c>
      <c r="E1676" s="45">
        <v>183.21</v>
      </c>
      <c r="F1676" s="45">
        <v>185.23</v>
      </c>
      <c r="G1676" s="45">
        <v>184.67</v>
      </c>
      <c r="H1676" s="46">
        <v>18526300</v>
      </c>
    </row>
    <row r="1677" spans="2:8" ht="13.5" thickBot="1" x14ac:dyDescent="0.25">
      <c r="B1677" s="44" t="s">
        <v>1817</v>
      </c>
      <c r="C1677" s="45">
        <v>183.56</v>
      </c>
      <c r="D1677" s="45">
        <v>184.4</v>
      </c>
      <c r="E1677" s="45">
        <v>181.45</v>
      </c>
      <c r="F1677" s="45">
        <v>182.34</v>
      </c>
      <c r="G1677" s="45">
        <v>181.79</v>
      </c>
      <c r="H1677" s="46">
        <v>17225900</v>
      </c>
    </row>
    <row r="1678" spans="2:8" ht="13.5" thickBot="1" x14ac:dyDescent="0.25">
      <c r="B1678" s="44" t="s">
        <v>1818</v>
      </c>
      <c r="C1678" s="45">
        <v>178.74</v>
      </c>
      <c r="D1678" s="45">
        <v>183.82</v>
      </c>
      <c r="E1678" s="45">
        <v>178.07</v>
      </c>
      <c r="F1678" s="45">
        <v>183.71</v>
      </c>
      <c r="G1678" s="45">
        <v>183.16</v>
      </c>
      <c r="H1678" s="46">
        <v>19097300</v>
      </c>
    </row>
    <row r="1679" spans="2:8" ht="13.5" thickBot="1" x14ac:dyDescent="0.25">
      <c r="B1679" s="44" t="s">
        <v>1819</v>
      </c>
      <c r="C1679" s="45">
        <v>181.78</v>
      </c>
      <c r="D1679" s="45">
        <v>182.38</v>
      </c>
      <c r="E1679" s="45">
        <v>179.11</v>
      </c>
      <c r="F1679" s="45">
        <v>179.78</v>
      </c>
      <c r="G1679" s="45">
        <v>179.24</v>
      </c>
      <c r="H1679" s="46">
        <v>15086800</v>
      </c>
    </row>
    <row r="1680" spans="2:8" ht="13.5" thickBot="1" x14ac:dyDescent="0.25">
      <c r="B1680" s="44" t="s">
        <v>1820</v>
      </c>
      <c r="C1680" s="45">
        <v>176.2</v>
      </c>
      <c r="D1680" s="45">
        <v>181.15</v>
      </c>
      <c r="E1680" s="45">
        <v>175.89</v>
      </c>
      <c r="F1680" s="45">
        <v>180.4</v>
      </c>
      <c r="G1680" s="45">
        <v>179.86</v>
      </c>
      <c r="H1680" s="46">
        <v>16189300</v>
      </c>
    </row>
    <row r="1681" spans="2:8" ht="13.5" thickBot="1" x14ac:dyDescent="0.25">
      <c r="B1681" s="44" t="s">
        <v>1821</v>
      </c>
      <c r="C1681" s="45">
        <v>173.29</v>
      </c>
      <c r="D1681" s="45">
        <v>177.11</v>
      </c>
      <c r="E1681" s="45">
        <v>172.99</v>
      </c>
      <c r="F1681" s="45">
        <v>176.62</v>
      </c>
      <c r="G1681" s="45">
        <v>176.09</v>
      </c>
      <c r="H1681" s="46">
        <v>20025900</v>
      </c>
    </row>
    <row r="1682" spans="2:8" ht="13.5" thickBot="1" x14ac:dyDescent="0.25">
      <c r="B1682" s="44" t="s">
        <v>1822</v>
      </c>
      <c r="C1682" s="45">
        <v>179.01</v>
      </c>
      <c r="D1682" s="45">
        <v>180.12</v>
      </c>
      <c r="E1682" s="45">
        <v>174.41</v>
      </c>
      <c r="F1682" s="45">
        <v>175.94</v>
      </c>
      <c r="G1682" s="45">
        <v>175.41</v>
      </c>
      <c r="H1682" s="46">
        <v>23201600</v>
      </c>
    </row>
    <row r="1683" spans="2:8" ht="13.5" thickBot="1" x14ac:dyDescent="0.25">
      <c r="B1683" s="44" t="s">
        <v>1823</v>
      </c>
      <c r="C1683" s="45">
        <v>182.3</v>
      </c>
      <c r="D1683" s="45">
        <v>182.88</v>
      </c>
      <c r="E1683" s="45">
        <v>178.14</v>
      </c>
      <c r="F1683" s="45">
        <v>178.32</v>
      </c>
      <c r="G1683" s="45">
        <v>177.78</v>
      </c>
      <c r="H1683" s="46">
        <v>18783000</v>
      </c>
    </row>
    <row r="1684" spans="2:8" ht="13.5" thickBot="1" x14ac:dyDescent="0.25">
      <c r="B1684" s="44" t="s">
        <v>1824</v>
      </c>
      <c r="C1684" s="45">
        <v>184.45</v>
      </c>
      <c r="D1684" s="45">
        <v>184.7</v>
      </c>
      <c r="E1684" s="45">
        <v>181.46</v>
      </c>
      <c r="F1684" s="45">
        <v>181.46</v>
      </c>
      <c r="G1684" s="45">
        <v>180.92</v>
      </c>
      <c r="H1684" s="46">
        <v>15849800</v>
      </c>
    </row>
    <row r="1685" spans="2:8" ht="13.5" thickBot="1" x14ac:dyDescent="0.25">
      <c r="B1685" s="44" t="s">
        <v>1825</v>
      </c>
      <c r="C1685" s="45">
        <v>184.58</v>
      </c>
      <c r="D1685" s="45">
        <v>185.66</v>
      </c>
      <c r="E1685" s="45">
        <v>183.22</v>
      </c>
      <c r="F1685" s="45">
        <v>184.93</v>
      </c>
      <c r="G1685" s="45">
        <v>184.37</v>
      </c>
      <c r="H1685" s="46">
        <v>17599700</v>
      </c>
    </row>
    <row r="1686" spans="2:8" ht="13.5" thickBot="1" x14ac:dyDescent="0.25">
      <c r="B1686" s="44" t="s">
        <v>1826</v>
      </c>
      <c r="C1686" s="45">
        <v>179.9</v>
      </c>
      <c r="D1686" s="45">
        <v>183.39</v>
      </c>
      <c r="E1686" s="45">
        <v>179.51</v>
      </c>
      <c r="F1686" s="45">
        <v>183.29</v>
      </c>
      <c r="G1686" s="45">
        <v>182.74</v>
      </c>
      <c r="H1686" s="46">
        <v>19007300</v>
      </c>
    </row>
    <row r="1687" spans="2:8" ht="13.5" thickBot="1" x14ac:dyDescent="0.25">
      <c r="B1687" s="44" t="s">
        <v>1827</v>
      </c>
      <c r="C1687" s="45">
        <v>178.7</v>
      </c>
      <c r="D1687" s="45">
        <v>180.21</v>
      </c>
      <c r="E1687" s="45">
        <v>177.41</v>
      </c>
      <c r="F1687" s="45">
        <v>178.99</v>
      </c>
      <c r="G1687" s="45">
        <v>178.45</v>
      </c>
      <c r="H1687" s="46">
        <v>18464200</v>
      </c>
    </row>
    <row r="1688" spans="2:8" ht="13.5" thickBot="1" x14ac:dyDescent="0.25">
      <c r="B1688" s="44" t="s">
        <v>1828</v>
      </c>
      <c r="C1688" s="45">
        <v>176.71</v>
      </c>
      <c r="D1688" s="45">
        <v>181.27</v>
      </c>
      <c r="E1688" s="45">
        <v>176.4</v>
      </c>
      <c r="F1688" s="45">
        <v>177.91</v>
      </c>
      <c r="G1688" s="45">
        <v>177.38</v>
      </c>
      <c r="H1688" s="46">
        <v>23200800</v>
      </c>
    </row>
    <row r="1689" spans="2:8" ht="13.5" thickBot="1" x14ac:dyDescent="0.25">
      <c r="B1689" s="44" t="s">
        <v>1829</v>
      </c>
      <c r="C1689" s="45">
        <v>175.77</v>
      </c>
      <c r="D1689" s="45">
        <v>177.95</v>
      </c>
      <c r="E1689" s="45">
        <v>175.11</v>
      </c>
      <c r="F1689" s="45">
        <v>176.01</v>
      </c>
      <c r="G1689" s="45">
        <v>175.48</v>
      </c>
      <c r="H1689" s="46">
        <v>21204900</v>
      </c>
    </row>
    <row r="1690" spans="2:8" ht="13.5" thickBot="1" x14ac:dyDescent="0.25">
      <c r="B1690" s="44" t="s">
        <v>1830</v>
      </c>
      <c r="C1690" s="45">
        <v>178.99</v>
      </c>
      <c r="D1690" s="45">
        <v>179.88</v>
      </c>
      <c r="E1690" s="45">
        <v>176.3</v>
      </c>
      <c r="F1690" s="45">
        <v>177.36</v>
      </c>
      <c r="G1690" s="45">
        <v>176.83</v>
      </c>
      <c r="H1690" s="46">
        <v>20645300</v>
      </c>
    </row>
    <row r="1691" spans="2:8" ht="13.5" thickBot="1" x14ac:dyDescent="0.25">
      <c r="B1691" s="44" t="s">
        <v>1831</v>
      </c>
      <c r="C1691" s="45">
        <v>180.5</v>
      </c>
      <c r="D1691" s="45">
        <v>180.5</v>
      </c>
      <c r="E1691" s="45">
        <v>176.84</v>
      </c>
      <c r="F1691" s="45">
        <v>179.96</v>
      </c>
      <c r="G1691" s="45">
        <v>179.42</v>
      </c>
      <c r="H1691" s="46">
        <v>20922100</v>
      </c>
    </row>
    <row r="1692" spans="2:8" ht="13.5" thickBot="1" x14ac:dyDescent="0.25">
      <c r="B1692" s="44" t="s">
        <v>1832</v>
      </c>
      <c r="C1692" s="45">
        <v>173.45</v>
      </c>
      <c r="D1692" s="45">
        <v>179.81</v>
      </c>
      <c r="E1692" s="45">
        <v>173.21</v>
      </c>
      <c r="F1692" s="45">
        <v>179.52</v>
      </c>
      <c r="G1692" s="45">
        <v>178.98</v>
      </c>
      <c r="H1692" s="46">
        <v>28929700</v>
      </c>
    </row>
    <row r="1693" spans="2:8" ht="13.5" thickBot="1" x14ac:dyDescent="0.25">
      <c r="B1693" s="44" t="s">
        <v>1833</v>
      </c>
      <c r="C1693" s="45">
        <v>175.62</v>
      </c>
      <c r="D1693" s="45">
        <v>175.97</v>
      </c>
      <c r="E1693" s="45">
        <v>173.1</v>
      </c>
      <c r="F1693" s="45">
        <v>173.15</v>
      </c>
      <c r="G1693" s="45">
        <v>172.63</v>
      </c>
      <c r="H1693" s="46">
        <v>21809400</v>
      </c>
    </row>
    <row r="1694" spans="2:8" ht="13.5" thickBot="1" x14ac:dyDescent="0.25">
      <c r="B1694" s="44" t="s">
        <v>1834</v>
      </c>
      <c r="C1694" s="45">
        <v>177.06</v>
      </c>
      <c r="D1694" s="45">
        <v>177.55</v>
      </c>
      <c r="E1694" s="45">
        <v>171.84</v>
      </c>
      <c r="F1694" s="45">
        <v>176.41</v>
      </c>
      <c r="G1694" s="45">
        <v>175.88</v>
      </c>
      <c r="H1694" s="46">
        <v>32092100</v>
      </c>
    </row>
    <row r="1695" spans="2:8" ht="13.5" thickBot="1" x14ac:dyDescent="0.25">
      <c r="B1695" s="44" t="s">
        <v>1835</v>
      </c>
      <c r="C1695" s="45">
        <v>174.76</v>
      </c>
      <c r="D1695" s="45">
        <v>176.9</v>
      </c>
      <c r="E1695" s="45">
        <v>167.18</v>
      </c>
      <c r="F1695" s="45">
        <v>176.11</v>
      </c>
      <c r="G1695" s="45">
        <v>175.58</v>
      </c>
      <c r="H1695" s="46">
        <v>39887600</v>
      </c>
    </row>
    <row r="1696" spans="2:8" ht="13.5" thickBot="1" x14ac:dyDescent="0.25">
      <c r="B1696" s="44" t="s">
        <v>1836</v>
      </c>
      <c r="C1696" s="45">
        <v>181.01</v>
      </c>
      <c r="D1696" s="45">
        <v>181.84</v>
      </c>
      <c r="E1696" s="45">
        <v>171.48</v>
      </c>
      <c r="F1696" s="45">
        <v>171.58</v>
      </c>
      <c r="G1696" s="45">
        <v>171.06</v>
      </c>
      <c r="H1696" s="46">
        <v>38478300</v>
      </c>
    </row>
    <row r="1697" spans="2:8" ht="13.5" thickBot="1" x14ac:dyDescent="0.25">
      <c r="B1697" s="44" t="s">
        <v>1837</v>
      </c>
      <c r="C1697" s="45">
        <v>184.15</v>
      </c>
      <c r="D1697" s="45">
        <v>185.08</v>
      </c>
      <c r="E1697" s="45">
        <v>179.95</v>
      </c>
      <c r="F1697" s="45">
        <v>180.18</v>
      </c>
      <c r="G1697" s="45">
        <v>179.64</v>
      </c>
      <c r="H1697" s="46">
        <v>27601900</v>
      </c>
    </row>
    <row r="1698" spans="2:8" ht="13.5" thickBot="1" x14ac:dyDescent="0.25">
      <c r="B1698" s="44" t="s">
        <v>1838</v>
      </c>
      <c r="C1698" s="45">
        <v>178.57</v>
      </c>
      <c r="D1698" s="45">
        <v>185.77</v>
      </c>
      <c r="E1698" s="45">
        <v>177.74</v>
      </c>
      <c r="F1698" s="45">
        <v>185.31</v>
      </c>
      <c r="G1698" s="45">
        <v>184.75</v>
      </c>
      <c r="H1698" s="46">
        <v>37758500</v>
      </c>
    </row>
    <row r="1699" spans="2:8" ht="13.5" thickBot="1" x14ac:dyDescent="0.25">
      <c r="B1699" s="44" t="s">
        <v>1839</v>
      </c>
      <c r="C1699" s="45">
        <v>186.93</v>
      </c>
      <c r="D1699" s="45">
        <v>190.61</v>
      </c>
      <c r="E1699" s="45">
        <v>180.61</v>
      </c>
      <c r="F1699" s="45">
        <v>181.26</v>
      </c>
      <c r="G1699" s="45">
        <v>180.72</v>
      </c>
      <c r="H1699" s="46">
        <v>33128200</v>
      </c>
    </row>
    <row r="1700" spans="2:8" ht="13.5" thickBot="1" x14ac:dyDescent="0.25">
      <c r="B1700" s="44" t="s">
        <v>1840</v>
      </c>
      <c r="C1700" s="45">
        <v>192.04</v>
      </c>
      <c r="D1700" s="45">
        <v>194.21</v>
      </c>
      <c r="E1700" s="45">
        <v>189.98</v>
      </c>
      <c r="F1700" s="45">
        <v>190.28</v>
      </c>
      <c r="G1700" s="45">
        <v>189.71</v>
      </c>
      <c r="H1700" s="46">
        <v>26677500</v>
      </c>
    </row>
    <row r="1701" spans="2:8" ht="13.5" thickBot="1" x14ac:dyDescent="0.25">
      <c r="B1701" s="44" t="s">
        <v>1841</v>
      </c>
      <c r="C1701" s="45">
        <v>188.22</v>
      </c>
      <c r="D1701" s="45">
        <v>195.32</v>
      </c>
      <c r="E1701" s="45">
        <v>187.89</v>
      </c>
      <c r="F1701" s="45">
        <v>193.09</v>
      </c>
      <c r="G1701" s="45">
        <v>192.51</v>
      </c>
      <c r="H1701" s="46">
        <v>54211300</v>
      </c>
    </row>
    <row r="1702" spans="2:8" ht="13.5" thickBot="1" x14ac:dyDescent="0.25">
      <c r="B1702" s="44" t="s">
        <v>1842</v>
      </c>
      <c r="C1702" s="45">
        <v>188.37</v>
      </c>
      <c r="D1702" s="45">
        <v>189.83</v>
      </c>
      <c r="E1702" s="45">
        <v>185.22</v>
      </c>
      <c r="F1702" s="45">
        <v>186.89</v>
      </c>
      <c r="G1702" s="45">
        <v>186.33</v>
      </c>
      <c r="H1702" s="46">
        <v>43275100</v>
      </c>
    </row>
    <row r="1703" spans="2:8" ht="13.5" thickBot="1" x14ac:dyDescent="0.25">
      <c r="B1703" s="44" t="s">
        <v>1843</v>
      </c>
      <c r="C1703" s="45">
        <v>187.62</v>
      </c>
      <c r="D1703" s="45">
        <v>188.18</v>
      </c>
      <c r="E1703" s="45">
        <v>181.84</v>
      </c>
      <c r="F1703" s="45">
        <v>187.12</v>
      </c>
      <c r="G1703" s="45">
        <v>186.56</v>
      </c>
      <c r="H1703" s="46">
        <v>20858600</v>
      </c>
    </row>
    <row r="1704" spans="2:8" ht="13.5" thickBot="1" x14ac:dyDescent="0.25">
      <c r="B1704" s="44" t="s">
        <v>1844</v>
      </c>
      <c r="C1704" s="45">
        <v>188.75</v>
      </c>
      <c r="D1704" s="45">
        <v>188.84</v>
      </c>
      <c r="E1704" s="45">
        <v>185.63</v>
      </c>
      <c r="F1704" s="45">
        <v>185.98</v>
      </c>
      <c r="G1704" s="45">
        <v>185.42</v>
      </c>
      <c r="H1704" s="46">
        <v>20453200</v>
      </c>
    </row>
    <row r="1705" spans="2:8" ht="13.5" thickBot="1" x14ac:dyDescent="0.25">
      <c r="B1705" s="44" t="s">
        <v>1845</v>
      </c>
      <c r="C1705" s="45">
        <v>187.75</v>
      </c>
      <c r="D1705" s="45">
        <v>190</v>
      </c>
      <c r="E1705" s="45">
        <v>186.81</v>
      </c>
      <c r="F1705" s="45">
        <v>190</v>
      </c>
      <c r="G1705" s="45">
        <v>189.43</v>
      </c>
      <c r="H1705" s="46">
        <v>17759200</v>
      </c>
    </row>
    <row r="1706" spans="2:8" ht="13.5" thickBot="1" x14ac:dyDescent="0.25">
      <c r="B1706" s="44" t="s">
        <v>1846</v>
      </c>
      <c r="C1706" s="45">
        <v>187.95</v>
      </c>
      <c r="D1706" s="45">
        <v>188.62</v>
      </c>
      <c r="E1706" s="45">
        <v>186.6</v>
      </c>
      <c r="F1706" s="45">
        <v>187.48</v>
      </c>
      <c r="G1706" s="45">
        <v>186.92</v>
      </c>
      <c r="H1706" s="46">
        <v>17377700</v>
      </c>
    </row>
    <row r="1707" spans="2:8" ht="13.5" thickBot="1" x14ac:dyDescent="0.25">
      <c r="B1707" s="44" t="s">
        <v>1847</v>
      </c>
      <c r="C1707" s="45">
        <v>189.89</v>
      </c>
      <c r="D1707" s="45">
        <v>190.66</v>
      </c>
      <c r="E1707" s="45">
        <v>186.52</v>
      </c>
      <c r="F1707" s="45">
        <v>186.55</v>
      </c>
      <c r="G1707" s="45">
        <v>185.99</v>
      </c>
      <c r="H1707" s="46">
        <v>24334500</v>
      </c>
    </row>
    <row r="1708" spans="2:8" ht="13.5" thickBot="1" x14ac:dyDescent="0.25">
      <c r="B1708" s="44" t="s">
        <v>1848</v>
      </c>
      <c r="C1708" s="45">
        <v>186.05</v>
      </c>
      <c r="D1708" s="45">
        <v>189.55</v>
      </c>
      <c r="E1708" s="45">
        <v>185.55</v>
      </c>
      <c r="F1708" s="45">
        <v>189.35</v>
      </c>
      <c r="G1708" s="45">
        <v>188.78</v>
      </c>
      <c r="H1708" s="46">
        <v>25678800</v>
      </c>
    </row>
    <row r="1709" spans="2:8" ht="13.5" thickBot="1" x14ac:dyDescent="0.25">
      <c r="B1709" s="44" t="s">
        <v>1849</v>
      </c>
      <c r="C1709" s="45">
        <v>180.8</v>
      </c>
      <c r="D1709" s="45">
        <v>185.39</v>
      </c>
      <c r="E1709" s="45">
        <v>180.41</v>
      </c>
      <c r="F1709" s="45">
        <v>185.37</v>
      </c>
      <c r="G1709" s="45">
        <v>184.81</v>
      </c>
      <c r="H1709" s="46">
        <v>21059500</v>
      </c>
    </row>
    <row r="1710" spans="2:8" ht="13.5" thickBot="1" x14ac:dyDescent="0.25">
      <c r="B1710" s="44" t="s">
        <v>1850</v>
      </c>
      <c r="C1710" s="45">
        <v>180.85</v>
      </c>
      <c r="D1710" s="45">
        <v>182.37</v>
      </c>
      <c r="E1710" s="45">
        <v>180.17</v>
      </c>
      <c r="F1710" s="45">
        <v>181.29</v>
      </c>
      <c r="G1710" s="45">
        <v>180.75</v>
      </c>
      <c r="H1710" s="46">
        <v>26826500</v>
      </c>
    </row>
    <row r="1711" spans="2:8" ht="13.5" thickBot="1" x14ac:dyDescent="0.25">
      <c r="B1711" s="44" t="s">
        <v>1851</v>
      </c>
      <c r="C1711" s="45">
        <v>178.13</v>
      </c>
      <c r="D1711" s="45">
        <v>180.98</v>
      </c>
      <c r="E1711" s="45">
        <v>177.08</v>
      </c>
      <c r="F1711" s="45">
        <v>179.8</v>
      </c>
      <c r="G1711" s="45">
        <v>179.26</v>
      </c>
      <c r="H1711" s="46">
        <v>23304900</v>
      </c>
    </row>
    <row r="1712" spans="2:8" ht="13.5" thickBot="1" x14ac:dyDescent="0.25">
      <c r="B1712" s="44" t="s">
        <v>1852</v>
      </c>
      <c r="C1712" s="45">
        <v>179.26</v>
      </c>
      <c r="D1712" s="45">
        <v>179.32</v>
      </c>
      <c r="E1712" s="45">
        <v>175.8</v>
      </c>
      <c r="F1712" s="45">
        <v>177.6</v>
      </c>
      <c r="G1712" s="45">
        <v>177.07</v>
      </c>
      <c r="H1712" s="46">
        <v>27992400</v>
      </c>
    </row>
    <row r="1713" spans="2:8" ht="13.5" thickBot="1" x14ac:dyDescent="0.25">
      <c r="B1713" s="44" t="s">
        <v>1853</v>
      </c>
      <c r="C1713" s="45">
        <v>181.5</v>
      </c>
      <c r="D1713" s="45">
        <v>181.75</v>
      </c>
      <c r="E1713" s="45">
        <v>178.04</v>
      </c>
      <c r="F1713" s="45">
        <v>178.39</v>
      </c>
      <c r="G1713" s="45">
        <v>177.85</v>
      </c>
      <c r="H1713" s="46">
        <v>36183800</v>
      </c>
    </row>
    <row r="1714" spans="2:8" ht="13.5" thickBot="1" x14ac:dyDescent="0.25">
      <c r="B1714" s="44" t="s">
        <v>1854</v>
      </c>
      <c r="C1714" s="45">
        <v>178.06</v>
      </c>
      <c r="D1714" s="45">
        <v>181.48</v>
      </c>
      <c r="E1714" s="45">
        <v>177.4</v>
      </c>
      <c r="F1714" s="45">
        <v>179.37</v>
      </c>
      <c r="G1714" s="45">
        <v>178.83</v>
      </c>
      <c r="H1714" s="46">
        <v>77551300</v>
      </c>
    </row>
    <row r="1715" spans="2:8" ht="13.5" thickBot="1" x14ac:dyDescent="0.25">
      <c r="B1715" s="44" t="s">
        <v>1855</v>
      </c>
      <c r="C1715" s="45">
        <v>188.4</v>
      </c>
      <c r="D1715" s="45">
        <v>188.4</v>
      </c>
      <c r="E1715" s="45">
        <v>187.38</v>
      </c>
      <c r="F1715" s="45">
        <v>187.77</v>
      </c>
      <c r="G1715" s="45">
        <v>187.21</v>
      </c>
      <c r="H1715" s="46">
        <v>9588600</v>
      </c>
    </row>
    <row r="1716" spans="2:8" ht="13.5" thickBot="1" x14ac:dyDescent="0.25">
      <c r="B1716" s="44" t="s">
        <v>1856</v>
      </c>
      <c r="C1716" s="45">
        <v>186.94</v>
      </c>
      <c r="D1716" s="45">
        <v>187.89</v>
      </c>
      <c r="E1716" s="45">
        <v>185.63</v>
      </c>
      <c r="F1716" s="45">
        <v>187.84</v>
      </c>
      <c r="G1716" s="45">
        <v>187.28</v>
      </c>
      <c r="H1716" s="46">
        <v>10529900</v>
      </c>
    </row>
    <row r="1717" spans="2:8" ht="13.5" thickBot="1" x14ac:dyDescent="0.25">
      <c r="B1717" s="44" t="s">
        <v>1857</v>
      </c>
      <c r="C1717" s="45">
        <v>188.7</v>
      </c>
      <c r="D1717" s="45">
        <v>188.8</v>
      </c>
      <c r="E1717" s="45">
        <v>187.1</v>
      </c>
      <c r="F1717" s="45">
        <v>187.87</v>
      </c>
      <c r="G1717" s="45">
        <v>187.31</v>
      </c>
      <c r="H1717" s="46">
        <v>12393100</v>
      </c>
    </row>
    <row r="1718" spans="2:8" ht="13.5" thickBot="1" x14ac:dyDescent="0.25">
      <c r="B1718" s="44" t="s">
        <v>1858</v>
      </c>
      <c r="C1718" s="45">
        <v>187.2</v>
      </c>
      <c r="D1718" s="45">
        <v>188.9</v>
      </c>
      <c r="E1718" s="45">
        <v>186.33</v>
      </c>
      <c r="F1718" s="45">
        <v>188.28</v>
      </c>
      <c r="G1718" s="45">
        <v>187.71</v>
      </c>
      <c r="H1718" s="46">
        <v>17994700</v>
      </c>
    </row>
    <row r="1719" spans="2:8" ht="13.5" thickBot="1" x14ac:dyDescent="0.25">
      <c r="B1719" s="44" t="s">
        <v>1859</v>
      </c>
      <c r="C1719" s="45">
        <v>185.59</v>
      </c>
      <c r="D1719" s="45">
        <v>186.9</v>
      </c>
      <c r="E1719" s="45">
        <v>184.93</v>
      </c>
      <c r="F1719" s="45">
        <v>186.85</v>
      </c>
      <c r="G1719" s="45">
        <v>186.29</v>
      </c>
      <c r="H1719" s="46">
        <v>13574500</v>
      </c>
    </row>
    <row r="1720" spans="2:8" ht="13.5" thickBot="1" x14ac:dyDescent="0.25">
      <c r="B1720" s="44" t="s">
        <v>1860</v>
      </c>
      <c r="C1720" s="45">
        <v>184.9</v>
      </c>
      <c r="D1720" s="45">
        <v>186.21</v>
      </c>
      <c r="E1720" s="45">
        <v>184.1</v>
      </c>
      <c r="F1720" s="45">
        <v>184.33</v>
      </c>
      <c r="G1720" s="45">
        <v>183.78</v>
      </c>
      <c r="H1720" s="46">
        <v>13880900</v>
      </c>
    </row>
    <row r="1721" spans="2:8" ht="13.5" thickBot="1" x14ac:dyDescent="0.25">
      <c r="B1721" s="44" t="s">
        <v>1861</v>
      </c>
      <c r="C1721" s="45">
        <v>181.88</v>
      </c>
      <c r="D1721" s="45">
        <v>184.78</v>
      </c>
      <c r="E1721" s="45">
        <v>181.33</v>
      </c>
      <c r="F1721" s="45">
        <v>184.67</v>
      </c>
      <c r="G1721" s="45">
        <v>184.12</v>
      </c>
      <c r="H1721" s="46">
        <v>16886600</v>
      </c>
    </row>
    <row r="1722" spans="2:8" ht="13.5" thickBot="1" x14ac:dyDescent="0.25">
      <c r="B1722" s="44" t="s">
        <v>1862</v>
      </c>
      <c r="C1722" s="45">
        <v>177.68</v>
      </c>
      <c r="D1722" s="45">
        <v>181.58</v>
      </c>
      <c r="E1722" s="45">
        <v>177.55</v>
      </c>
      <c r="F1722" s="45">
        <v>181.42</v>
      </c>
      <c r="G1722" s="45">
        <v>180.88</v>
      </c>
      <c r="H1722" s="46">
        <v>18151900</v>
      </c>
    </row>
    <row r="1723" spans="2:8" ht="13.5" thickBot="1" x14ac:dyDescent="0.25">
      <c r="B1723" s="44" t="s">
        <v>1863</v>
      </c>
      <c r="C1723" s="45">
        <v>178</v>
      </c>
      <c r="D1723" s="45">
        <v>178.85</v>
      </c>
      <c r="E1723" s="45">
        <v>176.46</v>
      </c>
      <c r="F1723" s="45">
        <v>176.46</v>
      </c>
      <c r="G1723" s="45">
        <v>175.93</v>
      </c>
      <c r="H1723" s="46">
        <v>10261500</v>
      </c>
    </row>
    <row r="1724" spans="2:8" ht="13.5" thickBot="1" x14ac:dyDescent="0.25">
      <c r="B1724" s="44" t="s">
        <v>1864</v>
      </c>
      <c r="C1724" s="45">
        <v>177.95</v>
      </c>
      <c r="D1724" s="45">
        <v>178.94</v>
      </c>
      <c r="E1724" s="45">
        <v>177.68</v>
      </c>
      <c r="F1724" s="45">
        <v>177.92</v>
      </c>
      <c r="G1724" s="45">
        <v>177.39</v>
      </c>
      <c r="H1724" s="46">
        <v>12220800</v>
      </c>
    </row>
    <row r="1725" spans="2:8" ht="13.5" thickBot="1" x14ac:dyDescent="0.25">
      <c r="B1725" s="44" t="s">
        <v>1865</v>
      </c>
      <c r="C1725" s="45">
        <v>176.55</v>
      </c>
      <c r="D1725" s="45">
        <v>178.44</v>
      </c>
      <c r="E1725" s="45">
        <v>176.26</v>
      </c>
      <c r="F1725" s="45">
        <v>177.62</v>
      </c>
      <c r="G1725" s="45">
        <v>177.09</v>
      </c>
      <c r="H1725" s="46">
        <v>9496100</v>
      </c>
    </row>
    <row r="1726" spans="2:8" ht="13.5" thickBot="1" x14ac:dyDescent="0.25">
      <c r="B1726" s="44" t="s">
        <v>1866</v>
      </c>
      <c r="C1726" s="45">
        <v>176.63</v>
      </c>
      <c r="D1726" s="45">
        <v>177</v>
      </c>
      <c r="E1726" s="45">
        <v>174.67</v>
      </c>
      <c r="F1726" s="45">
        <v>175.99</v>
      </c>
      <c r="G1726" s="45">
        <v>175.46</v>
      </c>
      <c r="H1726" s="46">
        <v>8897300</v>
      </c>
    </row>
    <row r="1727" spans="2:8" ht="13.5" thickBot="1" x14ac:dyDescent="0.25">
      <c r="B1727" s="44" t="s">
        <v>1867</v>
      </c>
      <c r="C1727" s="45">
        <v>177.14</v>
      </c>
      <c r="D1727" s="45">
        <v>177.53</v>
      </c>
      <c r="E1727" s="45">
        <v>176.23</v>
      </c>
      <c r="F1727" s="45">
        <v>177.2</v>
      </c>
      <c r="G1727" s="45">
        <v>176.67</v>
      </c>
      <c r="H1727" s="46">
        <v>8509500</v>
      </c>
    </row>
    <row r="1728" spans="2:8" ht="13.5" thickBot="1" x14ac:dyDescent="0.25">
      <c r="B1728" s="44" t="s">
        <v>1868</v>
      </c>
      <c r="C1728" s="45">
        <v>177.94</v>
      </c>
      <c r="D1728" s="45">
        <v>178.68</v>
      </c>
      <c r="E1728" s="45">
        <v>177.05</v>
      </c>
      <c r="F1728" s="45">
        <v>177.45</v>
      </c>
      <c r="G1728" s="45">
        <v>176.92</v>
      </c>
      <c r="H1728" s="46">
        <v>11600700</v>
      </c>
    </row>
    <row r="1729" spans="2:8" ht="13.5" thickBot="1" x14ac:dyDescent="0.25">
      <c r="B1729" s="44" t="s">
        <v>1869</v>
      </c>
      <c r="C1729" s="45">
        <v>179.81</v>
      </c>
      <c r="D1729" s="45">
        <v>179.81</v>
      </c>
      <c r="E1729" s="45">
        <v>177.36</v>
      </c>
      <c r="F1729" s="45">
        <v>177.89</v>
      </c>
      <c r="G1729" s="45">
        <v>177.36</v>
      </c>
      <c r="H1729" s="46">
        <v>11860500</v>
      </c>
    </row>
    <row r="1730" spans="2:8" ht="13.5" thickBot="1" x14ac:dyDescent="0.25">
      <c r="B1730" s="44" t="s">
        <v>1870</v>
      </c>
      <c r="C1730" s="45">
        <v>179.95</v>
      </c>
      <c r="D1730" s="45">
        <v>180.08</v>
      </c>
      <c r="E1730" s="45">
        <v>178.22</v>
      </c>
      <c r="F1730" s="45">
        <v>179.51</v>
      </c>
      <c r="G1730" s="45">
        <v>178.97</v>
      </c>
      <c r="H1730" s="46">
        <v>14920600</v>
      </c>
    </row>
    <row r="1731" spans="2:8" ht="13.5" thickBot="1" x14ac:dyDescent="0.25">
      <c r="B1731" s="44" t="s">
        <v>1871</v>
      </c>
      <c r="C1731" s="45">
        <v>181.01</v>
      </c>
      <c r="D1731" s="45">
        <v>181.3</v>
      </c>
      <c r="E1731" s="45">
        <v>179.75</v>
      </c>
      <c r="F1731" s="45">
        <v>180.82</v>
      </c>
      <c r="G1731" s="45">
        <v>180.28</v>
      </c>
      <c r="H1731" s="46">
        <v>17265400</v>
      </c>
    </row>
    <row r="1732" spans="2:8" ht="13.5" thickBot="1" x14ac:dyDescent="0.25">
      <c r="B1732" s="44" t="s">
        <v>1872</v>
      </c>
      <c r="C1732" s="45">
        <v>179.02</v>
      </c>
      <c r="D1732" s="45">
        <v>180.49</v>
      </c>
      <c r="E1732" s="45">
        <v>178.36</v>
      </c>
      <c r="F1732" s="45">
        <v>180.18</v>
      </c>
      <c r="G1732" s="45">
        <v>179.64</v>
      </c>
      <c r="H1732" s="46">
        <v>28463100</v>
      </c>
    </row>
    <row r="1733" spans="2:8" ht="13.5" thickBot="1" x14ac:dyDescent="0.25">
      <c r="B1733" s="44" t="s">
        <v>1873</v>
      </c>
      <c r="C1733" s="45">
        <v>178.29</v>
      </c>
      <c r="D1733" s="45">
        <v>180.36</v>
      </c>
      <c r="E1733" s="45">
        <v>177.68</v>
      </c>
      <c r="F1733" s="45">
        <v>178.39</v>
      </c>
      <c r="G1733" s="45">
        <v>177.85</v>
      </c>
      <c r="H1733" s="46">
        <v>13591000</v>
      </c>
    </row>
    <row r="1734" spans="2:8" ht="13.5" thickBot="1" x14ac:dyDescent="0.25">
      <c r="B1734" s="44" t="s">
        <v>1874</v>
      </c>
      <c r="C1734" s="45">
        <v>177.3</v>
      </c>
      <c r="D1734" s="45">
        <v>179.16</v>
      </c>
      <c r="E1734" s="45">
        <v>177.25</v>
      </c>
      <c r="F1734" s="45">
        <v>178.3</v>
      </c>
      <c r="G1734" s="45">
        <v>177.76</v>
      </c>
      <c r="H1734" s="46">
        <v>14615700</v>
      </c>
    </row>
    <row r="1735" spans="2:8" ht="13.5" thickBot="1" x14ac:dyDescent="0.25">
      <c r="B1735" s="44" t="s">
        <v>1875</v>
      </c>
      <c r="C1735" s="45">
        <v>178.6</v>
      </c>
      <c r="D1735" s="45">
        <v>179.18</v>
      </c>
      <c r="E1735" s="45">
        <v>176.6</v>
      </c>
      <c r="F1735" s="45">
        <v>176.96</v>
      </c>
      <c r="G1735" s="45">
        <v>176.43</v>
      </c>
      <c r="H1735" s="46">
        <v>16854100</v>
      </c>
    </row>
    <row r="1736" spans="2:8" ht="13.5" thickBot="1" x14ac:dyDescent="0.25">
      <c r="B1736" s="44" t="s">
        <v>1876</v>
      </c>
      <c r="C1736" s="45">
        <v>179.3</v>
      </c>
      <c r="D1736" s="45">
        <v>180.22</v>
      </c>
      <c r="E1736" s="45">
        <v>178.8</v>
      </c>
      <c r="F1736" s="45">
        <v>179.04</v>
      </c>
      <c r="G1736" s="45">
        <v>178.5</v>
      </c>
      <c r="H1736" s="46">
        <v>13168600</v>
      </c>
    </row>
    <row r="1737" spans="2:8" ht="13.5" thickBot="1" x14ac:dyDescent="0.25">
      <c r="B1737" s="44" t="s">
        <v>1877</v>
      </c>
      <c r="C1737" s="45">
        <v>181.53</v>
      </c>
      <c r="D1737" s="45">
        <v>182.28</v>
      </c>
      <c r="E1737" s="45">
        <v>178.74</v>
      </c>
      <c r="F1737" s="45">
        <v>179</v>
      </c>
      <c r="G1737" s="45">
        <v>178.46</v>
      </c>
      <c r="H1737" s="46">
        <v>19883800</v>
      </c>
    </row>
    <row r="1738" spans="2:8" ht="13.5" thickBot="1" x14ac:dyDescent="0.25">
      <c r="B1738" s="44" t="s">
        <v>1878</v>
      </c>
      <c r="C1738" s="45">
        <v>175.8</v>
      </c>
      <c r="D1738" s="45">
        <v>180.39</v>
      </c>
      <c r="E1738" s="45">
        <v>175.8</v>
      </c>
      <c r="F1738" s="45">
        <v>180.14</v>
      </c>
      <c r="G1738" s="45">
        <v>179.6</v>
      </c>
      <c r="H1738" s="46">
        <v>20404500</v>
      </c>
    </row>
    <row r="1739" spans="2:8" ht="13.5" thickBot="1" x14ac:dyDescent="0.25">
      <c r="B1739" s="44" t="s">
        <v>1879</v>
      </c>
      <c r="C1739" s="45">
        <v>172.5</v>
      </c>
      <c r="D1739" s="45">
        <v>176.77</v>
      </c>
      <c r="E1739" s="45">
        <v>171.9</v>
      </c>
      <c r="F1739" s="45">
        <v>176.06</v>
      </c>
      <c r="G1739" s="45">
        <v>175.53</v>
      </c>
      <c r="H1739" s="46">
        <v>20255800</v>
      </c>
    </row>
    <row r="1740" spans="2:8" ht="13.5" thickBot="1" x14ac:dyDescent="0.25">
      <c r="B1740" s="44" t="s">
        <v>1880</v>
      </c>
      <c r="C1740" s="45">
        <v>170.45</v>
      </c>
      <c r="D1740" s="45">
        <v>175.38</v>
      </c>
      <c r="E1740" s="45">
        <v>169.01</v>
      </c>
      <c r="F1740" s="45">
        <v>172.83</v>
      </c>
      <c r="G1740" s="45">
        <v>172.31</v>
      </c>
      <c r="H1740" s="46">
        <v>20184900</v>
      </c>
    </row>
    <row r="1741" spans="2:8" ht="13.5" thickBot="1" x14ac:dyDescent="0.25">
      <c r="B1741" s="44" t="s">
        <v>1881</v>
      </c>
      <c r="C1741" s="45">
        <v>176.29</v>
      </c>
      <c r="D1741" s="45">
        <v>176.57</v>
      </c>
      <c r="E1741" s="45">
        <v>170.79</v>
      </c>
      <c r="F1741" s="45">
        <v>171.47</v>
      </c>
      <c r="G1741" s="45">
        <v>170.96</v>
      </c>
      <c r="H1741" s="46">
        <v>24459400</v>
      </c>
    </row>
    <row r="1742" spans="2:8" ht="13.5" thickBot="1" x14ac:dyDescent="0.25">
      <c r="B1742" s="44" t="s">
        <v>1882</v>
      </c>
      <c r="C1742" s="45">
        <v>176.03</v>
      </c>
      <c r="D1742" s="45">
        <v>177.48</v>
      </c>
      <c r="E1742" s="45">
        <v>172.34</v>
      </c>
      <c r="F1742" s="45">
        <v>175.1</v>
      </c>
      <c r="G1742" s="45">
        <v>174.57</v>
      </c>
      <c r="H1742" s="46">
        <v>20182500</v>
      </c>
    </row>
    <row r="1743" spans="2:8" ht="13.5" thickBot="1" x14ac:dyDescent="0.25">
      <c r="B1743" s="44" t="s">
        <v>1883</v>
      </c>
      <c r="C1743" s="45">
        <v>176.85</v>
      </c>
      <c r="D1743" s="45">
        <v>178.28</v>
      </c>
      <c r="E1743" s="45">
        <v>175.2</v>
      </c>
      <c r="F1743" s="45">
        <v>177.18</v>
      </c>
      <c r="G1743" s="45">
        <v>176.65</v>
      </c>
      <c r="H1743" s="46">
        <v>25307600</v>
      </c>
    </row>
    <row r="1744" spans="2:8" ht="13.5" thickBot="1" x14ac:dyDescent="0.25">
      <c r="B1744" s="44" t="s">
        <v>1884</v>
      </c>
      <c r="C1744" s="45">
        <v>181.89</v>
      </c>
      <c r="D1744" s="45">
        <v>181.97</v>
      </c>
      <c r="E1744" s="45">
        <v>174</v>
      </c>
      <c r="F1744" s="45">
        <v>175.13</v>
      </c>
      <c r="G1744" s="45">
        <v>174.6</v>
      </c>
      <c r="H1744" s="46">
        <v>41933500</v>
      </c>
    </row>
    <row r="1745" spans="2:8" ht="13.5" thickBot="1" x14ac:dyDescent="0.25">
      <c r="B1745" s="44" t="s">
        <v>1885</v>
      </c>
      <c r="C1745" s="45">
        <v>183.51</v>
      </c>
      <c r="D1745" s="45">
        <v>184.25</v>
      </c>
      <c r="E1745" s="45">
        <v>182.09</v>
      </c>
      <c r="F1745" s="45">
        <v>182.42</v>
      </c>
      <c r="G1745" s="45">
        <v>181.87</v>
      </c>
      <c r="H1745" s="46">
        <v>14379700</v>
      </c>
    </row>
    <row r="1746" spans="2:8" ht="13.5" thickBot="1" x14ac:dyDescent="0.25">
      <c r="B1746" s="44" t="s">
        <v>1886</v>
      </c>
      <c r="C1746" s="45">
        <v>182.56</v>
      </c>
      <c r="D1746" s="45">
        <v>183.73</v>
      </c>
      <c r="E1746" s="45">
        <v>181.99</v>
      </c>
      <c r="F1746" s="45">
        <v>183.03</v>
      </c>
      <c r="G1746" s="45">
        <v>182.48</v>
      </c>
      <c r="H1746" s="46">
        <v>12344500</v>
      </c>
    </row>
    <row r="1747" spans="2:8" ht="13.5" thickBot="1" x14ac:dyDescent="0.25">
      <c r="B1747" s="44" t="s">
        <v>1887</v>
      </c>
      <c r="C1747" s="45">
        <v>180.4</v>
      </c>
      <c r="D1747" s="45">
        <v>183.15</v>
      </c>
      <c r="E1747" s="45">
        <v>180.29</v>
      </c>
      <c r="F1747" s="45">
        <v>182.78</v>
      </c>
      <c r="G1747" s="45">
        <v>182.23</v>
      </c>
      <c r="H1747" s="46">
        <v>9426300</v>
      </c>
    </row>
    <row r="1748" spans="2:8" ht="13.5" thickBot="1" x14ac:dyDescent="0.25">
      <c r="B1748" s="44" t="s">
        <v>1888</v>
      </c>
      <c r="C1748" s="45">
        <v>181.3</v>
      </c>
      <c r="D1748" s="45">
        <v>181.73</v>
      </c>
      <c r="E1748" s="45">
        <v>180.44</v>
      </c>
      <c r="F1748" s="45">
        <v>180.87</v>
      </c>
      <c r="G1748" s="45">
        <v>180.33</v>
      </c>
      <c r="H1748" s="46">
        <v>10376300</v>
      </c>
    </row>
    <row r="1749" spans="2:8" ht="13.5" thickBot="1" x14ac:dyDescent="0.25">
      <c r="B1749" s="44" t="s">
        <v>1889</v>
      </c>
      <c r="C1749" s="45">
        <v>179.15</v>
      </c>
      <c r="D1749" s="45">
        <v>181.89</v>
      </c>
      <c r="E1749" s="45">
        <v>178.99</v>
      </c>
      <c r="F1749" s="45">
        <v>181.86</v>
      </c>
      <c r="G1749" s="45">
        <v>181.31</v>
      </c>
      <c r="H1749" s="46">
        <v>14504000</v>
      </c>
    </row>
    <row r="1750" spans="2:8" ht="13.5" thickBot="1" x14ac:dyDescent="0.25">
      <c r="B1750" s="44" t="s">
        <v>1890</v>
      </c>
      <c r="C1750" s="45">
        <v>178.87</v>
      </c>
      <c r="D1750" s="45">
        <v>179.5</v>
      </c>
      <c r="E1750" s="45">
        <v>178.1</v>
      </c>
      <c r="F1750" s="45">
        <v>178.74</v>
      </c>
      <c r="G1750" s="45">
        <v>178.2</v>
      </c>
      <c r="H1750" s="46">
        <v>10052400</v>
      </c>
    </row>
    <row r="1751" spans="2:8" ht="13.5" thickBot="1" x14ac:dyDescent="0.25">
      <c r="B1751" s="44" t="s">
        <v>1891</v>
      </c>
      <c r="C1751" s="45">
        <v>179.3</v>
      </c>
      <c r="D1751" s="45">
        <v>179.98</v>
      </c>
      <c r="E1751" s="45">
        <v>178.9</v>
      </c>
      <c r="F1751" s="45">
        <v>179</v>
      </c>
      <c r="G1751" s="45">
        <v>178.46</v>
      </c>
      <c r="H1751" s="46">
        <v>13018000</v>
      </c>
    </row>
    <row r="1752" spans="2:8" ht="13.5" thickBot="1" x14ac:dyDescent="0.25">
      <c r="B1752" s="44" t="s">
        <v>1892</v>
      </c>
      <c r="C1752" s="45">
        <v>178.76</v>
      </c>
      <c r="D1752" s="45">
        <v>179.83</v>
      </c>
      <c r="E1752" s="45">
        <v>178.5</v>
      </c>
      <c r="F1752" s="45">
        <v>179.59</v>
      </c>
      <c r="G1752" s="45">
        <v>179.05</v>
      </c>
      <c r="H1752" s="46">
        <v>15607600</v>
      </c>
    </row>
    <row r="1753" spans="2:8" ht="13.5" thickBot="1" x14ac:dyDescent="0.25">
      <c r="B1753" s="44" t="s">
        <v>1893</v>
      </c>
      <c r="C1753" s="45">
        <v>176.66</v>
      </c>
      <c r="D1753" s="45">
        <v>178.57</v>
      </c>
      <c r="E1753" s="45">
        <v>176.4</v>
      </c>
      <c r="F1753" s="45">
        <v>177.95</v>
      </c>
      <c r="G1753" s="45">
        <v>177.42</v>
      </c>
      <c r="H1753" s="46">
        <v>10253700</v>
      </c>
    </row>
    <row r="1754" spans="2:8" ht="13.5" thickBot="1" x14ac:dyDescent="0.25">
      <c r="B1754" s="44" t="s">
        <v>1894</v>
      </c>
      <c r="C1754" s="45">
        <v>178.13</v>
      </c>
      <c r="D1754" s="45">
        <v>178.97</v>
      </c>
      <c r="E1754" s="45">
        <v>177.18</v>
      </c>
      <c r="F1754" s="45">
        <v>178.07</v>
      </c>
      <c r="G1754" s="45">
        <v>177.54</v>
      </c>
      <c r="H1754" s="46">
        <v>9585900</v>
      </c>
    </row>
    <row r="1755" spans="2:8" ht="13.5" thickBot="1" x14ac:dyDescent="0.25">
      <c r="B1755" s="44" t="s">
        <v>1895</v>
      </c>
      <c r="C1755" s="45">
        <v>177.5</v>
      </c>
      <c r="D1755" s="45">
        <v>179.04</v>
      </c>
      <c r="E1755" s="45">
        <v>177.3</v>
      </c>
      <c r="F1755" s="45">
        <v>178.77</v>
      </c>
      <c r="G1755" s="45">
        <v>178.23</v>
      </c>
      <c r="H1755" s="46">
        <v>9523400</v>
      </c>
    </row>
    <row r="1756" spans="2:8" ht="13.5" thickBot="1" x14ac:dyDescent="0.25">
      <c r="B1756" s="44" t="s">
        <v>1896</v>
      </c>
      <c r="C1756" s="45">
        <v>178.35</v>
      </c>
      <c r="D1756" s="45">
        <v>179.1</v>
      </c>
      <c r="E1756" s="45">
        <v>177.96</v>
      </c>
      <c r="F1756" s="45">
        <v>178.46</v>
      </c>
      <c r="G1756" s="45">
        <v>177.92</v>
      </c>
      <c r="H1756" s="46">
        <v>11070200</v>
      </c>
    </row>
    <row r="1757" spans="2:8" ht="13.5" thickBot="1" x14ac:dyDescent="0.25">
      <c r="B1757" s="44" t="s">
        <v>1897</v>
      </c>
      <c r="C1757" s="45">
        <v>178.31</v>
      </c>
      <c r="D1757" s="45">
        <v>179.4</v>
      </c>
      <c r="E1757" s="45">
        <v>177.09</v>
      </c>
      <c r="F1757" s="45">
        <v>179.3</v>
      </c>
      <c r="G1757" s="45">
        <v>178.76</v>
      </c>
      <c r="H1757" s="46">
        <v>12610300</v>
      </c>
    </row>
    <row r="1758" spans="2:8" ht="13.5" thickBot="1" x14ac:dyDescent="0.25">
      <c r="B1758" s="44" t="s">
        <v>1898</v>
      </c>
      <c r="C1758" s="45">
        <v>179.79</v>
      </c>
      <c r="D1758" s="45">
        <v>180.35</v>
      </c>
      <c r="E1758" s="45">
        <v>179.11</v>
      </c>
      <c r="F1758" s="45">
        <v>179.56</v>
      </c>
      <c r="G1758" s="45">
        <v>179.02</v>
      </c>
      <c r="H1758" s="46">
        <v>10494100</v>
      </c>
    </row>
    <row r="1759" spans="2:8" ht="13.5" thickBot="1" x14ac:dyDescent="0.25">
      <c r="B1759" s="44" t="s">
        <v>1899</v>
      </c>
      <c r="C1759" s="45">
        <v>180.5</v>
      </c>
      <c r="D1759" s="45">
        <v>180.75</v>
      </c>
      <c r="E1759" s="45">
        <v>178.96</v>
      </c>
      <c r="F1759" s="45">
        <v>180.25</v>
      </c>
      <c r="G1759" s="45">
        <v>179.71</v>
      </c>
      <c r="H1759" s="46">
        <v>12928200</v>
      </c>
    </row>
    <row r="1760" spans="2:8" ht="13.5" thickBot="1" x14ac:dyDescent="0.25">
      <c r="B1760" s="44" t="s">
        <v>1900</v>
      </c>
      <c r="C1760" s="45">
        <v>178.56</v>
      </c>
      <c r="D1760" s="45">
        <v>180.45</v>
      </c>
      <c r="E1760" s="45">
        <v>178.31</v>
      </c>
      <c r="F1760" s="45">
        <v>180.17</v>
      </c>
      <c r="G1760" s="45">
        <v>179.63</v>
      </c>
      <c r="H1760" s="46">
        <v>13312700</v>
      </c>
    </row>
    <row r="1761" spans="2:8" ht="13.5" thickBot="1" x14ac:dyDescent="0.25">
      <c r="B1761" s="44" t="s">
        <v>1901</v>
      </c>
      <c r="C1761" s="45">
        <v>179.29</v>
      </c>
      <c r="D1761" s="45">
        <v>179.86</v>
      </c>
      <c r="E1761" s="45">
        <v>176.71</v>
      </c>
      <c r="F1761" s="45">
        <v>178.92</v>
      </c>
      <c r="G1761" s="45">
        <v>178.38</v>
      </c>
      <c r="H1761" s="46">
        <v>17822100</v>
      </c>
    </row>
    <row r="1762" spans="2:8" ht="13.5" thickBot="1" x14ac:dyDescent="0.25">
      <c r="B1762" s="44" t="s">
        <v>1902</v>
      </c>
      <c r="C1762" s="45">
        <v>180.63</v>
      </c>
      <c r="D1762" s="45">
        <v>181.94</v>
      </c>
      <c r="E1762" s="45">
        <v>177.34</v>
      </c>
      <c r="F1762" s="45">
        <v>178.92</v>
      </c>
      <c r="G1762" s="45">
        <v>178.38</v>
      </c>
      <c r="H1762" s="46">
        <v>35529900</v>
      </c>
    </row>
    <row r="1763" spans="2:8" ht="13.5" thickBot="1" x14ac:dyDescent="0.25">
      <c r="B1763" s="44" t="s">
        <v>1903</v>
      </c>
      <c r="C1763" s="45">
        <v>182.36</v>
      </c>
      <c r="D1763" s="45">
        <v>182.9</v>
      </c>
      <c r="E1763" s="45">
        <v>180.57</v>
      </c>
      <c r="F1763" s="45">
        <v>182.66</v>
      </c>
      <c r="G1763" s="45">
        <v>182.11</v>
      </c>
      <c r="H1763" s="46">
        <v>40918300</v>
      </c>
    </row>
    <row r="1764" spans="2:8" ht="13.5" thickBot="1" x14ac:dyDescent="0.25">
      <c r="B1764" s="44" t="s">
        <v>1904</v>
      </c>
      <c r="C1764" s="45">
        <v>180.57</v>
      </c>
      <c r="D1764" s="45">
        <v>180.8</v>
      </c>
      <c r="E1764" s="45">
        <v>178.94</v>
      </c>
      <c r="F1764" s="45">
        <v>180.06</v>
      </c>
      <c r="G1764" s="45">
        <v>179.52</v>
      </c>
      <c r="H1764" s="46">
        <v>20174200</v>
      </c>
    </row>
    <row r="1765" spans="2:8" ht="13.5" thickBot="1" x14ac:dyDescent="0.25">
      <c r="B1765" s="44" t="s">
        <v>1905</v>
      </c>
      <c r="C1765" s="45">
        <v>179.26</v>
      </c>
      <c r="D1765" s="45">
        <v>180.69</v>
      </c>
      <c r="E1765" s="45">
        <v>177.61</v>
      </c>
      <c r="F1765" s="45">
        <v>179.87</v>
      </c>
      <c r="G1765" s="45">
        <v>179.33</v>
      </c>
      <c r="H1765" s="46">
        <v>24353200</v>
      </c>
    </row>
    <row r="1766" spans="2:8" ht="13.5" thickBot="1" x14ac:dyDescent="0.25">
      <c r="B1766" s="44" t="s">
        <v>1906</v>
      </c>
      <c r="C1766" s="45">
        <v>174.15</v>
      </c>
      <c r="D1766" s="45">
        <v>178.21</v>
      </c>
      <c r="E1766" s="45">
        <v>173.9</v>
      </c>
      <c r="F1766" s="45">
        <v>177.88</v>
      </c>
      <c r="G1766" s="45">
        <v>177.35</v>
      </c>
      <c r="H1766" s="46">
        <v>30285300</v>
      </c>
    </row>
    <row r="1767" spans="2:8" ht="13.5" thickBot="1" x14ac:dyDescent="0.25">
      <c r="B1767" s="44" t="s">
        <v>1907</v>
      </c>
      <c r="C1767" s="45">
        <v>171.38</v>
      </c>
      <c r="D1767" s="45">
        <v>172.29</v>
      </c>
      <c r="E1767" s="45">
        <v>170.39</v>
      </c>
      <c r="F1767" s="45">
        <v>170.63</v>
      </c>
      <c r="G1767" s="45">
        <v>170.12</v>
      </c>
      <c r="H1767" s="46">
        <v>11833100</v>
      </c>
    </row>
    <row r="1768" spans="2:8" ht="13.5" thickBot="1" x14ac:dyDescent="0.25">
      <c r="B1768" s="44" t="s">
        <v>1908</v>
      </c>
      <c r="C1768" s="45">
        <v>171.9</v>
      </c>
      <c r="D1768" s="45">
        <v>172.25</v>
      </c>
      <c r="E1768" s="45">
        <v>168.89</v>
      </c>
      <c r="F1768" s="45">
        <v>170.6</v>
      </c>
      <c r="G1768" s="45">
        <v>170.09</v>
      </c>
      <c r="H1768" s="46">
        <v>15868200</v>
      </c>
    </row>
    <row r="1769" spans="2:8" ht="13.5" thickBot="1" x14ac:dyDescent="0.25">
      <c r="B1769" s="44" t="s">
        <v>1909</v>
      </c>
      <c r="C1769" s="45">
        <v>172.3</v>
      </c>
      <c r="D1769" s="45">
        <v>173.24</v>
      </c>
      <c r="E1769" s="45">
        <v>171.5</v>
      </c>
      <c r="F1769" s="45">
        <v>171.8</v>
      </c>
      <c r="G1769" s="45">
        <v>171.28</v>
      </c>
      <c r="H1769" s="46">
        <v>12267900</v>
      </c>
    </row>
    <row r="1770" spans="2:8" ht="13.5" thickBot="1" x14ac:dyDescent="0.25">
      <c r="B1770" s="44" t="s">
        <v>1910</v>
      </c>
      <c r="C1770" s="45">
        <v>175.2</v>
      </c>
      <c r="D1770" s="45">
        <v>175.34</v>
      </c>
      <c r="E1770" s="45">
        <v>171.25</v>
      </c>
      <c r="F1770" s="45">
        <v>171.27</v>
      </c>
      <c r="G1770" s="45">
        <v>170.76</v>
      </c>
      <c r="H1770" s="46">
        <v>13852700</v>
      </c>
    </row>
    <row r="1771" spans="2:8" ht="13.5" thickBot="1" x14ac:dyDescent="0.25">
      <c r="B1771" s="44" t="s">
        <v>1911</v>
      </c>
      <c r="C1771" s="45">
        <v>175.5</v>
      </c>
      <c r="D1771" s="45">
        <v>175.88</v>
      </c>
      <c r="E1771" s="45">
        <v>174.63</v>
      </c>
      <c r="F1771" s="45">
        <v>174.98</v>
      </c>
      <c r="G1771" s="45">
        <v>174.45</v>
      </c>
      <c r="H1771" s="46">
        <v>12602200</v>
      </c>
    </row>
    <row r="1772" spans="2:8" ht="13.5" thickBot="1" x14ac:dyDescent="0.25">
      <c r="B1772" s="44" t="s">
        <v>1912</v>
      </c>
      <c r="C1772" s="45">
        <v>174.93</v>
      </c>
      <c r="D1772" s="45">
        <v>176.03</v>
      </c>
      <c r="E1772" s="45">
        <v>172.63</v>
      </c>
      <c r="F1772" s="45">
        <v>174.56</v>
      </c>
      <c r="G1772" s="45">
        <v>174.04</v>
      </c>
      <c r="H1772" s="46">
        <v>14048400</v>
      </c>
    </row>
    <row r="1773" spans="2:8" ht="13.5" thickBot="1" x14ac:dyDescent="0.25">
      <c r="B1773" s="44" t="s">
        <v>1913</v>
      </c>
      <c r="C1773" s="45">
        <v>176.65</v>
      </c>
      <c r="D1773" s="45">
        <v>176.74</v>
      </c>
      <c r="E1773" s="45">
        <v>175.75</v>
      </c>
      <c r="F1773" s="45">
        <v>176.03</v>
      </c>
      <c r="G1773" s="45">
        <v>175.5</v>
      </c>
      <c r="H1773" s="46">
        <v>12752400</v>
      </c>
    </row>
    <row r="1774" spans="2:8" ht="13.5" thickBot="1" x14ac:dyDescent="0.25">
      <c r="B1774" s="44" t="s">
        <v>1914</v>
      </c>
      <c r="C1774" s="45">
        <v>174.71</v>
      </c>
      <c r="D1774" s="45">
        <v>176.13</v>
      </c>
      <c r="E1774" s="45">
        <v>174.36</v>
      </c>
      <c r="F1774" s="45">
        <v>176.11</v>
      </c>
      <c r="G1774" s="45">
        <v>175.58</v>
      </c>
      <c r="H1774" s="46">
        <v>15990100</v>
      </c>
    </row>
    <row r="1775" spans="2:8" ht="13.5" thickBot="1" x14ac:dyDescent="0.25">
      <c r="B1775" s="44" t="s">
        <v>1915</v>
      </c>
      <c r="C1775" s="45">
        <v>174.49</v>
      </c>
      <c r="D1775" s="45">
        <v>175</v>
      </c>
      <c r="E1775" s="45">
        <v>174.06</v>
      </c>
      <c r="F1775" s="45">
        <v>174.52</v>
      </c>
      <c r="G1775" s="45">
        <v>174</v>
      </c>
      <c r="H1775" s="46">
        <v>11498800</v>
      </c>
    </row>
    <row r="1776" spans="2:8" ht="13.5" thickBot="1" x14ac:dyDescent="0.25">
      <c r="B1776" s="44" t="s">
        <v>1916</v>
      </c>
      <c r="C1776" s="45">
        <v>173.45</v>
      </c>
      <c r="D1776" s="45">
        <v>174.65</v>
      </c>
      <c r="E1776" s="45">
        <v>173.2</v>
      </c>
      <c r="F1776" s="45">
        <v>173.74</v>
      </c>
      <c r="G1776" s="45">
        <v>173.22</v>
      </c>
      <c r="H1776" s="46">
        <v>13658300</v>
      </c>
    </row>
    <row r="1777" spans="2:8" ht="13.5" thickBot="1" x14ac:dyDescent="0.25">
      <c r="B1777" s="44" t="s">
        <v>1917</v>
      </c>
      <c r="C1777" s="45">
        <v>172.61</v>
      </c>
      <c r="D1777" s="45">
        <v>173.85</v>
      </c>
      <c r="E1777" s="45">
        <v>172.29</v>
      </c>
      <c r="F1777" s="45">
        <v>172.55</v>
      </c>
      <c r="G1777" s="45">
        <v>172.03</v>
      </c>
      <c r="H1777" s="46">
        <v>10351000</v>
      </c>
    </row>
    <row r="1778" spans="2:8" ht="13.5" thickBot="1" x14ac:dyDescent="0.25">
      <c r="B1778" s="44" t="s">
        <v>1918</v>
      </c>
      <c r="C1778" s="45">
        <v>171.95</v>
      </c>
      <c r="D1778" s="45">
        <v>172.78</v>
      </c>
      <c r="E1778" s="45">
        <v>171.4</v>
      </c>
      <c r="F1778" s="45">
        <v>172.74</v>
      </c>
      <c r="G1778" s="45">
        <v>172.22</v>
      </c>
      <c r="H1778" s="46">
        <v>11283700</v>
      </c>
    </row>
    <row r="1779" spans="2:8" ht="13.5" thickBot="1" x14ac:dyDescent="0.25">
      <c r="B1779" s="44" t="s">
        <v>1919</v>
      </c>
      <c r="C1779" s="45">
        <v>173</v>
      </c>
      <c r="D1779" s="45">
        <v>173.2</v>
      </c>
      <c r="E1779" s="45">
        <v>170.8</v>
      </c>
      <c r="F1779" s="45">
        <v>171.59</v>
      </c>
      <c r="G1779" s="45">
        <v>171.07</v>
      </c>
      <c r="H1779" s="46">
        <v>11341100</v>
      </c>
    </row>
    <row r="1780" spans="2:8" ht="13.5" thickBot="1" x14ac:dyDescent="0.25">
      <c r="B1780" s="44" t="s">
        <v>1920</v>
      </c>
      <c r="C1780" s="45">
        <v>172.7</v>
      </c>
      <c r="D1780" s="45">
        <v>174.88</v>
      </c>
      <c r="E1780" s="45">
        <v>172</v>
      </c>
      <c r="F1780" s="45">
        <v>172.5</v>
      </c>
      <c r="G1780" s="45">
        <v>171.98</v>
      </c>
      <c r="H1780" s="46">
        <v>14570400</v>
      </c>
    </row>
    <row r="1781" spans="2:8" ht="13.5" thickBot="1" x14ac:dyDescent="0.25">
      <c r="B1781" s="44" t="s">
        <v>1921</v>
      </c>
      <c r="C1781" s="45">
        <v>170.25</v>
      </c>
      <c r="D1781" s="45">
        <v>172.37</v>
      </c>
      <c r="E1781" s="45">
        <v>169.75</v>
      </c>
      <c r="F1781" s="45">
        <v>172.23</v>
      </c>
      <c r="G1781" s="45">
        <v>171.71</v>
      </c>
      <c r="H1781" s="46">
        <v>13124500</v>
      </c>
    </row>
    <row r="1782" spans="2:8" ht="13.5" thickBot="1" x14ac:dyDescent="0.25">
      <c r="B1782" s="44" t="s">
        <v>1922</v>
      </c>
      <c r="C1782" s="45">
        <v>169.18</v>
      </c>
      <c r="D1782" s="45">
        <v>171.31</v>
      </c>
      <c r="E1782" s="45">
        <v>168.6</v>
      </c>
      <c r="F1782" s="45">
        <v>171.24</v>
      </c>
      <c r="G1782" s="45">
        <v>170.73</v>
      </c>
      <c r="H1782" s="46">
        <v>14580600</v>
      </c>
    </row>
    <row r="1783" spans="2:8" ht="13.5" thickBot="1" x14ac:dyDescent="0.25">
      <c r="B1783" s="44" t="s">
        <v>1923</v>
      </c>
      <c r="C1783" s="45">
        <v>169.83</v>
      </c>
      <c r="D1783" s="45">
        <v>170.67</v>
      </c>
      <c r="E1783" s="45">
        <v>168.29</v>
      </c>
      <c r="F1783" s="45">
        <v>168.42</v>
      </c>
      <c r="G1783" s="45">
        <v>167.91</v>
      </c>
      <c r="H1783" s="46">
        <v>12127900</v>
      </c>
    </row>
    <row r="1784" spans="2:8" ht="13.5" thickBot="1" x14ac:dyDescent="0.25">
      <c r="B1784" s="44" t="s">
        <v>1924</v>
      </c>
      <c r="C1784" s="45">
        <v>169.3</v>
      </c>
      <c r="D1784" s="45">
        <v>170.73</v>
      </c>
      <c r="E1784" s="45">
        <v>169.2</v>
      </c>
      <c r="F1784" s="45">
        <v>169.96</v>
      </c>
      <c r="G1784" s="45">
        <v>169.45</v>
      </c>
      <c r="H1784" s="46">
        <v>8190300</v>
      </c>
    </row>
    <row r="1785" spans="2:8" ht="13.5" thickBot="1" x14ac:dyDescent="0.25">
      <c r="B1785" s="44" t="s">
        <v>1925</v>
      </c>
      <c r="C1785" s="45">
        <v>171.39</v>
      </c>
      <c r="D1785" s="45">
        <v>171.87</v>
      </c>
      <c r="E1785" s="45">
        <v>168.75</v>
      </c>
      <c r="F1785" s="45">
        <v>169.47</v>
      </c>
      <c r="G1785" s="45">
        <v>168.96</v>
      </c>
      <c r="H1785" s="46">
        <v>13392300</v>
      </c>
    </row>
    <row r="1786" spans="2:8" ht="13.5" thickBot="1" x14ac:dyDescent="0.25">
      <c r="B1786" s="44" t="s">
        <v>1926</v>
      </c>
      <c r="C1786" s="45">
        <v>168.83</v>
      </c>
      <c r="D1786" s="45">
        <v>171.66</v>
      </c>
      <c r="E1786" s="45">
        <v>168.81</v>
      </c>
      <c r="F1786" s="45">
        <v>170.87</v>
      </c>
      <c r="G1786" s="45">
        <v>170.36</v>
      </c>
      <c r="H1786" s="46">
        <v>15340400</v>
      </c>
    </row>
    <row r="1787" spans="2:8" ht="13.5" thickBot="1" x14ac:dyDescent="0.25">
      <c r="B1787" s="44" t="s">
        <v>1927</v>
      </c>
      <c r="C1787" s="45">
        <v>167.94</v>
      </c>
      <c r="D1787" s="45">
        <v>169.07</v>
      </c>
      <c r="E1787" s="45">
        <v>167.16</v>
      </c>
      <c r="F1787" s="45">
        <v>168.73</v>
      </c>
      <c r="G1787" s="45">
        <v>168.22</v>
      </c>
      <c r="H1787" s="46">
        <v>12178700</v>
      </c>
    </row>
    <row r="1788" spans="2:8" ht="13.5" thickBot="1" x14ac:dyDescent="0.25">
      <c r="B1788" s="44" t="s">
        <v>1928</v>
      </c>
      <c r="C1788" s="45">
        <v>165.9</v>
      </c>
      <c r="D1788" s="45">
        <v>168.34</v>
      </c>
      <c r="E1788" s="45">
        <v>165.57</v>
      </c>
      <c r="F1788" s="45">
        <v>167.68</v>
      </c>
      <c r="G1788" s="45">
        <v>167.18</v>
      </c>
      <c r="H1788" s="46">
        <v>19242500</v>
      </c>
    </row>
    <row r="1789" spans="2:8" ht="13.5" thickBot="1" x14ac:dyDescent="0.25">
      <c r="B1789" s="44" t="s">
        <v>1929</v>
      </c>
      <c r="C1789" s="45">
        <v>164.5</v>
      </c>
      <c r="D1789" s="45">
        <v>165.5</v>
      </c>
      <c r="E1789" s="45">
        <v>162.78</v>
      </c>
      <c r="F1789" s="45">
        <v>164.21</v>
      </c>
      <c r="G1789" s="45">
        <v>163.72</v>
      </c>
      <c r="H1789" s="46">
        <v>23363300</v>
      </c>
    </row>
    <row r="1790" spans="2:8" ht="13.5" thickBot="1" x14ac:dyDescent="0.25">
      <c r="B1790" s="44" t="s">
        <v>1930</v>
      </c>
      <c r="C1790" s="45">
        <v>169.24</v>
      </c>
      <c r="D1790" s="45">
        <v>169.3</v>
      </c>
      <c r="E1790" s="45">
        <v>161.56</v>
      </c>
      <c r="F1790" s="45">
        <v>162.87</v>
      </c>
      <c r="G1790" s="45">
        <v>162.38</v>
      </c>
      <c r="H1790" s="46">
        <v>41251600</v>
      </c>
    </row>
    <row r="1791" spans="2:8" ht="13.5" thickBot="1" x14ac:dyDescent="0.25">
      <c r="B1791" s="44" t="s">
        <v>1931</v>
      </c>
      <c r="C1791" s="45">
        <v>170.21</v>
      </c>
      <c r="D1791" s="45">
        <v>171.73</v>
      </c>
      <c r="E1791" s="45">
        <v>169.22</v>
      </c>
      <c r="F1791" s="45">
        <v>170.54</v>
      </c>
      <c r="G1791" s="45">
        <v>170.03</v>
      </c>
      <c r="H1791" s="46">
        <v>12097100</v>
      </c>
    </row>
    <row r="1792" spans="2:8" ht="13.5" thickBot="1" x14ac:dyDescent="0.25">
      <c r="B1792" s="44" t="s">
        <v>1932</v>
      </c>
      <c r="C1792" s="45">
        <v>171.69</v>
      </c>
      <c r="D1792" s="45">
        <v>172.27</v>
      </c>
      <c r="E1792" s="45">
        <v>170.01</v>
      </c>
      <c r="F1792" s="45">
        <v>171.11</v>
      </c>
      <c r="G1792" s="45">
        <v>170.6</v>
      </c>
      <c r="H1792" s="46">
        <v>11161400</v>
      </c>
    </row>
    <row r="1793" spans="2:8" ht="13.5" thickBot="1" x14ac:dyDescent="0.25">
      <c r="B1793" s="44" t="s">
        <v>1933</v>
      </c>
      <c r="C1793" s="45">
        <v>172.5</v>
      </c>
      <c r="D1793" s="45">
        <v>173.05</v>
      </c>
      <c r="E1793" s="45">
        <v>170.7</v>
      </c>
      <c r="F1793" s="45">
        <v>172.17</v>
      </c>
      <c r="G1793" s="45">
        <v>171.65</v>
      </c>
      <c r="H1793" s="46">
        <v>12264100</v>
      </c>
    </row>
    <row r="1794" spans="2:8" ht="13.5" thickBot="1" x14ac:dyDescent="0.25">
      <c r="B1794" s="44" t="s">
        <v>1934</v>
      </c>
      <c r="C1794" s="45">
        <v>170.62</v>
      </c>
      <c r="D1794" s="45">
        <v>172.56</v>
      </c>
      <c r="E1794" s="45">
        <v>170.36</v>
      </c>
      <c r="F1794" s="45">
        <v>172.52</v>
      </c>
      <c r="G1794" s="45">
        <v>172</v>
      </c>
      <c r="H1794" s="46">
        <v>13168600</v>
      </c>
    </row>
    <row r="1795" spans="2:8" ht="13.5" thickBot="1" x14ac:dyDescent="0.25">
      <c r="B1795" s="44" t="s">
        <v>1935</v>
      </c>
      <c r="C1795" s="45">
        <v>171.99</v>
      </c>
      <c r="D1795" s="45">
        <v>172.07</v>
      </c>
      <c r="E1795" s="45">
        <v>169.34</v>
      </c>
      <c r="F1795" s="45">
        <v>170.01</v>
      </c>
      <c r="G1795" s="45">
        <v>169.5</v>
      </c>
      <c r="H1795" s="46">
        <v>12954000</v>
      </c>
    </row>
    <row r="1796" spans="2:8" ht="13.5" thickBot="1" x14ac:dyDescent="0.25">
      <c r="B1796" s="44" t="s">
        <v>1936</v>
      </c>
      <c r="C1796" s="45">
        <v>170.88</v>
      </c>
      <c r="D1796" s="45">
        <v>172.34</v>
      </c>
      <c r="E1796" s="45">
        <v>170.26</v>
      </c>
      <c r="F1796" s="45">
        <v>171.64</v>
      </c>
      <c r="G1796" s="45">
        <v>171.12</v>
      </c>
      <c r="H1796" s="46">
        <v>15660500</v>
      </c>
    </row>
    <row r="1797" spans="2:8" ht="13.5" thickBot="1" x14ac:dyDescent="0.25">
      <c r="B1797" s="44" t="s">
        <v>1937</v>
      </c>
      <c r="C1797" s="45">
        <v>172.26</v>
      </c>
      <c r="D1797" s="45">
        <v>172.28</v>
      </c>
      <c r="E1797" s="45">
        <v>170.5</v>
      </c>
      <c r="F1797" s="45">
        <v>170.96</v>
      </c>
      <c r="G1797" s="45">
        <v>170.45</v>
      </c>
      <c r="H1797" s="46">
        <v>15615700</v>
      </c>
    </row>
    <row r="1798" spans="2:8" ht="13.5" thickBot="1" x14ac:dyDescent="0.25">
      <c r="B1798" s="44" t="s">
        <v>1938</v>
      </c>
      <c r="C1798" s="45">
        <v>173.01</v>
      </c>
      <c r="D1798" s="45">
        <v>173.17</v>
      </c>
      <c r="E1798" s="45">
        <v>172.06</v>
      </c>
      <c r="F1798" s="45">
        <v>173.05</v>
      </c>
      <c r="G1798" s="45">
        <v>172.53</v>
      </c>
      <c r="H1798" s="46">
        <v>9119300</v>
      </c>
    </row>
    <row r="1799" spans="2:8" ht="13.5" thickBot="1" x14ac:dyDescent="0.25">
      <c r="B1799" s="44" t="s">
        <v>1939</v>
      </c>
      <c r="C1799" s="45">
        <v>173.76</v>
      </c>
      <c r="D1799" s="45">
        <v>174</v>
      </c>
      <c r="E1799" s="45">
        <v>171.75</v>
      </c>
      <c r="F1799" s="45">
        <v>172.96</v>
      </c>
      <c r="G1799" s="45">
        <v>172.44</v>
      </c>
      <c r="H1799" s="46">
        <v>11186300</v>
      </c>
    </row>
    <row r="1800" spans="2:8" ht="13.5" thickBot="1" x14ac:dyDescent="0.25">
      <c r="B1800" s="44" t="s">
        <v>1940</v>
      </c>
      <c r="C1800" s="45">
        <v>172.4</v>
      </c>
      <c r="D1800" s="45">
        <v>173.89</v>
      </c>
      <c r="E1800" s="45">
        <v>172.2</v>
      </c>
      <c r="F1800" s="45">
        <v>173.51</v>
      </c>
      <c r="G1800" s="45">
        <v>172.99</v>
      </c>
      <c r="H1800" s="46">
        <v>12372000</v>
      </c>
    </row>
    <row r="1801" spans="2:8" ht="13.5" thickBot="1" x14ac:dyDescent="0.25">
      <c r="B1801" s="44" t="s">
        <v>1941</v>
      </c>
      <c r="C1801" s="45">
        <v>173.09</v>
      </c>
      <c r="D1801" s="45">
        <v>173.49</v>
      </c>
      <c r="E1801" s="45">
        <v>170.8</v>
      </c>
      <c r="F1801" s="45">
        <v>170.95</v>
      </c>
      <c r="G1801" s="45">
        <v>170.44</v>
      </c>
      <c r="H1801" s="46">
        <v>10998500</v>
      </c>
    </row>
    <row r="1802" spans="2:8" ht="13.5" thickBot="1" x14ac:dyDescent="0.25">
      <c r="B1802" s="44" t="s">
        <v>1942</v>
      </c>
      <c r="C1802" s="45">
        <v>171.94</v>
      </c>
      <c r="D1802" s="45">
        <v>173.31</v>
      </c>
      <c r="E1802" s="45">
        <v>170.27</v>
      </c>
      <c r="F1802" s="45">
        <v>173.21</v>
      </c>
      <c r="G1802" s="45">
        <v>172.69</v>
      </c>
      <c r="H1802" s="46">
        <v>18049500</v>
      </c>
    </row>
    <row r="1803" spans="2:8" ht="13.5" thickBot="1" x14ac:dyDescent="0.25">
      <c r="B1803" s="44" t="s">
        <v>1943</v>
      </c>
      <c r="C1803" s="45">
        <v>170.91</v>
      </c>
      <c r="D1803" s="45">
        <v>172.48</v>
      </c>
      <c r="E1803" s="45">
        <v>169.57</v>
      </c>
      <c r="F1803" s="45">
        <v>172.09</v>
      </c>
      <c r="G1803" s="45">
        <v>171.57</v>
      </c>
      <c r="H1803" s="46">
        <v>13906300</v>
      </c>
    </row>
    <row r="1804" spans="2:8" ht="13.5" thickBot="1" x14ac:dyDescent="0.25">
      <c r="B1804" s="44" t="s">
        <v>1944</v>
      </c>
      <c r="C1804" s="45">
        <v>171.27</v>
      </c>
      <c r="D1804" s="45">
        <v>172.39</v>
      </c>
      <c r="E1804" s="45">
        <v>169.55</v>
      </c>
      <c r="F1804" s="45">
        <v>170.72</v>
      </c>
      <c r="G1804" s="45">
        <v>170.21</v>
      </c>
      <c r="H1804" s="46">
        <v>13210900</v>
      </c>
    </row>
    <row r="1805" spans="2:8" ht="13.5" thickBot="1" x14ac:dyDescent="0.25">
      <c r="B1805" s="44" t="s">
        <v>1945</v>
      </c>
      <c r="C1805" s="45">
        <v>172.4</v>
      </c>
      <c r="D1805" s="45">
        <v>172.92</v>
      </c>
      <c r="E1805" s="45">
        <v>171.31</v>
      </c>
      <c r="F1805" s="45">
        <v>172.02</v>
      </c>
      <c r="G1805" s="45">
        <v>171.5</v>
      </c>
      <c r="H1805" s="46">
        <v>11677600</v>
      </c>
    </row>
    <row r="1806" spans="2:8" ht="13.5" thickBot="1" x14ac:dyDescent="0.25">
      <c r="B1806" s="44" t="s">
        <v>1946</v>
      </c>
      <c r="C1806" s="45">
        <v>170.4</v>
      </c>
      <c r="D1806" s="45">
        <v>172.15</v>
      </c>
      <c r="E1806" s="45">
        <v>170.06</v>
      </c>
      <c r="F1806" s="45">
        <v>171.97</v>
      </c>
      <c r="G1806" s="45">
        <v>171.45</v>
      </c>
      <c r="H1806" s="46">
        <v>17226500</v>
      </c>
    </row>
    <row r="1807" spans="2:8" ht="13.5" thickBot="1" x14ac:dyDescent="0.25">
      <c r="B1807" s="44" t="s">
        <v>1947</v>
      </c>
      <c r="C1807" s="45">
        <v>168.17</v>
      </c>
      <c r="D1807" s="45">
        <v>170.18</v>
      </c>
      <c r="E1807" s="45">
        <v>167.63</v>
      </c>
      <c r="F1807" s="45">
        <v>169.92</v>
      </c>
      <c r="G1807" s="45">
        <v>169.41</v>
      </c>
      <c r="H1807" s="46">
        <v>11138300</v>
      </c>
    </row>
    <row r="1808" spans="2:8" ht="13.5" thickBot="1" x14ac:dyDescent="0.25">
      <c r="B1808" s="44" t="s">
        <v>1948</v>
      </c>
      <c r="C1808" s="45">
        <v>165.25</v>
      </c>
      <c r="D1808" s="45">
        <v>168.43</v>
      </c>
      <c r="E1808" s="45">
        <v>165</v>
      </c>
      <c r="F1808" s="45">
        <v>168.05</v>
      </c>
      <c r="G1808" s="45">
        <v>167.55</v>
      </c>
      <c r="H1808" s="46">
        <v>11121000</v>
      </c>
    </row>
    <row r="1809" spans="2:8" ht="13.5" thickBot="1" x14ac:dyDescent="0.25">
      <c r="B1809" s="44" t="s">
        <v>1949</v>
      </c>
      <c r="C1809" s="45">
        <v>166.91</v>
      </c>
      <c r="D1809" s="45">
        <v>167.7</v>
      </c>
      <c r="E1809" s="45">
        <v>166.33</v>
      </c>
      <c r="F1809" s="45">
        <v>167.24</v>
      </c>
      <c r="G1809" s="45">
        <v>166.74</v>
      </c>
      <c r="H1809" s="46">
        <v>8553700</v>
      </c>
    </row>
    <row r="1810" spans="2:8" ht="13.5" thickBot="1" x14ac:dyDescent="0.25">
      <c r="B1810" s="44" t="s">
        <v>1950</v>
      </c>
      <c r="C1810" s="45">
        <v>167.86</v>
      </c>
      <c r="D1810" s="45">
        <v>168.38</v>
      </c>
      <c r="E1810" s="45">
        <v>166.18</v>
      </c>
      <c r="F1810" s="45">
        <v>166.32</v>
      </c>
      <c r="G1810" s="45">
        <v>165.82</v>
      </c>
      <c r="H1810" s="46">
        <v>12614500</v>
      </c>
    </row>
    <row r="1811" spans="2:8" ht="13.5" thickBot="1" x14ac:dyDescent="0.25">
      <c r="B1811" s="44" t="s">
        <v>1951</v>
      </c>
      <c r="C1811" s="45">
        <v>168.88</v>
      </c>
      <c r="D1811" s="45">
        <v>169.29</v>
      </c>
      <c r="E1811" s="45">
        <v>166.41</v>
      </c>
      <c r="F1811" s="45">
        <v>167.74</v>
      </c>
      <c r="G1811" s="45">
        <v>167.24</v>
      </c>
      <c r="H1811" s="46">
        <v>14030400</v>
      </c>
    </row>
    <row r="1812" spans="2:8" ht="13.5" thickBot="1" x14ac:dyDescent="0.25">
      <c r="B1812" s="44" t="s">
        <v>1952</v>
      </c>
      <c r="C1812" s="45">
        <v>168.84</v>
      </c>
      <c r="D1812" s="45">
        <v>169.36</v>
      </c>
      <c r="E1812" s="45">
        <v>168.2</v>
      </c>
      <c r="F1812" s="45">
        <v>168.71</v>
      </c>
      <c r="G1812" s="45">
        <v>168.2</v>
      </c>
      <c r="H1812" s="46">
        <v>9856500</v>
      </c>
    </row>
    <row r="1813" spans="2:8" ht="13.5" thickBot="1" x14ac:dyDescent="0.25">
      <c r="B1813" s="44" t="s">
        <v>1953</v>
      </c>
      <c r="C1813" s="45">
        <v>168.28</v>
      </c>
      <c r="D1813" s="45">
        <v>169.87</v>
      </c>
      <c r="E1813" s="45">
        <v>167.15</v>
      </c>
      <c r="F1813" s="45">
        <v>169.64</v>
      </c>
      <c r="G1813" s="45">
        <v>169.13</v>
      </c>
      <c r="H1813" s="46">
        <v>11391000</v>
      </c>
    </row>
    <row r="1814" spans="2:8" ht="13.5" thickBot="1" x14ac:dyDescent="0.25">
      <c r="B1814" s="44" t="s">
        <v>1954</v>
      </c>
      <c r="C1814" s="45">
        <v>167.16</v>
      </c>
      <c r="D1814" s="45">
        <v>168</v>
      </c>
      <c r="E1814" s="45">
        <v>165.82</v>
      </c>
      <c r="F1814" s="45">
        <v>167.78</v>
      </c>
      <c r="G1814" s="45">
        <v>167.28</v>
      </c>
      <c r="H1814" s="46">
        <v>11907500</v>
      </c>
    </row>
    <row r="1815" spans="2:8" ht="13.5" thickBot="1" x14ac:dyDescent="0.25">
      <c r="B1815" s="44" t="s">
        <v>1955</v>
      </c>
      <c r="C1815" s="45">
        <v>166.84</v>
      </c>
      <c r="D1815" s="45">
        <v>168.67</v>
      </c>
      <c r="E1815" s="45">
        <v>166.21</v>
      </c>
      <c r="F1815" s="45">
        <v>167.41</v>
      </c>
      <c r="G1815" s="45">
        <v>166.91</v>
      </c>
      <c r="H1815" s="46">
        <v>15093600</v>
      </c>
    </row>
    <row r="1816" spans="2:8" ht="13.5" thickBot="1" x14ac:dyDescent="0.25">
      <c r="B1816" s="44" t="s">
        <v>1956</v>
      </c>
      <c r="C1816" s="45">
        <v>169.34</v>
      </c>
      <c r="D1816" s="45">
        <v>169.86</v>
      </c>
      <c r="E1816" s="45">
        <v>166.85</v>
      </c>
      <c r="F1816" s="45">
        <v>166.91</v>
      </c>
      <c r="G1816" s="45">
        <v>166.41</v>
      </c>
      <c r="H1816" s="46">
        <v>17216000</v>
      </c>
    </row>
    <row r="1817" spans="2:8" ht="13.5" thickBot="1" x14ac:dyDescent="0.25">
      <c r="B1817" s="44" t="s">
        <v>1957</v>
      </c>
      <c r="C1817" s="45">
        <v>171.25</v>
      </c>
      <c r="D1817" s="45">
        <v>171.38</v>
      </c>
      <c r="E1817" s="45">
        <v>169.24</v>
      </c>
      <c r="F1817" s="45">
        <v>170</v>
      </c>
      <c r="G1817" s="45">
        <v>169.49</v>
      </c>
      <c r="H1817" s="46">
        <v>15779900</v>
      </c>
    </row>
    <row r="1818" spans="2:8" ht="13.5" thickBot="1" x14ac:dyDescent="0.25">
      <c r="B1818" s="44" t="s">
        <v>1958</v>
      </c>
      <c r="C1818" s="45">
        <v>171.49</v>
      </c>
      <c r="D1818" s="45">
        <v>171.5</v>
      </c>
      <c r="E1818" s="45">
        <v>170.01</v>
      </c>
      <c r="F1818" s="45">
        <v>171</v>
      </c>
      <c r="G1818" s="45">
        <v>170.49</v>
      </c>
      <c r="H1818" s="46">
        <v>8729200</v>
      </c>
    </row>
    <row r="1819" spans="2:8" ht="13.5" thickBot="1" x14ac:dyDescent="0.25">
      <c r="B1819" s="44" t="s">
        <v>1959</v>
      </c>
      <c r="C1819" s="45">
        <v>170.09</v>
      </c>
      <c r="D1819" s="45">
        <v>171.08</v>
      </c>
      <c r="E1819" s="45">
        <v>169.29</v>
      </c>
      <c r="F1819" s="45">
        <v>170.75</v>
      </c>
      <c r="G1819" s="45">
        <v>170.24</v>
      </c>
      <c r="H1819" s="46">
        <v>12954200</v>
      </c>
    </row>
    <row r="1820" spans="2:8" ht="13.5" thickBot="1" x14ac:dyDescent="0.25">
      <c r="B1820" s="44" t="s">
        <v>1960</v>
      </c>
      <c r="C1820" s="45">
        <v>167.95</v>
      </c>
      <c r="D1820" s="45">
        <v>168.82</v>
      </c>
      <c r="E1820" s="45">
        <v>166.85</v>
      </c>
      <c r="F1820" s="45">
        <v>168.08</v>
      </c>
      <c r="G1820" s="45">
        <v>167.58</v>
      </c>
      <c r="H1820" s="46">
        <v>13791200</v>
      </c>
    </row>
    <row r="1821" spans="2:8" ht="13.5" thickBot="1" x14ac:dyDescent="0.25">
      <c r="B1821" s="44" t="s">
        <v>1961</v>
      </c>
      <c r="C1821" s="45">
        <v>170.06</v>
      </c>
      <c r="D1821" s="45">
        <v>170.59</v>
      </c>
      <c r="E1821" s="45">
        <v>166.85</v>
      </c>
      <c r="F1821" s="45">
        <v>167.4</v>
      </c>
      <c r="G1821" s="45">
        <v>166.9</v>
      </c>
      <c r="H1821" s="46">
        <v>20832700</v>
      </c>
    </row>
    <row r="1822" spans="2:8" ht="13.5" thickBot="1" x14ac:dyDescent="0.25">
      <c r="B1822" s="44" t="s">
        <v>1962</v>
      </c>
      <c r="C1822" s="45">
        <v>169.98</v>
      </c>
      <c r="D1822" s="45">
        <v>171.45</v>
      </c>
      <c r="E1822" s="45">
        <v>169.56</v>
      </c>
      <c r="F1822" s="45">
        <v>171.18</v>
      </c>
      <c r="G1822" s="45">
        <v>170.67</v>
      </c>
      <c r="H1822" s="46">
        <v>10815000</v>
      </c>
    </row>
    <row r="1823" spans="2:8" ht="13.5" thickBot="1" x14ac:dyDescent="0.25">
      <c r="B1823" s="44" t="s">
        <v>1963</v>
      </c>
      <c r="C1823" s="45">
        <v>171.88</v>
      </c>
      <c r="D1823" s="45">
        <v>173.05</v>
      </c>
      <c r="E1823" s="45">
        <v>170.62</v>
      </c>
      <c r="F1823" s="45">
        <v>171.23</v>
      </c>
      <c r="G1823" s="45">
        <v>170.72</v>
      </c>
      <c r="H1823" s="46">
        <v>14393500</v>
      </c>
    </row>
    <row r="1824" spans="2:8" ht="13.5" thickBot="1" x14ac:dyDescent="0.25">
      <c r="B1824" s="44" t="s">
        <v>1964</v>
      </c>
      <c r="C1824" s="45">
        <v>169.95</v>
      </c>
      <c r="D1824" s="45">
        <v>172.06</v>
      </c>
      <c r="E1824" s="45">
        <v>169.66</v>
      </c>
      <c r="F1824" s="45">
        <v>171.98</v>
      </c>
      <c r="G1824" s="45">
        <v>171.46</v>
      </c>
      <c r="H1824" s="46">
        <v>12787800</v>
      </c>
    </row>
    <row r="1825" spans="2:8" ht="13.5" thickBot="1" x14ac:dyDescent="0.25">
      <c r="B1825" s="44" t="s">
        <v>1965</v>
      </c>
      <c r="C1825" s="45">
        <v>168.97</v>
      </c>
      <c r="D1825" s="45">
        <v>170.06</v>
      </c>
      <c r="E1825" s="45">
        <v>168.69</v>
      </c>
      <c r="F1825" s="45">
        <v>169.62</v>
      </c>
      <c r="G1825" s="45">
        <v>169.11</v>
      </c>
      <c r="H1825" s="46">
        <v>10777700</v>
      </c>
    </row>
    <row r="1826" spans="2:8" ht="13.5" thickBot="1" x14ac:dyDescent="0.25">
      <c r="B1826" s="44" t="s">
        <v>1966</v>
      </c>
      <c r="C1826" s="45">
        <v>169.3</v>
      </c>
      <c r="D1826" s="45">
        <v>169.7</v>
      </c>
      <c r="E1826" s="45">
        <v>168.25</v>
      </c>
      <c r="F1826" s="45">
        <v>168.59</v>
      </c>
      <c r="G1826" s="45">
        <v>168.08</v>
      </c>
      <c r="H1826" s="46">
        <v>10793800</v>
      </c>
    </row>
    <row r="1827" spans="2:8" ht="13.5" thickBot="1" x14ac:dyDescent="0.25">
      <c r="B1827" s="44" t="s">
        <v>1967</v>
      </c>
      <c r="C1827" s="45">
        <v>170.3</v>
      </c>
      <c r="D1827" s="45">
        <v>170.55</v>
      </c>
      <c r="E1827" s="45">
        <v>166.91</v>
      </c>
      <c r="F1827" s="45">
        <v>169.3</v>
      </c>
      <c r="G1827" s="45">
        <v>168.79</v>
      </c>
      <c r="H1827" s="46">
        <v>17433800</v>
      </c>
    </row>
    <row r="1828" spans="2:8" ht="13.5" thickBot="1" x14ac:dyDescent="0.25">
      <c r="B1828" s="44" t="s">
        <v>1968</v>
      </c>
      <c r="C1828" s="45">
        <v>169.82</v>
      </c>
      <c r="D1828" s="45">
        <v>170.47</v>
      </c>
      <c r="E1828" s="45">
        <v>169.05</v>
      </c>
      <c r="F1828" s="45">
        <v>169.86</v>
      </c>
      <c r="G1828" s="45">
        <v>169.35</v>
      </c>
      <c r="H1828" s="46">
        <v>14385000</v>
      </c>
    </row>
    <row r="1829" spans="2:8" ht="13.5" thickBot="1" x14ac:dyDescent="0.25">
      <c r="B1829" s="44" t="s">
        <v>1969</v>
      </c>
      <c r="C1829" s="45">
        <v>172</v>
      </c>
      <c r="D1829" s="45">
        <v>172.72</v>
      </c>
      <c r="E1829" s="45">
        <v>168.55</v>
      </c>
      <c r="F1829" s="45">
        <v>169.25</v>
      </c>
      <c r="G1829" s="45">
        <v>168.74</v>
      </c>
      <c r="H1829" s="46">
        <v>25478900</v>
      </c>
    </row>
    <row r="1830" spans="2:8" ht="13.5" thickBot="1" x14ac:dyDescent="0.25">
      <c r="B1830" s="44" t="s">
        <v>1970</v>
      </c>
      <c r="C1830" s="45">
        <v>169.07</v>
      </c>
      <c r="D1830" s="45">
        <v>173.43</v>
      </c>
      <c r="E1830" s="45">
        <v>169.05</v>
      </c>
      <c r="F1830" s="45">
        <v>172.45</v>
      </c>
      <c r="G1830" s="45">
        <v>171.93</v>
      </c>
      <c r="H1830" s="46">
        <v>24557600</v>
      </c>
    </row>
    <row r="1831" spans="2:8" ht="13.5" thickBot="1" x14ac:dyDescent="0.25">
      <c r="B1831" s="44" t="s">
        <v>1971</v>
      </c>
      <c r="C1831" s="45">
        <v>174.7</v>
      </c>
      <c r="D1831" s="45">
        <v>175.49</v>
      </c>
      <c r="E1831" s="45">
        <v>167.5</v>
      </c>
      <c r="F1831" s="45">
        <v>170.44</v>
      </c>
      <c r="G1831" s="45">
        <v>169.93</v>
      </c>
      <c r="H1831" s="46">
        <v>68910700</v>
      </c>
    </row>
    <row r="1832" spans="2:8" ht="13.5" thickBot="1" x14ac:dyDescent="0.25">
      <c r="B1832" s="44" t="s">
        <v>1972</v>
      </c>
      <c r="C1832" s="45">
        <v>166.01</v>
      </c>
      <c r="D1832" s="45">
        <v>166.01</v>
      </c>
      <c r="E1832" s="45">
        <v>164.1</v>
      </c>
      <c r="F1832" s="45">
        <v>165.61</v>
      </c>
      <c r="G1832" s="45">
        <v>165.11</v>
      </c>
      <c r="H1832" s="46">
        <v>35236900</v>
      </c>
    </row>
    <row r="1833" spans="2:8" ht="13.5" thickBot="1" x14ac:dyDescent="0.25">
      <c r="B1833" s="44" t="s">
        <v>1973</v>
      </c>
      <c r="C1833" s="45">
        <v>165.01</v>
      </c>
      <c r="D1833" s="45">
        <v>165.54</v>
      </c>
      <c r="E1833" s="45">
        <v>163.86</v>
      </c>
      <c r="F1833" s="45">
        <v>165.28</v>
      </c>
      <c r="G1833" s="45">
        <v>164.78</v>
      </c>
      <c r="H1833" s="46">
        <v>15383200</v>
      </c>
    </row>
    <row r="1834" spans="2:8" ht="13.5" thickBot="1" x14ac:dyDescent="0.25">
      <c r="B1834" s="44" t="s">
        <v>1974</v>
      </c>
      <c r="C1834" s="45">
        <v>164.64</v>
      </c>
      <c r="D1834" s="45">
        <v>166.17</v>
      </c>
      <c r="E1834" s="45">
        <v>164.31</v>
      </c>
      <c r="F1834" s="45">
        <v>166</v>
      </c>
      <c r="G1834" s="45">
        <v>165.5</v>
      </c>
      <c r="H1834" s="46">
        <v>17367000</v>
      </c>
    </row>
    <row r="1835" spans="2:8" ht="13.5" thickBot="1" x14ac:dyDescent="0.25">
      <c r="B1835" s="44" t="s">
        <v>1975</v>
      </c>
      <c r="C1835" s="45">
        <v>164.16</v>
      </c>
      <c r="D1835" s="45">
        <v>165.05</v>
      </c>
      <c r="E1835" s="45">
        <v>163.75</v>
      </c>
      <c r="F1835" s="45">
        <v>164.43</v>
      </c>
      <c r="G1835" s="45">
        <v>163.94</v>
      </c>
      <c r="H1835" s="46">
        <v>14744000</v>
      </c>
    </row>
    <row r="1836" spans="2:8" ht="13.5" thickBot="1" x14ac:dyDescent="0.25">
      <c r="B1836" s="44" t="s">
        <v>1976</v>
      </c>
      <c r="C1836" s="45">
        <v>164.8</v>
      </c>
      <c r="D1836" s="45">
        <v>165</v>
      </c>
      <c r="E1836" s="45">
        <v>162.81</v>
      </c>
      <c r="F1836" s="45">
        <v>164.53</v>
      </c>
      <c r="G1836" s="45">
        <v>164.04</v>
      </c>
      <c r="H1836" s="46">
        <v>18523100</v>
      </c>
    </row>
    <row r="1837" spans="2:8" ht="13.5" thickBot="1" x14ac:dyDescent="0.25">
      <c r="B1837" s="44" t="s">
        <v>1977</v>
      </c>
      <c r="C1837" s="45">
        <v>163.59</v>
      </c>
      <c r="D1837" s="45">
        <v>165.7</v>
      </c>
      <c r="E1837" s="45">
        <v>163.16999999999999</v>
      </c>
      <c r="F1837" s="45">
        <v>164.14</v>
      </c>
      <c r="G1837" s="45">
        <v>163.65</v>
      </c>
      <c r="H1837" s="46">
        <v>26273600</v>
      </c>
    </row>
    <row r="1838" spans="2:8" ht="13.5" thickBot="1" x14ac:dyDescent="0.25">
      <c r="B1838" s="44" t="s">
        <v>1978</v>
      </c>
      <c r="C1838" s="45">
        <v>159.66</v>
      </c>
      <c r="D1838" s="45">
        <v>163.72999999999999</v>
      </c>
      <c r="E1838" s="45">
        <v>159.41999999999999</v>
      </c>
      <c r="F1838" s="45">
        <v>162.86000000000001</v>
      </c>
      <c r="G1838" s="45">
        <v>162.37</v>
      </c>
      <c r="H1838" s="46">
        <v>23722900</v>
      </c>
    </row>
    <row r="1839" spans="2:8" ht="13.5" thickBot="1" x14ac:dyDescent="0.25">
      <c r="B1839" s="44" t="s">
        <v>1979</v>
      </c>
      <c r="C1839" s="45">
        <v>160.25</v>
      </c>
      <c r="D1839" s="45">
        <v>160.78</v>
      </c>
      <c r="E1839" s="45">
        <v>158.81</v>
      </c>
      <c r="F1839" s="45">
        <v>159.72999999999999</v>
      </c>
      <c r="G1839" s="45">
        <v>159.25</v>
      </c>
      <c r="H1839" s="46">
        <v>12858800</v>
      </c>
    </row>
    <row r="1840" spans="2:8" ht="13.5" thickBot="1" x14ac:dyDescent="0.25">
      <c r="B1840" s="44" t="s">
        <v>1980</v>
      </c>
      <c r="C1840" s="45">
        <v>160.13</v>
      </c>
      <c r="D1840" s="45">
        <v>160.32</v>
      </c>
      <c r="E1840" s="45">
        <v>159.33000000000001</v>
      </c>
      <c r="F1840" s="45">
        <v>159.97</v>
      </c>
      <c r="G1840" s="45">
        <v>159.49</v>
      </c>
      <c r="H1840" s="46">
        <v>16371200</v>
      </c>
    </row>
    <row r="1841" spans="2:8" ht="13.5" thickBot="1" x14ac:dyDescent="0.25">
      <c r="B1841" s="44" t="s">
        <v>1981</v>
      </c>
      <c r="C1841" s="45">
        <v>158.74</v>
      </c>
      <c r="D1841" s="45">
        <v>159.78</v>
      </c>
      <c r="E1841" s="45">
        <v>158.41999999999999</v>
      </c>
      <c r="F1841" s="45">
        <v>159.26</v>
      </c>
      <c r="G1841" s="45">
        <v>158.78</v>
      </c>
      <c r="H1841" s="46">
        <v>13929200</v>
      </c>
    </row>
    <row r="1842" spans="2:8" ht="13.5" thickBot="1" x14ac:dyDescent="0.25">
      <c r="B1842" s="44" t="s">
        <v>1982</v>
      </c>
      <c r="C1842" s="45">
        <v>156.49</v>
      </c>
      <c r="D1842" s="45">
        <v>159.16</v>
      </c>
      <c r="E1842" s="45">
        <v>156.19999999999999</v>
      </c>
      <c r="F1842" s="45">
        <v>158.9</v>
      </c>
      <c r="G1842" s="45">
        <v>158.41999999999999</v>
      </c>
      <c r="H1842" s="46">
        <v>22739400</v>
      </c>
    </row>
    <row r="1843" spans="2:8" ht="13.5" thickBot="1" x14ac:dyDescent="0.25">
      <c r="B1843" s="44" t="s">
        <v>1983</v>
      </c>
      <c r="C1843" s="45">
        <v>153.37</v>
      </c>
      <c r="D1843" s="45">
        <v>155.41999999999999</v>
      </c>
      <c r="E1843" s="45">
        <v>152.91</v>
      </c>
      <c r="F1843" s="45">
        <v>155.27000000000001</v>
      </c>
      <c r="G1843" s="45">
        <v>154.80000000000001</v>
      </c>
      <c r="H1843" s="46">
        <v>13667700</v>
      </c>
    </row>
    <row r="1844" spans="2:8" ht="13.5" thickBot="1" x14ac:dyDescent="0.25">
      <c r="B1844" s="44" t="s">
        <v>1984</v>
      </c>
      <c r="C1844" s="45">
        <v>151.69</v>
      </c>
      <c r="D1844" s="45">
        <v>153.97999999999999</v>
      </c>
      <c r="E1844" s="45">
        <v>151.51</v>
      </c>
      <c r="F1844" s="45">
        <v>153.5</v>
      </c>
      <c r="G1844" s="45">
        <v>153.04</v>
      </c>
      <c r="H1844" s="46">
        <v>13378700</v>
      </c>
    </row>
    <row r="1845" spans="2:8" ht="13.5" thickBot="1" x14ac:dyDescent="0.25">
      <c r="B1845" s="44" t="s">
        <v>1985</v>
      </c>
      <c r="C1845" s="45">
        <v>149.25</v>
      </c>
      <c r="D1845" s="45">
        <v>151.99</v>
      </c>
      <c r="E1845" s="45">
        <v>149.19</v>
      </c>
      <c r="F1845" s="45">
        <v>151.44</v>
      </c>
      <c r="G1845" s="45">
        <v>150.99</v>
      </c>
      <c r="H1845" s="46">
        <v>13615900</v>
      </c>
    </row>
    <row r="1846" spans="2:8" ht="13.5" thickBot="1" x14ac:dyDescent="0.25">
      <c r="B1846" s="44" t="s">
        <v>1986</v>
      </c>
      <c r="C1846" s="45">
        <v>149.03</v>
      </c>
      <c r="D1846" s="45">
        <v>150.04</v>
      </c>
      <c r="E1846" s="45">
        <v>148</v>
      </c>
      <c r="F1846" s="45">
        <v>148.82</v>
      </c>
      <c r="G1846" s="45">
        <v>148.37</v>
      </c>
      <c r="H1846" s="46">
        <v>14951800</v>
      </c>
    </row>
    <row r="1847" spans="2:8" ht="13.5" thickBot="1" x14ac:dyDescent="0.25">
      <c r="B1847" s="44" t="s">
        <v>1987</v>
      </c>
      <c r="C1847" s="45">
        <v>149</v>
      </c>
      <c r="D1847" s="45">
        <v>150.85</v>
      </c>
      <c r="E1847" s="45">
        <v>148.13</v>
      </c>
      <c r="F1847" s="45">
        <v>150.34</v>
      </c>
      <c r="G1847" s="45">
        <v>149.88999999999999</v>
      </c>
      <c r="H1847" s="46">
        <v>14334300</v>
      </c>
    </row>
    <row r="1848" spans="2:8" ht="13.5" thickBot="1" x14ac:dyDescent="0.25">
      <c r="B1848" s="44" t="s">
        <v>1988</v>
      </c>
      <c r="C1848" s="45">
        <v>151.72</v>
      </c>
      <c r="D1848" s="45">
        <v>152.15</v>
      </c>
      <c r="E1848" s="45">
        <v>147.80000000000001</v>
      </c>
      <c r="F1848" s="45">
        <v>148.43</v>
      </c>
      <c r="G1848" s="45">
        <v>147.97999999999999</v>
      </c>
      <c r="H1848" s="46">
        <v>13862700</v>
      </c>
    </row>
    <row r="1849" spans="2:8" ht="13.5" thickBot="1" x14ac:dyDescent="0.25">
      <c r="B1849" s="44" t="s">
        <v>1989</v>
      </c>
      <c r="C1849" s="45">
        <v>151.9</v>
      </c>
      <c r="D1849" s="45">
        <v>151.91999999999999</v>
      </c>
      <c r="E1849" s="45">
        <v>150.06</v>
      </c>
      <c r="F1849" s="45">
        <v>150.97999999999999</v>
      </c>
      <c r="G1849" s="45">
        <v>150.53</v>
      </c>
      <c r="H1849" s="46">
        <v>17666000</v>
      </c>
    </row>
    <row r="1850" spans="2:8" ht="13.5" thickBot="1" x14ac:dyDescent="0.25">
      <c r="B1850" s="44" t="s">
        <v>1990</v>
      </c>
      <c r="C1850" s="45">
        <v>152.28</v>
      </c>
      <c r="D1850" s="45">
        <v>152.5</v>
      </c>
      <c r="E1850" s="45">
        <v>148.91999999999999</v>
      </c>
      <c r="F1850" s="45">
        <v>151.04</v>
      </c>
      <c r="G1850" s="45">
        <v>150.59</v>
      </c>
      <c r="H1850" s="46">
        <v>23973500</v>
      </c>
    </row>
    <row r="1851" spans="2:8" ht="13.5" thickBot="1" x14ac:dyDescent="0.25">
      <c r="B1851" s="44" t="s">
        <v>1991</v>
      </c>
      <c r="C1851" s="45">
        <v>150.91999999999999</v>
      </c>
      <c r="D1851" s="45">
        <v>153.47</v>
      </c>
      <c r="E1851" s="45">
        <v>149.86000000000001</v>
      </c>
      <c r="F1851" s="45">
        <v>153.24</v>
      </c>
      <c r="G1851" s="45">
        <v>152.78</v>
      </c>
      <c r="H1851" s="46">
        <v>16719100</v>
      </c>
    </row>
    <row r="1852" spans="2:8" ht="13.5" thickBot="1" x14ac:dyDescent="0.25">
      <c r="B1852" s="44" t="s">
        <v>1992</v>
      </c>
      <c r="C1852" s="45">
        <v>152.84</v>
      </c>
      <c r="D1852" s="45">
        <v>153.31</v>
      </c>
      <c r="E1852" s="45">
        <v>150.38999999999999</v>
      </c>
      <c r="F1852" s="45">
        <v>150.58000000000001</v>
      </c>
      <c r="G1852" s="45">
        <v>150.13</v>
      </c>
      <c r="H1852" s="46">
        <v>19360800</v>
      </c>
    </row>
    <row r="1853" spans="2:8" ht="13.5" thickBot="1" x14ac:dyDescent="0.25">
      <c r="B1853" s="44" t="s">
        <v>1993</v>
      </c>
      <c r="C1853" s="45">
        <v>156.25</v>
      </c>
      <c r="D1853" s="45">
        <v>156.5</v>
      </c>
      <c r="E1853" s="45">
        <v>153.19999999999999</v>
      </c>
      <c r="F1853" s="45">
        <v>153.59</v>
      </c>
      <c r="G1853" s="45">
        <v>153.13</v>
      </c>
      <c r="H1853" s="46">
        <v>18049700</v>
      </c>
    </row>
    <row r="1854" spans="2:8" ht="13.5" thickBot="1" x14ac:dyDescent="0.25">
      <c r="B1854" s="44" t="s">
        <v>1994</v>
      </c>
      <c r="C1854" s="45">
        <v>152.72</v>
      </c>
      <c r="D1854" s="45">
        <v>155.19999999999999</v>
      </c>
      <c r="E1854" s="45">
        <v>152.65</v>
      </c>
      <c r="F1854" s="45">
        <v>155.07</v>
      </c>
      <c r="G1854" s="45">
        <v>154.6</v>
      </c>
      <c r="H1854" s="46">
        <v>18027000</v>
      </c>
    </row>
    <row r="1855" spans="2:8" ht="13.5" thickBot="1" x14ac:dyDescent="0.25">
      <c r="B1855" s="44" t="s">
        <v>1995</v>
      </c>
      <c r="C1855" s="45">
        <v>153.01</v>
      </c>
      <c r="D1855" s="45">
        <v>154.55000000000001</v>
      </c>
      <c r="E1855" s="45">
        <v>152.91</v>
      </c>
      <c r="F1855" s="45">
        <v>153.4</v>
      </c>
      <c r="G1855" s="45">
        <v>152.94</v>
      </c>
      <c r="H1855" s="46">
        <v>13005500</v>
      </c>
    </row>
    <row r="1856" spans="2:8" ht="13.5" thickBot="1" x14ac:dyDescent="0.25">
      <c r="B1856" s="44" t="s">
        <v>1996</v>
      </c>
      <c r="C1856" s="45">
        <v>152.36000000000001</v>
      </c>
      <c r="D1856" s="45">
        <v>154.08000000000001</v>
      </c>
      <c r="E1856" s="45">
        <v>151.88</v>
      </c>
      <c r="F1856" s="45">
        <v>153.91</v>
      </c>
      <c r="G1856" s="45">
        <v>153.44999999999999</v>
      </c>
      <c r="H1856" s="46">
        <v>15039800</v>
      </c>
    </row>
    <row r="1857" spans="2:8" ht="13.5" thickBot="1" x14ac:dyDescent="0.25">
      <c r="B1857" s="44" t="s">
        <v>1997</v>
      </c>
      <c r="C1857" s="45">
        <v>152.88</v>
      </c>
      <c r="D1857" s="45">
        <v>153.84</v>
      </c>
      <c r="E1857" s="45">
        <v>152.21</v>
      </c>
      <c r="F1857" s="45">
        <v>152.25</v>
      </c>
      <c r="G1857" s="45">
        <v>151.79</v>
      </c>
      <c r="H1857" s="46">
        <v>14743900</v>
      </c>
    </row>
    <row r="1858" spans="2:8" ht="13.5" thickBot="1" x14ac:dyDescent="0.25">
      <c r="B1858" s="44" t="s">
        <v>1998</v>
      </c>
      <c r="C1858" s="45">
        <v>151.71</v>
      </c>
      <c r="D1858" s="45">
        <v>153.57</v>
      </c>
      <c r="E1858" s="45">
        <v>151.71</v>
      </c>
      <c r="F1858" s="45">
        <v>152.87</v>
      </c>
      <c r="G1858" s="45">
        <v>152.41</v>
      </c>
      <c r="H1858" s="46">
        <v>19026500</v>
      </c>
    </row>
    <row r="1859" spans="2:8" ht="13.5" thickBot="1" x14ac:dyDescent="0.25">
      <c r="B1859" s="44" t="s">
        <v>1999</v>
      </c>
      <c r="C1859" s="45">
        <v>149.59</v>
      </c>
      <c r="D1859" s="45">
        <v>150.83000000000001</v>
      </c>
      <c r="E1859" s="45">
        <v>148.6</v>
      </c>
      <c r="F1859" s="45">
        <v>150.63999999999999</v>
      </c>
      <c r="G1859" s="45">
        <v>150.19</v>
      </c>
      <c r="H1859" s="46">
        <v>22882400</v>
      </c>
    </row>
    <row r="1860" spans="2:8" ht="13.5" thickBot="1" x14ac:dyDescent="0.25">
      <c r="B1860" s="44" t="s">
        <v>2000</v>
      </c>
      <c r="C1860" s="45">
        <v>147.66999999999999</v>
      </c>
      <c r="D1860" s="45">
        <v>150.04</v>
      </c>
      <c r="E1860" s="45">
        <v>146.37</v>
      </c>
      <c r="F1860" s="45">
        <v>149.80000000000001</v>
      </c>
      <c r="G1860" s="45">
        <v>149.35</v>
      </c>
      <c r="H1860" s="46">
        <v>18994200</v>
      </c>
    </row>
    <row r="1861" spans="2:8" ht="13.5" thickBot="1" x14ac:dyDescent="0.25">
      <c r="B1861" s="44" t="s">
        <v>2001</v>
      </c>
      <c r="C1861" s="45">
        <v>151.26</v>
      </c>
      <c r="D1861" s="45">
        <v>152.4</v>
      </c>
      <c r="E1861" s="45">
        <v>149.05000000000001</v>
      </c>
      <c r="F1861" s="45">
        <v>150.25</v>
      </c>
      <c r="G1861" s="45">
        <v>149.80000000000001</v>
      </c>
      <c r="H1861" s="46">
        <v>20808800</v>
      </c>
    </row>
    <row r="1862" spans="2:8" ht="13.5" thickBot="1" x14ac:dyDescent="0.25">
      <c r="B1862" s="44" t="s">
        <v>2002</v>
      </c>
      <c r="C1862" s="45">
        <v>150.15</v>
      </c>
      <c r="D1862" s="45">
        <v>151.18</v>
      </c>
      <c r="E1862" s="45">
        <v>148.9</v>
      </c>
      <c r="F1862" s="45">
        <v>150.68</v>
      </c>
      <c r="G1862" s="45">
        <v>150.22999999999999</v>
      </c>
      <c r="H1862" s="46">
        <v>20483400</v>
      </c>
    </row>
    <row r="1863" spans="2:8" ht="13.5" thickBot="1" x14ac:dyDescent="0.25">
      <c r="B1863" s="44" t="s">
        <v>2003</v>
      </c>
      <c r="C1863" s="45">
        <v>148.16999999999999</v>
      </c>
      <c r="D1863" s="45">
        <v>149.19999999999999</v>
      </c>
      <c r="E1863" s="45">
        <v>144.56</v>
      </c>
      <c r="F1863" s="45">
        <v>148.44</v>
      </c>
      <c r="G1863" s="45">
        <v>147.99</v>
      </c>
      <c r="H1863" s="46">
        <v>33170200</v>
      </c>
    </row>
    <row r="1864" spans="2:8" ht="13.5" thickBot="1" x14ac:dyDescent="0.25">
      <c r="B1864" s="44" t="s">
        <v>2004</v>
      </c>
      <c r="C1864" s="45">
        <v>154.77000000000001</v>
      </c>
      <c r="D1864" s="45">
        <v>155.59</v>
      </c>
      <c r="E1864" s="45">
        <v>146.61000000000001</v>
      </c>
      <c r="F1864" s="45">
        <v>149.6</v>
      </c>
      <c r="G1864" s="45">
        <v>149.15</v>
      </c>
      <c r="H1864" s="46">
        <v>35577700</v>
      </c>
    </row>
    <row r="1865" spans="2:8" ht="13.5" thickBot="1" x14ac:dyDescent="0.25">
      <c r="B1865" s="44" t="s">
        <v>2005</v>
      </c>
      <c r="C1865" s="45">
        <v>154.08000000000001</v>
      </c>
      <c r="D1865" s="45">
        <v>154.72999999999999</v>
      </c>
      <c r="E1865" s="45">
        <v>153.1</v>
      </c>
      <c r="F1865" s="45">
        <v>154.71</v>
      </c>
      <c r="G1865" s="45">
        <v>154.25</v>
      </c>
      <c r="H1865" s="46">
        <v>17799400</v>
      </c>
    </row>
    <row r="1866" spans="2:8" ht="13.5" thickBot="1" x14ac:dyDescent="0.25">
      <c r="B1866" s="44" t="s">
        <v>2006</v>
      </c>
      <c r="C1866" s="45">
        <v>153.27000000000001</v>
      </c>
      <c r="D1866" s="45">
        <v>153.75</v>
      </c>
      <c r="E1866" s="45">
        <v>152.34</v>
      </c>
      <c r="F1866" s="45">
        <v>153.12</v>
      </c>
      <c r="G1866" s="45">
        <v>152.66</v>
      </c>
      <c r="H1866" s="46">
        <v>12066700</v>
      </c>
    </row>
    <row r="1867" spans="2:8" ht="13.5" thickBot="1" x14ac:dyDescent="0.25">
      <c r="B1867" s="44" t="s">
        <v>2007</v>
      </c>
      <c r="C1867" s="45">
        <v>153.41</v>
      </c>
      <c r="D1867" s="45">
        <v>154.52000000000001</v>
      </c>
      <c r="E1867" s="45">
        <v>152.47999999999999</v>
      </c>
      <c r="F1867" s="45">
        <v>152.81</v>
      </c>
      <c r="G1867" s="45">
        <v>152.35</v>
      </c>
      <c r="H1867" s="46">
        <v>13457100</v>
      </c>
    </row>
    <row r="1868" spans="2:8" ht="13.5" thickBot="1" x14ac:dyDescent="0.25">
      <c r="B1868" s="44" t="s">
        <v>2008</v>
      </c>
      <c r="C1868" s="45">
        <v>153.63999999999999</v>
      </c>
      <c r="D1868" s="45">
        <v>154.71</v>
      </c>
      <c r="E1868" s="45">
        <v>153.41</v>
      </c>
      <c r="F1868" s="45">
        <v>153.63</v>
      </c>
      <c r="G1868" s="45">
        <v>153.16999999999999</v>
      </c>
      <c r="H1868" s="46">
        <v>12520400</v>
      </c>
    </row>
    <row r="1869" spans="2:8" ht="13.5" thickBot="1" x14ac:dyDescent="0.25">
      <c r="B1869" s="44" t="s">
        <v>2009</v>
      </c>
      <c r="C1869" s="45">
        <v>151.85</v>
      </c>
      <c r="D1869" s="45">
        <v>153.63</v>
      </c>
      <c r="E1869" s="45">
        <v>151.30000000000001</v>
      </c>
      <c r="F1869" s="45">
        <v>153.61000000000001</v>
      </c>
      <c r="G1869" s="45">
        <v>153.15</v>
      </c>
      <c r="H1869" s="46">
        <v>16854400</v>
      </c>
    </row>
    <row r="1870" spans="2:8" ht="13.5" thickBot="1" x14ac:dyDescent="0.25">
      <c r="B1870" s="44" t="s">
        <v>2010</v>
      </c>
      <c r="C1870" s="45">
        <v>151.75</v>
      </c>
      <c r="D1870" s="45">
        <v>152.29</v>
      </c>
      <c r="E1870" s="45">
        <v>150.30000000000001</v>
      </c>
      <c r="F1870" s="45">
        <v>151.53</v>
      </c>
      <c r="G1870" s="45">
        <v>151.08000000000001</v>
      </c>
      <c r="H1870" s="46">
        <v>14530600</v>
      </c>
    </row>
    <row r="1871" spans="2:8" ht="13.5" thickBot="1" x14ac:dyDescent="0.25">
      <c r="B1871" s="44" t="s">
        <v>2011</v>
      </c>
      <c r="C1871" s="45">
        <v>152.69999999999999</v>
      </c>
      <c r="D1871" s="45">
        <v>153.35</v>
      </c>
      <c r="E1871" s="45">
        <v>151.09</v>
      </c>
      <c r="F1871" s="45">
        <v>151.46</v>
      </c>
      <c r="G1871" s="45">
        <v>151.01</v>
      </c>
      <c r="H1871" s="46">
        <v>18023900</v>
      </c>
    </row>
    <row r="1872" spans="2:8" ht="13.5" thickBot="1" x14ac:dyDescent="0.25">
      <c r="B1872" s="44" t="s">
        <v>2012</v>
      </c>
      <c r="C1872" s="45">
        <v>151.97</v>
      </c>
      <c r="D1872" s="45">
        <v>152.9</v>
      </c>
      <c r="E1872" s="45">
        <v>151.63999999999999</v>
      </c>
      <c r="F1872" s="45">
        <v>152.38</v>
      </c>
      <c r="G1872" s="45">
        <v>151.91999999999999</v>
      </c>
      <c r="H1872" s="46">
        <v>13226000</v>
      </c>
    </row>
    <row r="1873" spans="2:8" ht="13.5" thickBot="1" x14ac:dyDescent="0.25">
      <c r="B1873" s="44" t="s">
        <v>2013</v>
      </c>
      <c r="C1873" s="45">
        <v>152.22999999999999</v>
      </c>
      <c r="D1873" s="45">
        <v>152.25</v>
      </c>
      <c r="E1873" s="45">
        <v>151.15</v>
      </c>
      <c r="F1873" s="45">
        <v>152.13</v>
      </c>
      <c r="G1873" s="45">
        <v>151.66999999999999</v>
      </c>
      <c r="H1873" s="46">
        <v>14996200</v>
      </c>
    </row>
    <row r="1874" spans="2:8" ht="13.5" thickBot="1" x14ac:dyDescent="0.25">
      <c r="B1874" s="44" t="s">
        <v>2014</v>
      </c>
      <c r="C1874" s="45">
        <v>150.30000000000001</v>
      </c>
      <c r="D1874" s="45">
        <v>152.59</v>
      </c>
      <c r="E1874" s="45">
        <v>149.94999999999999</v>
      </c>
      <c r="F1874" s="45">
        <v>151.96</v>
      </c>
      <c r="G1874" s="45">
        <v>151.5</v>
      </c>
      <c r="H1874" s="46">
        <v>19891400</v>
      </c>
    </row>
    <row r="1875" spans="2:8" ht="13.5" thickBot="1" x14ac:dyDescent="0.25">
      <c r="B1875" s="44" t="s">
        <v>2015</v>
      </c>
      <c r="C1875" s="45">
        <v>148.51</v>
      </c>
      <c r="D1875" s="45">
        <v>150.22999999999999</v>
      </c>
      <c r="E1875" s="45">
        <v>148.41999999999999</v>
      </c>
      <c r="F1875" s="45">
        <v>150.04</v>
      </c>
      <c r="G1875" s="45">
        <v>149.59</v>
      </c>
      <c r="H1875" s="46">
        <v>17862400</v>
      </c>
    </row>
    <row r="1876" spans="2:8" ht="13.5" thickBot="1" x14ac:dyDescent="0.25">
      <c r="B1876" s="44" t="s">
        <v>2016</v>
      </c>
      <c r="C1876" s="45">
        <v>148.52000000000001</v>
      </c>
      <c r="D1876" s="45">
        <v>148.81</v>
      </c>
      <c r="E1876" s="45">
        <v>147.25</v>
      </c>
      <c r="F1876" s="45">
        <v>148.07</v>
      </c>
      <c r="G1876" s="45">
        <v>147.63</v>
      </c>
      <c r="H1876" s="46">
        <v>12817800</v>
      </c>
    </row>
    <row r="1877" spans="2:8" ht="13.5" thickBot="1" x14ac:dyDescent="0.25">
      <c r="B1877" s="44" t="s">
        <v>2017</v>
      </c>
      <c r="C1877" s="45">
        <v>148.08000000000001</v>
      </c>
      <c r="D1877" s="45">
        <v>148.59</v>
      </c>
      <c r="E1877" s="45">
        <v>147.69</v>
      </c>
      <c r="F1877" s="45">
        <v>148.24</v>
      </c>
      <c r="G1877" s="45">
        <v>147.80000000000001</v>
      </c>
      <c r="H1877" s="46">
        <v>12586700</v>
      </c>
    </row>
    <row r="1878" spans="2:8" ht="13.5" thickBot="1" x14ac:dyDescent="0.25">
      <c r="B1878" s="44" t="s">
        <v>2018</v>
      </c>
      <c r="C1878" s="45">
        <v>148.44999999999999</v>
      </c>
      <c r="D1878" s="45">
        <v>149.38999999999999</v>
      </c>
      <c r="E1878" s="45">
        <v>147.96</v>
      </c>
      <c r="F1878" s="45">
        <v>148.06</v>
      </c>
      <c r="G1878" s="45">
        <v>147.62</v>
      </c>
      <c r="H1878" s="46">
        <v>16187900</v>
      </c>
    </row>
    <row r="1879" spans="2:8" ht="13.5" thickBot="1" x14ac:dyDescent="0.25">
      <c r="B1879" s="44" t="s">
        <v>2019</v>
      </c>
      <c r="C1879" s="45">
        <v>144.72</v>
      </c>
      <c r="D1879" s="45">
        <v>148.15</v>
      </c>
      <c r="E1879" s="45">
        <v>144.51</v>
      </c>
      <c r="F1879" s="45">
        <v>147.66</v>
      </c>
      <c r="G1879" s="45">
        <v>147.22</v>
      </c>
      <c r="H1879" s="46">
        <v>23031600</v>
      </c>
    </row>
    <row r="1880" spans="2:8" ht="13.5" thickBot="1" x14ac:dyDescent="0.25">
      <c r="B1880" s="44" t="s">
        <v>2020</v>
      </c>
      <c r="C1880" s="45">
        <v>148</v>
      </c>
      <c r="D1880" s="45">
        <v>148.66999999999999</v>
      </c>
      <c r="E1880" s="45">
        <v>144.41999999999999</v>
      </c>
      <c r="F1880" s="45">
        <v>144.85</v>
      </c>
      <c r="G1880" s="45">
        <v>144.41999999999999</v>
      </c>
      <c r="H1880" s="46">
        <v>28300100</v>
      </c>
    </row>
    <row r="1881" spans="2:8" ht="13.5" thickBot="1" x14ac:dyDescent="0.25">
      <c r="B1881" s="44" t="s">
        <v>2021</v>
      </c>
      <c r="C1881" s="45">
        <v>150.11000000000001</v>
      </c>
      <c r="D1881" s="45">
        <v>150.21</v>
      </c>
      <c r="E1881" s="45">
        <v>149.03</v>
      </c>
      <c r="F1881" s="45">
        <v>149.78</v>
      </c>
      <c r="G1881" s="45">
        <v>149.33000000000001</v>
      </c>
      <c r="H1881" s="46">
        <v>14550800</v>
      </c>
    </row>
    <row r="1882" spans="2:8" ht="13.5" thickBot="1" x14ac:dyDescent="0.25">
      <c r="B1882" s="44" t="s">
        <v>2022</v>
      </c>
      <c r="C1882" s="45">
        <v>150.16999999999999</v>
      </c>
      <c r="D1882" s="45">
        <v>151.47999999999999</v>
      </c>
      <c r="E1882" s="45">
        <v>149.77000000000001</v>
      </c>
      <c r="F1882" s="45">
        <v>150.19</v>
      </c>
      <c r="G1882" s="45">
        <v>149.74</v>
      </c>
      <c r="H1882" s="46">
        <v>15064700</v>
      </c>
    </row>
    <row r="1883" spans="2:8" ht="13.5" thickBot="1" x14ac:dyDescent="0.25">
      <c r="B1883" s="44" t="s">
        <v>2023</v>
      </c>
      <c r="C1883" s="45">
        <v>150.4</v>
      </c>
      <c r="D1883" s="45">
        <v>150.46</v>
      </c>
      <c r="E1883" s="45">
        <v>149.63</v>
      </c>
      <c r="F1883" s="45">
        <v>150.33000000000001</v>
      </c>
      <c r="G1883" s="45">
        <v>149.88</v>
      </c>
      <c r="H1883" s="46">
        <v>9598200</v>
      </c>
    </row>
    <row r="1884" spans="2:8" ht="13.5" thickBot="1" x14ac:dyDescent="0.25">
      <c r="B1884" s="44" t="s">
        <v>2024</v>
      </c>
      <c r="C1884" s="45">
        <v>150.31</v>
      </c>
      <c r="D1884" s="45">
        <v>150.65</v>
      </c>
      <c r="E1884" s="45">
        <v>149.41</v>
      </c>
      <c r="F1884" s="45">
        <v>150.04</v>
      </c>
      <c r="G1884" s="45">
        <v>149.59</v>
      </c>
      <c r="H1884" s="46">
        <v>11841900</v>
      </c>
    </row>
    <row r="1885" spans="2:8" ht="13.5" thickBot="1" x14ac:dyDescent="0.25">
      <c r="B1885" s="44" t="s">
        <v>2025</v>
      </c>
      <c r="C1885" s="45">
        <v>150.22999999999999</v>
      </c>
      <c r="D1885" s="45">
        <v>150.52000000000001</v>
      </c>
      <c r="E1885" s="45">
        <v>148.86000000000001</v>
      </c>
      <c r="F1885" s="45">
        <v>150.29</v>
      </c>
      <c r="G1885" s="45">
        <v>149.84</v>
      </c>
      <c r="H1885" s="46">
        <v>12080700</v>
      </c>
    </row>
    <row r="1886" spans="2:8" ht="13.5" thickBot="1" x14ac:dyDescent="0.25">
      <c r="B1886" s="44" t="s">
        <v>2026</v>
      </c>
      <c r="C1886" s="45">
        <v>151.49</v>
      </c>
      <c r="D1886" s="45">
        <v>152.59</v>
      </c>
      <c r="E1886" s="45">
        <v>150.21</v>
      </c>
      <c r="F1886" s="45">
        <v>150.47999999999999</v>
      </c>
      <c r="G1886" s="45">
        <v>150.03</v>
      </c>
      <c r="H1886" s="46">
        <v>17453900</v>
      </c>
    </row>
    <row r="1887" spans="2:8" ht="13.5" thickBot="1" x14ac:dyDescent="0.25">
      <c r="B1887" s="44" t="s">
        <v>2027</v>
      </c>
      <c r="C1887" s="45">
        <v>150.71</v>
      </c>
      <c r="D1887" s="45">
        <v>151.08000000000001</v>
      </c>
      <c r="E1887" s="45">
        <v>149.74</v>
      </c>
      <c r="F1887" s="45">
        <v>151.06</v>
      </c>
      <c r="G1887" s="45">
        <v>150.61000000000001</v>
      </c>
      <c r="H1887" s="46">
        <v>15827500</v>
      </c>
    </row>
    <row r="1888" spans="2:8" ht="13.5" thickBot="1" x14ac:dyDescent="0.25">
      <c r="B1888" s="44" t="s">
        <v>2028</v>
      </c>
      <c r="C1888" s="45">
        <v>151.44999999999999</v>
      </c>
      <c r="D1888" s="45">
        <v>151.63</v>
      </c>
      <c r="E1888" s="45">
        <v>149.79</v>
      </c>
      <c r="F1888" s="45">
        <v>150.24</v>
      </c>
      <c r="G1888" s="45">
        <v>149.79</v>
      </c>
      <c r="H1888" s="46">
        <v>17148500</v>
      </c>
    </row>
    <row r="1889" spans="2:8" ht="13.5" thickBot="1" x14ac:dyDescent="0.25">
      <c r="B1889" s="44" t="s">
        <v>2029</v>
      </c>
      <c r="C1889" s="45">
        <v>150.16999999999999</v>
      </c>
      <c r="D1889" s="45">
        <v>151.52000000000001</v>
      </c>
      <c r="E1889" s="45">
        <v>148.72</v>
      </c>
      <c r="F1889" s="45">
        <v>150.85</v>
      </c>
      <c r="G1889" s="45">
        <v>150.4</v>
      </c>
      <c r="H1889" s="46">
        <v>36225500</v>
      </c>
    </row>
    <row r="1890" spans="2:8" ht="13.5" thickBot="1" x14ac:dyDescent="0.25">
      <c r="B1890" s="44" t="s">
        <v>2030</v>
      </c>
      <c r="C1890" s="45">
        <v>153.6</v>
      </c>
      <c r="D1890" s="45">
        <v>153.6</v>
      </c>
      <c r="E1890" s="45">
        <v>151.34</v>
      </c>
      <c r="F1890" s="45">
        <v>151.80000000000001</v>
      </c>
      <c r="G1890" s="45">
        <v>151.34</v>
      </c>
      <c r="H1890" s="46">
        <v>29782500</v>
      </c>
    </row>
    <row r="1891" spans="2:8" ht="13.5" thickBot="1" x14ac:dyDescent="0.25">
      <c r="B1891" s="44" t="s">
        <v>2031</v>
      </c>
      <c r="C1891" s="45">
        <v>153.34</v>
      </c>
      <c r="D1891" s="45">
        <v>153.44</v>
      </c>
      <c r="E1891" s="45">
        <v>151.66</v>
      </c>
      <c r="F1891" s="45">
        <v>152.78</v>
      </c>
      <c r="G1891" s="45">
        <v>152.32</v>
      </c>
      <c r="H1891" s="46">
        <v>21870400</v>
      </c>
    </row>
    <row r="1892" spans="2:8" ht="13.5" thickBot="1" x14ac:dyDescent="0.25">
      <c r="B1892" s="44" t="s">
        <v>2032</v>
      </c>
      <c r="C1892" s="45">
        <v>151.74</v>
      </c>
      <c r="D1892" s="45">
        <v>152.57</v>
      </c>
      <c r="E1892" s="45">
        <v>151.41999999999999</v>
      </c>
      <c r="F1892" s="45">
        <v>152.46</v>
      </c>
      <c r="G1892" s="45">
        <v>152</v>
      </c>
      <c r="H1892" s="46">
        <v>25218300</v>
      </c>
    </row>
    <row r="1893" spans="2:8" ht="13.5" thickBot="1" x14ac:dyDescent="0.25">
      <c r="B1893" s="44" t="s">
        <v>2033</v>
      </c>
      <c r="C1893" s="45">
        <v>149.5</v>
      </c>
      <c r="D1893" s="45">
        <v>151.53</v>
      </c>
      <c r="E1893" s="45">
        <v>149.07</v>
      </c>
      <c r="F1893" s="45">
        <v>150.25</v>
      </c>
      <c r="G1893" s="45">
        <v>149.80000000000001</v>
      </c>
      <c r="H1893" s="46">
        <v>30652200</v>
      </c>
    </row>
    <row r="1894" spans="2:8" ht="13.5" thickBot="1" x14ac:dyDescent="0.25">
      <c r="B1894" s="44" t="s">
        <v>2034</v>
      </c>
      <c r="C1894" s="45">
        <v>146.66999999999999</v>
      </c>
      <c r="D1894" s="45">
        <v>147.75</v>
      </c>
      <c r="E1894" s="45">
        <v>146.13999999999999</v>
      </c>
      <c r="F1894" s="45">
        <v>147.69999999999999</v>
      </c>
      <c r="G1894" s="45">
        <v>147.26</v>
      </c>
      <c r="H1894" s="46">
        <v>11275100</v>
      </c>
    </row>
    <row r="1895" spans="2:8" ht="13.5" thickBot="1" x14ac:dyDescent="0.25">
      <c r="B1895" s="44" t="s">
        <v>2035</v>
      </c>
      <c r="C1895" s="45">
        <v>147.09</v>
      </c>
      <c r="D1895" s="45">
        <v>147.59</v>
      </c>
      <c r="E1895" s="45">
        <v>146.09</v>
      </c>
      <c r="F1895" s="45">
        <v>146.56</v>
      </c>
      <c r="G1895" s="45">
        <v>146.12</v>
      </c>
      <c r="H1895" s="46">
        <v>12395000</v>
      </c>
    </row>
    <row r="1896" spans="2:8" ht="13.5" thickBot="1" x14ac:dyDescent="0.25">
      <c r="B1896" s="44" t="s">
        <v>2036</v>
      </c>
      <c r="C1896" s="45">
        <v>145.79</v>
      </c>
      <c r="D1896" s="45">
        <v>147.15</v>
      </c>
      <c r="E1896" s="45">
        <v>145.79</v>
      </c>
      <c r="F1896" s="45">
        <v>146.49</v>
      </c>
      <c r="G1896" s="45">
        <v>146.05000000000001</v>
      </c>
      <c r="H1896" s="46">
        <v>17767500</v>
      </c>
    </row>
    <row r="1897" spans="2:8" ht="13.5" thickBot="1" x14ac:dyDescent="0.25">
      <c r="B1897" s="44" t="s">
        <v>2037</v>
      </c>
      <c r="C1897" s="45">
        <v>144.96</v>
      </c>
      <c r="D1897" s="45">
        <v>145.66999999999999</v>
      </c>
      <c r="E1897" s="45">
        <v>144.34</v>
      </c>
      <c r="F1897" s="45">
        <v>145.47</v>
      </c>
      <c r="G1897" s="45">
        <v>145.03</v>
      </c>
      <c r="H1897" s="46">
        <v>14407200</v>
      </c>
    </row>
    <row r="1898" spans="2:8" ht="13.5" thickBot="1" x14ac:dyDescent="0.25">
      <c r="B1898" s="44" t="s">
        <v>2038</v>
      </c>
      <c r="C1898" s="45">
        <v>143.9</v>
      </c>
      <c r="D1898" s="45">
        <v>144.16999999999999</v>
      </c>
      <c r="E1898" s="45">
        <v>142.27000000000001</v>
      </c>
      <c r="F1898" s="45">
        <v>143.68</v>
      </c>
      <c r="G1898" s="45">
        <v>143.25</v>
      </c>
      <c r="H1898" s="46">
        <v>12382000</v>
      </c>
    </row>
    <row r="1899" spans="2:8" ht="13.5" thickBot="1" x14ac:dyDescent="0.25">
      <c r="B1899" s="44" t="s">
        <v>2039</v>
      </c>
      <c r="C1899" s="45">
        <v>142.94999999999999</v>
      </c>
      <c r="D1899" s="45">
        <v>144.25</v>
      </c>
      <c r="E1899" s="45">
        <v>142.69</v>
      </c>
      <c r="F1899" s="45">
        <v>143.80000000000001</v>
      </c>
      <c r="G1899" s="45">
        <v>143.37</v>
      </c>
      <c r="H1899" s="46">
        <v>15968200</v>
      </c>
    </row>
    <row r="1900" spans="2:8" ht="13.5" thickBot="1" x14ac:dyDescent="0.25">
      <c r="B1900" s="44" t="s">
        <v>2040</v>
      </c>
      <c r="C1900" s="45">
        <v>141.35</v>
      </c>
      <c r="D1900" s="45">
        <v>143.04</v>
      </c>
      <c r="E1900" s="45">
        <v>141.27000000000001</v>
      </c>
      <c r="F1900" s="45">
        <v>142.27000000000001</v>
      </c>
      <c r="G1900" s="45">
        <v>141.84</v>
      </c>
      <c r="H1900" s="46">
        <v>15563900</v>
      </c>
    </row>
    <row r="1901" spans="2:8" ht="13.5" thickBot="1" x14ac:dyDescent="0.25">
      <c r="B1901" s="44" t="s">
        <v>2041</v>
      </c>
      <c r="C1901" s="45">
        <v>141.27000000000001</v>
      </c>
      <c r="D1901" s="45">
        <v>141.91</v>
      </c>
      <c r="E1901" s="45">
        <v>140.61000000000001</v>
      </c>
      <c r="F1901" s="45">
        <v>140.96</v>
      </c>
      <c r="G1901" s="45">
        <v>140.54</v>
      </c>
      <c r="H1901" s="46">
        <v>14807500</v>
      </c>
    </row>
    <row r="1902" spans="2:8" ht="13.5" thickBot="1" x14ac:dyDescent="0.25">
      <c r="B1902" s="44" t="s">
        <v>2042</v>
      </c>
      <c r="C1902" s="45">
        <v>139.76</v>
      </c>
      <c r="D1902" s="45">
        <v>141.55000000000001</v>
      </c>
      <c r="E1902" s="45">
        <v>139.75</v>
      </c>
      <c r="F1902" s="45">
        <v>141.41999999999999</v>
      </c>
      <c r="G1902" s="45">
        <v>141</v>
      </c>
      <c r="H1902" s="46">
        <v>11519700</v>
      </c>
    </row>
    <row r="1903" spans="2:8" ht="13.5" thickBot="1" x14ac:dyDescent="0.25">
      <c r="B1903" s="44" t="s">
        <v>2043</v>
      </c>
      <c r="C1903" s="45">
        <v>139.62</v>
      </c>
      <c r="D1903" s="45">
        <v>140.58000000000001</v>
      </c>
      <c r="E1903" s="45">
        <v>139.33000000000001</v>
      </c>
      <c r="F1903" s="45">
        <v>139.38999999999999</v>
      </c>
      <c r="G1903" s="45">
        <v>138.97</v>
      </c>
      <c r="H1903" s="46">
        <v>10965600</v>
      </c>
    </row>
    <row r="1904" spans="2:8" ht="13.5" thickBot="1" x14ac:dyDescent="0.25">
      <c r="B1904" s="44" t="s">
        <v>2044</v>
      </c>
      <c r="C1904" s="45">
        <v>139.72</v>
      </c>
      <c r="D1904" s="45">
        <v>140.4</v>
      </c>
      <c r="E1904" s="45">
        <v>139.44</v>
      </c>
      <c r="F1904" s="45">
        <v>139.58000000000001</v>
      </c>
      <c r="G1904" s="45">
        <v>139.16</v>
      </c>
      <c r="H1904" s="46">
        <v>11612500</v>
      </c>
    </row>
    <row r="1905" spans="2:8" ht="13.5" thickBot="1" x14ac:dyDescent="0.25">
      <c r="B1905" s="44" t="s">
        <v>2045</v>
      </c>
      <c r="C1905" s="45">
        <v>140.80000000000001</v>
      </c>
      <c r="D1905" s="45">
        <v>141.03</v>
      </c>
      <c r="E1905" s="45">
        <v>138.81</v>
      </c>
      <c r="F1905" s="45">
        <v>139.91999999999999</v>
      </c>
      <c r="G1905" s="45">
        <v>139.5</v>
      </c>
      <c r="H1905" s="46">
        <v>16638100</v>
      </c>
    </row>
    <row r="1906" spans="2:8" ht="13.5" thickBot="1" x14ac:dyDescent="0.25">
      <c r="B1906" s="44" t="s">
        <v>2046</v>
      </c>
      <c r="C1906" s="45">
        <v>141</v>
      </c>
      <c r="D1906" s="45">
        <v>141.43</v>
      </c>
      <c r="E1906" s="45">
        <v>140.63</v>
      </c>
      <c r="F1906" s="45">
        <v>141.04</v>
      </c>
      <c r="G1906" s="45">
        <v>140.62</v>
      </c>
      <c r="H1906" s="46">
        <v>9039400</v>
      </c>
    </row>
    <row r="1907" spans="2:8" ht="13.5" thickBot="1" x14ac:dyDescent="0.25">
      <c r="B1907" s="44" t="s">
        <v>2047</v>
      </c>
      <c r="C1907" s="45">
        <v>141.19999999999999</v>
      </c>
      <c r="D1907" s="45">
        <v>141.55000000000001</v>
      </c>
      <c r="E1907" s="45">
        <v>140.24</v>
      </c>
      <c r="F1907" s="45">
        <v>140.78</v>
      </c>
      <c r="G1907" s="45">
        <v>140.36000000000001</v>
      </c>
      <c r="H1907" s="46">
        <v>11818300</v>
      </c>
    </row>
    <row r="1908" spans="2:8" ht="13.5" thickBot="1" x14ac:dyDescent="0.25">
      <c r="B1908" s="44" t="s">
        <v>2048</v>
      </c>
      <c r="C1908" s="45">
        <v>142.11000000000001</v>
      </c>
      <c r="D1908" s="45">
        <v>142.22</v>
      </c>
      <c r="E1908" s="45">
        <v>140.91</v>
      </c>
      <c r="F1908" s="45">
        <v>141.16999999999999</v>
      </c>
      <c r="G1908" s="45">
        <v>140.75</v>
      </c>
      <c r="H1908" s="46">
        <v>15103400</v>
      </c>
    </row>
    <row r="1909" spans="2:8" ht="13.5" thickBot="1" x14ac:dyDescent="0.25">
      <c r="B1909" s="44" t="s">
        <v>2049</v>
      </c>
      <c r="C1909" s="45">
        <v>142.26</v>
      </c>
      <c r="D1909" s="45">
        <v>143.44</v>
      </c>
      <c r="E1909" s="45">
        <v>141.29</v>
      </c>
      <c r="F1909" s="45">
        <v>141.85</v>
      </c>
      <c r="G1909" s="45">
        <v>141.41999999999999</v>
      </c>
      <c r="H1909" s="46">
        <v>17158100</v>
      </c>
    </row>
    <row r="1910" spans="2:8" ht="13.5" thickBot="1" x14ac:dyDescent="0.25">
      <c r="B1910" s="44" t="s">
        <v>2050</v>
      </c>
      <c r="C1910" s="45">
        <v>141.86000000000001</v>
      </c>
      <c r="D1910" s="45">
        <v>142.09</v>
      </c>
      <c r="E1910" s="45">
        <v>141.27000000000001</v>
      </c>
      <c r="F1910" s="45">
        <v>141.72999999999999</v>
      </c>
      <c r="G1910" s="45">
        <v>141.30000000000001</v>
      </c>
      <c r="H1910" s="46">
        <v>12948600</v>
      </c>
    </row>
    <row r="1911" spans="2:8" ht="13.5" thickBot="1" x14ac:dyDescent="0.25">
      <c r="B1911" s="44" t="s">
        <v>2051</v>
      </c>
      <c r="C1911" s="45">
        <v>141.93</v>
      </c>
      <c r="D1911" s="45">
        <v>142.47</v>
      </c>
      <c r="E1911" s="45">
        <v>140.82</v>
      </c>
      <c r="F1911" s="45">
        <v>142.28</v>
      </c>
      <c r="G1911" s="45">
        <v>141.85</v>
      </c>
      <c r="H1911" s="46">
        <v>13564000</v>
      </c>
    </row>
    <row r="1912" spans="2:8" ht="13.5" thickBot="1" x14ac:dyDescent="0.25">
      <c r="B1912" s="44" t="s">
        <v>2052</v>
      </c>
      <c r="C1912" s="45">
        <v>142.31</v>
      </c>
      <c r="D1912" s="45">
        <v>142.63</v>
      </c>
      <c r="E1912" s="45">
        <v>141.88999999999999</v>
      </c>
      <c r="F1912" s="45">
        <v>142.05000000000001</v>
      </c>
      <c r="G1912" s="45">
        <v>141.62</v>
      </c>
      <c r="H1912" s="46">
        <v>11478300</v>
      </c>
    </row>
    <row r="1913" spans="2:8" ht="13.5" thickBot="1" x14ac:dyDescent="0.25">
      <c r="B1913" s="44" t="s">
        <v>2053</v>
      </c>
      <c r="C1913" s="45">
        <v>142.4</v>
      </c>
      <c r="D1913" s="45">
        <v>142.94999999999999</v>
      </c>
      <c r="E1913" s="45">
        <v>141.85</v>
      </c>
      <c r="F1913" s="45">
        <v>142.41</v>
      </c>
      <c r="G1913" s="45">
        <v>141.97999999999999</v>
      </c>
      <c r="H1913" s="46">
        <v>12404000</v>
      </c>
    </row>
    <row r="1914" spans="2:8" ht="13.5" thickBot="1" x14ac:dyDescent="0.25">
      <c r="B1914" s="44" t="s">
        <v>2054</v>
      </c>
      <c r="C1914" s="45">
        <v>141.99</v>
      </c>
      <c r="D1914" s="45">
        <v>142.86000000000001</v>
      </c>
      <c r="E1914" s="45">
        <v>141.43</v>
      </c>
      <c r="F1914" s="45">
        <v>142.65</v>
      </c>
      <c r="G1914" s="45">
        <v>142.22</v>
      </c>
      <c r="H1914" s="46">
        <v>16527600</v>
      </c>
    </row>
    <row r="1915" spans="2:8" ht="13.5" thickBot="1" x14ac:dyDescent="0.25">
      <c r="B1915" s="44" t="s">
        <v>2055</v>
      </c>
      <c r="C1915" s="45">
        <v>140.36000000000001</v>
      </c>
      <c r="D1915" s="45">
        <v>141.94999999999999</v>
      </c>
      <c r="E1915" s="45">
        <v>140.01</v>
      </c>
      <c r="F1915" s="45">
        <v>141.76</v>
      </c>
      <c r="G1915" s="45">
        <v>141.33000000000001</v>
      </c>
      <c r="H1915" s="46">
        <v>14679400</v>
      </c>
    </row>
    <row r="1916" spans="2:8" ht="13.5" thickBot="1" x14ac:dyDescent="0.25">
      <c r="B1916" s="44" t="s">
        <v>2056</v>
      </c>
      <c r="C1916" s="45">
        <v>139.05000000000001</v>
      </c>
      <c r="D1916" s="45">
        <v>140.65</v>
      </c>
      <c r="E1916" s="45">
        <v>138.77000000000001</v>
      </c>
      <c r="F1916" s="45">
        <v>140.32</v>
      </c>
      <c r="G1916" s="45">
        <v>139.9</v>
      </c>
      <c r="H1916" s="46">
        <v>12800500</v>
      </c>
    </row>
    <row r="1917" spans="2:8" ht="13.5" thickBot="1" x14ac:dyDescent="0.25">
      <c r="B1917" s="44" t="s">
        <v>2057</v>
      </c>
      <c r="C1917" s="45">
        <v>140.08000000000001</v>
      </c>
      <c r="D1917" s="45">
        <v>141.02000000000001</v>
      </c>
      <c r="E1917" s="45">
        <v>139.76</v>
      </c>
      <c r="F1917" s="45">
        <v>140.34</v>
      </c>
      <c r="G1917" s="45">
        <v>139.91999999999999</v>
      </c>
      <c r="H1917" s="46">
        <v>16664700</v>
      </c>
    </row>
    <row r="1918" spans="2:8" ht="13.5" thickBot="1" x14ac:dyDescent="0.25">
      <c r="B1918" s="44" t="s">
        <v>2058</v>
      </c>
      <c r="C1918" s="45">
        <v>139.47999999999999</v>
      </c>
      <c r="D1918" s="45">
        <v>140.38999999999999</v>
      </c>
      <c r="E1918" s="45">
        <v>139.09</v>
      </c>
      <c r="F1918" s="45">
        <v>139.53</v>
      </c>
      <c r="G1918" s="45">
        <v>139.11000000000001</v>
      </c>
      <c r="H1918" s="46">
        <v>13022800</v>
      </c>
    </row>
    <row r="1919" spans="2:8" ht="13.5" thickBot="1" x14ac:dyDescent="0.25">
      <c r="B1919" s="44" t="s">
        <v>2059</v>
      </c>
      <c r="C1919" s="45">
        <v>137.93</v>
      </c>
      <c r="D1919" s="45">
        <v>139.79</v>
      </c>
      <c r="E1919" s="45">
        <v>137.6</v>
      </c>
      <c r="F1919" s="45">
        <v>139.59</v>
      </c>
      <c r="G1919" s="45">
        <v>139.16999999999999</v>
      </c>
      <c r="H1919" s="46">
        <v>17055400</v>
      </c>
    </row>
    <row r="1920" spans="2:8" ht="13.5" thickBot="1" x14ac:dyDescent="0.25">
      <c r="B1920" s="44" t="s">
        <v>2060</v>
      </c>
      <c r="C1920" s="45">
        <v>141.15</v>
      </c>
      <c r="D1920" s="45">
        <v>142.31</v>
      </c>
      <c r="E1920" s="45">
        <v>138.4</v>
      </c>
      <c r="F1920" s="45">
        <v>138.51</v>
      </c>
      <c r="G1920" s="45">
        <v>138.09</v>
      </c>
      <c r="H1920" s="46">
        <v>29894800</v>
      </c>
    </row>
    <row r="1921" spans="2:8" ht="13.5" thickBot="1" x14ac:dyDescent="0.25">
      <c r="B1921" s="44" t="s">
        <v>2061</v>
      </c>
      <c r="C1921" s="45">
        <v>139.71</v>
      </c>
      <c r="D1921" s="45">
        <v>140.19</v>
      </c>
      <c r="E1921" s="45">
        <v>139.25</v>
      </c>
      <c r="F1921" s="45">
        <v>139.94</v>
      </c>
      <c r="G1921" s="45">
        <v>139.52000000000001</v>
      </c>
      <c r="H1921" s="46">
        <v>12099500</v>
      </c>
    </row>
    <row r="1922" spans="2:8" ht="13.5" thickBot="1" x14ac:dyDescent="0.25">
      <c r="B1922" s="44" t="s">
        <v>2062</v>
      </c>
      <c r="C1922" s="45">
        <v>140.34</v>
      </c>
      <c r="D1922" s="45">
        <v>140.34</v>
      </c>
      <c r="E1922" s="45">
        <v>139.69999999999999</v>
      </c>
      <c r="F1922" s="45">
        <v>139.84</v>
      </c>
      <c r="G1922" s="45">
        <v>139.41999999999999</v>
      </c>
      <c r="H1922" s="46">
        <v>20592800</v>
      </c>
    </row>
    <row r="1923" spans="2:8" ht="13.5" thickBot="1" x14ac:dyDescent="0.25">
      <c r="B1923" s="44" t="s">
        <v>2063</v>
      </c>
      <c r="C1923" s="45">
        <v>140.19999999999999</v>
      </c>
      <c r="D1923" s="45">
        <v>140.25</v>
      </c>
      <c r="E1923" s="45">
        <v>139.72999999999999</v>
      </c>
      <c r="F1923" s="45">
        <v>139.99</v>
      </c>
      <c r="G1923" s="45">
        <v>139.57</v>
      </c>
      <c r="H1923" s="46">
        <v>13612900</v>
      </c>
    </row>
    <row r="1924" spans="2:8" ht="13.5" thickBot="1" x14ac:dyDescent="0.25">
      <c r="B1924" s="44" t="s">
        <v>2064</v>
      </c>
      <c r="C1924" s="45">
        <v>139.29</v>
      </c>
      <c r="D1924" s="45">
        <v>140.1</v>
      </c>
      <c r="E1924" s="45">
        <v>138.49</v>
      </c>
      <c r="F1924" s="45">
        <v>139.72</v>
      </c>
      <c r="G1924" s="45">
        <v>139.30000000000001</v>
      </c>
      <c r="H1924" s="46">
        <v>19344800</v>
      </c>
    </row>
    <row r="1925" spans="2:8" ht="13.5" thickBot="1" x14ac:dyDescent="0.25">
      <c r="B1925" s="44" t="s">
        <v>2065</v>
      </c>
      <c r="C1925" s="45">
        <v>139.46</v>
      </c>
      <c r="D1925" s="45">
        <v>139.46</v>
      </c>
      <c r="E1925" s="45">
        <v>138.52000000000001</v>
      </c>
      <c r="F1925" s="45">
        <v>139.32</v>
      </c>
      <c r="G1925" s="45">
        <v>138.9</v>
      </c>
      <c r="H1925" s="46">
        <v>12944000</v>
      </c>
    </row>
    <row r="1926" spans="2:8" ht="13.5" thickBot="1" x14ac:dyDescent="0.25">
      <c r="B1926" s="44" t="s">
        <v>2066</v>
      </c>
      <c r="C1926" s="45">
        <v>138.71</v>
      </c>
      <c r="D1926" s="45">
        <v>139.68</v>
      </c>
      <c r="E1926" s="45">
        <v>138.66999999999999</v>
      </c>
      <c r="F1926" s="45">
        <v>139.6</v>
      </c>
      <c r="G1926" s="45">
        <v>139.18</v>
      </c>
      <c r="H1926" s="46">
        <v>10955500</v>
      </c>
    </row>
    <row r="1927" spans="2:8" ht="13.5" thickBot="1" x14ac:dyDescent="0.25">
      <c r="B1927" s="44" t="s">
        <v>2067</v>
      </c>
      <c r="C1927" s="45">
        <v>138.91</v>
      </c>
      <c r="D1927" s="45">
        <v>139.49</v>
      </c>
      <c r="E1927" s="45">
        <v>138.22</v>
      </c>
      <c r="F1927" s="45">
        <v>138.79</v>
      </c>
      <c r="G1927" s="45">
        <v>138.37</v>
      </c>
      <c r="H1927" s="46">
        <v>16314100</v>
      </c>
    </row>
    <row r="1928" spans="2:8" ht="13.5" thickBot="1" x14ac:dyDescent="0.25">
      <c r="B1928" s="44" t="s">
        <v>2068</v>
      </c>
      <c r="C1928" s="45">
        <v>137.72</v>
      </c>
      <c r="D1928" s="45">
        <v>138.57</v>
      </c>
      <c r="E1928" s="45">
        <v>137.4</v>
      </c>
      <c r="F1928" s="45">
        <v>138.24</v>
      </c>
      <c r="G1928" s="45">
        <v>137.83000000000001</v>
      </c>
      <c r="H1928" s="46">
        <v>15535300</v>
      </c>
    </row>
    <row r="1929" spans="2:8" ht="13.5" thickBot="1" x14ac:dyDescent="0.25">
      <c r="B1929" s="44" t="s">
        <v>2069</v>
      </c>
      <c r="C1929" s="45">
        <v>137.15</v>
      </c>
      <c r="D1929" s="45">
        <v>137.99</v>
      </c>
      <c r="E1929" s="45">
        <v>137.05000000000001</v>
      </c>
      <c r="F1929" s="45">
        <v>137.72</v>
      </c>
      <c r="G1929" s="45">
        <v>137.31</v>
      </c>
      <c r="H1929" s="46">
        <v>10184500</v>
      </c>
    </row>
    <row r="1930" spans="2:8" ht="13.5" thickBot="1" x14ac:dyDescent="0.25">
      <c r="B1930" s="44" t="s">
        <v>2070</v>
      </c>
      <c r="C1930" s="45">
        <v>137.03</v>
      </c>
      <c r="D1930" s="45">
        <v>138.37</v>
      </c>
      <c r="E1930" s="45">
        <v>136.99</v>
      </c>
      <c r="F1930" s="45">
        <v>137.30000000000001</v>
      </c>
      <c r="G1930" s="45">
        <v>136.88999999999999</v>
      </c>
      <c r="H1930" s="46">
        <v>13527100</v>
      </c>
    </row>
    <row r="1931" spans="2:8" ht="13.5" thickBot="1" x14ac:dyDescent="0.25">
      <c r="B1931" s="44" t="s">
        <v>2071</v>
      </c>
      <c r="C1931" s="45">
        <v>136.88</v>
      </c>
      <c r="D1931" s="45">
        <v>137.83000000000001</v>
      </c>
      <c r="E1931" s="45">
        <v>136.51</v>
      </c>
      <c r="F1931" s="45">
        <v>137.41999999999999</v>
      </c>
      <c r="G1931" s="45">
        <v>137.01</v>
      </c>
      <c r="H1931" s="46">
        <v>12748200</v>
      </c>
    </row>
    <row r="1932" spans="2:8" ht="13.5" thickBot="1" x14ac:dyDescent="0.25">
      <c r="B1932" s="44" t="s">
        <v>2072</v>
      </c>
      <c r="C1932" s="45">
        <v>136.63</v>
      </c>
      <c r="D1932" s="45">
        <v>137.33000000000001</v>
      </c>
      <c r="E1932" s="45">
        <v>136.08000000000001</v>
      </c>
      <c r="F1932" s="45">
        <v>137.16999999999999</v>
      </c>
      <c r="G1932" s="45">
        <v>136.76</v>
      </c>
      <c r="H1932" s="46">
        <v>11160600</v>
      </c>
    </row>
    <row r="1933" spans="2:8" ht="13.5" thickBot="1" x14ac:dyDescent="0.25">
      <c r="B1933" s="44" t="s">
        <v>2073</v>
      </c>
      <c r="C1933" s="45">
        <v>137.09</v>
      </c>
      <c r="D1933" s="45">
        <v>137.82</v>
      </c>
      <c r="E1933" s="45">
        <v>136.31</v>
      </c>
      <c r="F1933" s="45">
        <v>136.76</v>
      </c>
      <c r="G1933" s="45">
        <v>136.35</v>
      </c>
      <c r="H1933" s="46">
        <v>12294800</v>
      </c>
    </row>
    <row r="1934" spans="2:8" ht="13.5" thickBot="1" x14ac:dyDescent="0.25">
      <c r="B1934" s="44" t="s">
        <v>2074</v>
      </c>
      <c r="C1934" s="45">
        <v>136.47</v>
      </c>
      <c r="D1934" s="45">
        <v>137.47999999999999</v>
      </c>
      <c r="E1934" s="45">
        <v>136.30000000000001</v>
      </c>
      <c r="F1934" s="45">
        <v>137.41999999999999</v>
      </c>
      <c r="G1934" s="45">
        <v>137.01</v>
      </c>
      <c r="H1934" s="46">
        <v>16257000</v>
      </c>
    </row>
    <row r="1935" spans="2:8" ht="13.5" thickBot="1" x14ac:dyDescent="0.25">
      <c r="B1935" s="44" t="s">
        <v>2075</v>
      </c>
      <c r="C1935" s="45">
        <v>136.79</v>
      </c>
      <c r="D1935" s="45">
        <v>136.81</v>
      </c>
      <c r="E1935" s="45">
        <v>134.75</v>
      </c>
      <c r="F1935" s="45">
        <v>135.54</v>
      </c>
      <c r="G1935" s="45">
        <v>135.13</v>
      </c>
      <c r="H1935" s="46">
        <v>16112100</v>
      </c>
    </row>
    <row r="1936" spans="2:8" ht="13.5" thickBot="1" x14ac:dyDescent="0.25">
      <c r="B1936" s="44" t="s">
        <v>2076</v>
      </c>
      <c r="C1936" s="45">
        <v>135.26</v>
      </c>
      <c r="D1936" s="45">
        <v>137.18</v>
      </c>
      <c r="E1936" s="45">
        <v>135.02000000000001</v>
      </c>
      <c r="F1936" s="45">
        <v>136.41</v>
      </c>
      <c r="G1936" s="45">
        <v>136</v>
      </c>
      <c r="H1936" s="46">
        <v>14306700</v>
      </c>
    </row>
    <row r="1937" spans="2:8" ht="13.5" thickBot="1" x14ac:dyDescent="0.25">
      <c r="B1937" s="44" t="s">
        <v>2077</v>
      </c>
      <c r="C1937" s="45">
        <v>134.16</v>
      </c>
      <c r="D1937" s="45">
        <v>135.62</v>
      </c>
      <c r="E1937" s="45">
        <v>134.16</v>
      </c>
      <c r="F1937" s="45">
        <v>135.44</v>
      </c>
      <c r="G1937" s="45">
        <v>135.03</v>
      </c>
      <c r="H1937" s="46">
        <v>12625700</v>
      </c>
    </row>
    <row r="1938" spans="2:8" ht="13.5" thickBot="1" x14ac:dyDescent="0.25">
      <c r="B1938" s="44" t="s">
        <v>2078</v>
      </c>
      <c r="C1938" s="45">
        <v>135.88999999999999</v>
      </c>
      <c r="D1938" s="45">
        <v>136.12</v>
      </c>
      <c r="E1938" s="45">
        <v>134.33000000000001</v>
      </c>
      <c r="F1938" s="45">
        <v>135.36000000000001</v>
      </c>
      <c r="G1938" s="45">
        <v>134.94999999999999</v>
      </c>
      <c r="H1938" s="46">
        <v>18422500</v>
      </c>
    </row>
    <row r="1939" spans="2:8" ht="13.5" thickBot="1" x14ac:dyDescent="0.25">
      <c r="B1939" s="44" t="s">
        <v>2079</v>
      </c>
      <c r="C1939" s="45">
        <v>133.6</v>
      </c>
      <c r="D1939" s="45">
        <v>136.79</v>
      </c>
      <c r="E1939" s="45">
        <v>133.46</v>
      </c>
      <c r="F1939" s="45">
        <v>136.12</v>
      </c>
      <c r="G1939" s="45">
        <v>135.71</v>
      </c>
      <c r="H1939" s="46">
        <v>27360100</v>
      </c>
    </row>
    <row r="1940" spans="2:8" ht="13.5" thickBot="1" x14ac:dyDescent="0.25">
      <c r="B1940" s="44" t="s">
        <v>2080</v>
      </c>
      <c r="C1940" s="45">
        <v>133.5</v>
      </c>
      <c r="D1940" s="45">
        <v>133.91</v>
      </c>
      <c r="E1940" s="45">
        <v>132.9</v>
      </c>
      <c r="F1940" s="45">
        <v>133.72</v>
      </c>
      <c r="G1940" s="45">
        <v>133.32</v>
      </c>
      <c r="H1940" s="46">
        <v>14759100</v>
      </c>
    </row>
    <row r="1941" spans="2:8" ht="13.5" thickBot="1" x14ac:dyDescent="0.25">
      <c r="B1941" s="44" t="s">
        <v>2081</v>
      </c>
      <c r="C1941" s="45">
        <v>133.5</v>
      </c>
      <c r="D1941" s="45">
        <v>134.09</v>
      </c>
      <c r="E1941" s="45">
        <v>133.16999999999999</v>
      </c>
      <c r="F1941" s="45">
        <v>133.53</v>
      </c>
      <c r="G1941" s="45">
        <v>133.13</v>
      </c>
      <c r="H1941" s="46">
        <v>12276500</v>
      </c>
    </row>
    <row r="1942" spans="2:8" ht="13.5" thickBot="1" x14ac:dyDescent="0.25">
      <c r="B1942" s="44" t="s">
        <v>2082</v>
      </c>
      <c r="C1942" s="45">
        <v>133.07</v>
      </c>
      <c r="D1942" s="45">
        <v>133.87</v>
      </c>
      <c r="E1942" s="45">
        <v>133.02000000000001</v>
      </c>
      <c r="F1942" s="45">
        <v>133.84</v>
      </c>
      <c r="G1942" s="45">
        <v>133.44</v>
      </c>
      <c r="H1942" s="46">
        <v>12831100</v>
      </c>
    </row>
    <row r="1943" spans="2:8" ht="13.5" thickBot="1" x14ac:dyDescent="0.25">
      <c r="B1943" s="44" t="s">
        <v>2083</v>
      </c>
      <c r="C1943" s="45">
        <v>133.44999999999999</v>
      </c>
      <c r="D1943" s="45">
        <v>133.69999999999999</v>
      </c>
      <c r="E1943" s="45">
        <v>132.66</v>
      </c>
      <c r="F1943" s="45">
        <v>133.44</v>
      </c>
      <c r="G1943" s="45">
        <v>133.04</v>
      </c>
      <c r="H1943" s="46">
        <v>13226500</v>
      </c>
    </row>
    <row r="1944" spans="2:8" ht="13.5" thickBot="1" x14ac:dyDescent="0.25">
      <c r="B1944" s="44" t="s">
        <v>2084</v>
      </c>
      <c r="C1944" s="45">
        <v>134.1</v>
      </c>
      <c r="D1944" s="45">
        <v>134.22999999999999</v>
      </c>
      <c r="E1944" s="45">
        <v>132.55000000000001</v>
      </c>
      <c r="F1944" s="45">
        <v>133.85</v>
      </c>
      <c r="G1944" s="45">
        <v>133.44999999999999</v>
      </c>
      <c r="H1944" s="46">
        <v>14364900</v>
      </c>
    </row>
    <row r="1945" spans="2:8" ht="13.5" thickBot="1" x14ac:dyDescent="0.25">
      <c r="B1945" s="44" t="s">
        <v>2085</v>
      </c>
      <c r="C1945" s="45">
        <v>134.69999999999999</v>
      </c>
      <c r="D1945" s="45">
        <v>134.69999999999999</v>
      </c>
      <c r="E1945" s="45">
        <v>133.69999999999999</v>
      </c>
      <c r="F1945" s="45">
        <v>134.05000000000001</v>
      </c>
      <c r="G1945" s="45">
        <v>133.65</v>
      </c>
      <c r="H1945" s="46">
        <v>13526200</v>
      </c>
    </row>
    <row r="1946" spans="2:8" ht="13.5" thickBot="1" x14ac:dyDescent="0.25">
      <c r="B1946" s="44" t="s">
        <v>2086</v>
      </c>
      <c r="C1946" s="45">
        <v>134.1</v>
      </c>
      <c r="D1946" s="45">
        <v>134.94</v>
      </c>
      <c r="E1946" s="45">
        <v>133.68</v>
      </c>
      <c r="F1946" s="45">
        <v>134.19</v>
      </c>
      <c r="G1946" s="45">
        <v>133.79</v>
      </c>
      <c r="H1946" s="46">
        <v>15061900</v>
      </c>
    </row>
    <row r="1947" spans="2:8" ht="13.5" thickBot="1" x14ac:dyDescent="0.25">
      <c r="B1947" s="44" t="s">
        <v>2087</v>
      </c>
      <c r="C1947" s="45">
        <v>134.49</v>
      </c>
      <c r="D1947" s="45">
        <v>134.5</v>
      </c>
      <c r="E1947" s="45">
        <v>133.31</v>
      </c>
      <c r="F1947" s="45">
        <v>134.13999999999999</v>
      </c>
      <c r="G1947" s="45">
        <v>133.74</v>
      </c>
      <c r="H1947" s="46">
        <v>16470600</v>
      </c>
    </row>
    <row r="1948" spans="2:8" ht="13.5" thickBot="1" x14ac:dyDescent="0.25">
      <c r="B1948" s="44" t="s">
        <v>2088</v>
      </c>
      <c r="C1948" s="45">
        <v>132.6</v>
      </c>
      <c r="D1948" s="45">
        <v>134.44</v>
      </c>
      <c r="E1948" s="45">
        <v>132.44</v>
      </c>
      <c r="F1948" s="45">
        <v>134.19999999999999</v>
      </c>
      <c r="G1948" s="45">
        <v>133.80000000000001</v>
      </c>
      <c r="H1948" s="46">
        <v>22390600</v>
      </c>
    </row>
    <row r="1949" spans="2:8" ht="13.5" thickBot="1" x14ac:dyDescent="0.25">
      <c r="B1949" s="44" t="s">
        <v>2089</v>
      </c>
      <c r="C1949" s="45">
        <v>132.24</v>
      </c>
      <c r="D1949" s="45">
        <v>133</v>
      </c>
      <c r="E1949" s="45">
        <v>131.66</v>
      </c>
      <c r="F1949" s="45">
        <v>131.84</v>
      </c>
      <c r="G1949" s="45">
        <v>131.44</v>
      </c>
      <c r="H1949" s="46">
        <v>14596400</v>
      </c>
    </row>
    <row r="1950" spans="2:8" ht="13.5" thickBot="1" x14ac:dyDescent="0.25">
      <c r="B1950" s="44" t="s">
        <v>2090</v>
      </c>
      <c r="C1950" s="45">
        <v>130.97999999999999</v>
      </c>
      <c r="D1950" s="45">
        <v>132.06</v>
      </c>
      <c r="E1950" s="45">
        <v>130.30000000000001</v>
      </c>
      <c r="F1950" s="45">
        <v>132.06</v>
      </c>
      <c r="G1950" s="45">
        <v>131.66</v>
      </c>
      <c r="H1950" s="46">
        <v>17058500</v>
      </c>
    </row>
    <row r="1951" spans="2:8" ht="13.5" thickBot="1" x14ac:dyDescent="0.25">
      <c r="B1951" s="44" t="s">
        <v>2091</v>
      </c>
      <c r="C1951" s="45">
        <v>131.24</v>
      </c>
      <c r="D1951" s="45">
        <v>132.85</v>
      </c>
      <c r="E1951" s="45">
        <v>130.76</v>
      </c>
      <c r="F1951" s="45">
        <v>130.97999999999999</v>
      </c>
      <c r="G1951" s="45">
        <v>130.59</v>
      </c>
      <c r="H1951" s="46">
        <v>24804900</v>
      </c>
    </row>
    <row r="1952" spans="2:8" ht="13.5" thickBot="1" x14ac:dyDescent="0.25">
      <c r="B1952" s="44" t="s">
        <v>2092</v>
      </c>
      <c r="C1952" s="45">
        <v>133.22</v>
      </c>
      <c r="D1952" s="45">
        <v>135.49</v>
      </c>
      <c r="E1952" s="45">
        <v>130.4</v>
      </c>
      <c r="F1952" s="45">
        <v>130.84</v>
      </c>
      <c r="G1952" s="45">
        <v>130.44999999999999</v>
      </c>
      <c r="H1952" s="46">
        <v>54366400</v>
      </c>
    </row>
    <row r="1953" spans="2:8" ht="13.5" thickBot="1" x14ac:dyDescent="0.25">
      <c r="B1953" s="44" t="s">
        <v>2093</v>
      </c>
      <c r="C1953" s="45">
        <v>132.25</v>
      </c>
      <c r="D1953" s="45">
        <v>133.49</v>
      </c>
      <c r="E1953" s="45">
        <v>130.68</v>
      </c>
      <c r="F1953" s="45">
        <v>133.22999999999999</v>
      </c>
      <c r="G1953" s="45">
        <v>132.83000000000001</v>
      </c>
      <c r="H1953" s="46">
        <v>50139800</v>
      </c>
    </row>
    <row r="1954" spans="2:8" ht="13.5" thickBot="1" x14ac:dyDescent="0.25">
      <c r="B1954" s="44" t="s">
        <v>2094</v>
      </c>
      <c r="C1954" s="45">
        <v>130.16999999999999</v>
      </c>
      <c r="D1954" s="45">
        <v>130.66</v>
      </c>
      <c r="E1954" s="45">
        <v>129.52000000000001</v>
      </c>
      <c r="F1954" s="45">
        <v>130.32</v>
      </c>
      <c r="G1954" s="45">
        <v>129.93</v>
      </c>
      <c r="H1954" s="46">
        <v>19790500</v>
      </c>
    </row>
    <row r="1955" spans="2:8" ht="13.5" thickBot="1" x14ac:dyDescent="0.25">
      <c r="B1955" s="44" t="s">
        <v>2095</v>
      </c>
      <c r="C1955" s="45">
        <v>131.58000000000001</v>
      </c>
      <c r="D1955" s="45">
        <v>131.58000000000001</v>
      </c>
      <c r="E1955" s="45">
        <v>129.6</v>
      </c>
      <c r="F1955" s="45">
        <v>130.97999999999999</v>
      </c>
      <c r="G1955" s="45">
        <v>130.59</v>
      </c>
      <c r="H1955" s="46">
        <v>18956100</v>
      </c>
    </row>
    <row r="1956" spans="2:8" ht="13.5" thickBot="1" x14ac:dyDescent="0.25">
      <c r="B1956" s="44" t="s">
        <v>2096</v>
      </c>
      <c r="C1956" s="45">
        <v>132.68</v>
      </c>
      <c r="D1956" s="45">
        <v>132.94999999999999</v>
      </c>
      <c r="E1956" s="45">
        <v>131.08000000000001</v>
      </c>
      <c r="F1956" s="45">
        <v>132.18</v>
      </c>
      <c r="G1956" s="45">
        <v>131.78</v>
      </c>
      <c r="H1956" s="46">
        <v>19539500</v>
      </c>
    </row>
    <row r="1957" spans="2:8" ht="13.5" thickBot="1" x14ac:dyDescent="0.25">
      <c r="B1957" s="44" t="s">
        <v>2097</v>
      </c>
      <c r="C1957" s="45">
        <v>131.63</v>
      </c>
      <c r="D1957" s="45">
        <v>133.13999999999999</v>
      </c>
      <c r="E1957" s="45">
        <v>131.44</v>
      </c>
      <c r="F1957" s="45">
        <v>132.78</v>
      </c>
      <c r="G1957" s="45">
        <v>132.38</v>
      </c>
      <c r="H1957" s="46">
        <v>20020100</v>
      </c>
    </row>
    <row r="1958" spans="2:8" ht="13.5" thickBot="1" x14ac:dyDescent="0.25">
      <c r="B1958" s="44" t="s">
        <v>2098</v>
      </c>
      <c r="C1958" s="45">
        <v>130</v>
      </c>
      <c r="D1958" s="45">
        <v>131.74</v>
      </c>
      <c r="E1958" s="45">
        <v>129.77000000000001</v>
      </c>
      <c r="F1958" s="45">
        <v>131.47999999999999</v>
      </c>
      <c r="G1958" s="45">
        <v>131.09</v>
      </c>
      <c r="H1958" s="46">
        <v>18731300</v>
      </c>
    </row>
    <row r="1959" spans="2:8" ht="13.5" thickBot="1" x14ac:dyDescent="0.25">
      <c r="B1959" s="44" t="s">
        <v>2099</v>
      </c>
      <c r="C1959" s="45">
        <v>129.38</v>
      </c>
      <c r="D1959" s="45">
        <v>129.9</v>
      </c>
      <c r="E1959" s="45">
        <v>128.38</v>
      </c>
      <c r="F1959" s="45">
        <v>129.37</v>
      </c>
      <c r="G1959" s="45">
        <v>128.97999999999999</v>
      </c>
      <c r="H1959" s="46">
        <v>15162700</v>
      </c>
    </row>
    <row r="1960" spans="2:8" ht="13.5" thickBot="1" x14ac:dyDescent="0.25">
      <c r="B1960" s="44" t="s">
        <v>2100</v>
      </c>
      <c r="C1960" s="45">
        <v>127.31</v>
      </c>
      <c r="D1960" s="45">
        <v>129.25</v>
      </c>
      <c r="E1960" s="45">
        <v>126.95</v>
      </c>
      <c r="F1960" s="45">
        <v>128.93</v>
      </c>
      <c r="G1960" s="45">
        <v>128.54</v>
      </c>
      <c r="H1960" s="46">
        <v>16593600</v>
      </c>
    </row>
    <row r="1961" spans="2:8" ht="13.5" thickBot="1" x14ac:dyDescent="0.25">
      <c r="B1961" s="44" t="s">
        <v>2101</v>
      </c>
      <c r="C1961" s="45">
        <v>128.1</v>
      </c>
      <c r="D1961" s="45">
        <v>128.47999999999999</v>
      </c>
      <c r="E1961" s="45">
        <v>126.78</v>
      </c>
      <c r="F1961" s="45">
        <v>127.04</v>
      </c>
      <c r="G1961" s="45">
        <v>126.66</v>
      </c>
      <c r="H1961" s="46">
        <v>19097200</v>
      </c>
    </row>
    <row r="1962" spans="2:8" ht="13.5" thickBot="1" x14ac:dyDescent="0.25">
      <c r="B1962" s="44" t="s">
        <v>2102</v>
      </c>
      <c r="C1962" s="45">
        <v>128.22999999999999</v>
      </c>
      <c r="D1962" s="45">
        <v>128.35</v>
      </c>
      <c r="E1962" s="45">
        <v>127.45</v>
      </c>
      <c r="F1962" s="45">
        <v>127.55</v>
      </c>
      <c r="G1962" s="45">
        <v>127.17</v>
      </c>
      <c r="H1962" s="46">
        <v>12195500</v>
      </c>
    </row>
    <row r="1963" spans="2:8" ht="13.5" thickBot="1" x14ac:dyDescent="0.25">
      <c r="B1963" s="44" t="s">
        <v>2103</v>
      </c>
      <c r="C1963" s="45">
        <v>128.41</v>
      </c>
      <c r="D1963" s="45">
        <v>128.43</v>
      </c>
      <c r="E1963" s="45">
        <v>126.84</v>
      </c>
      <c r="F1963" s="45">
        <v>127.92</v>
      </c>
      <c r="G1963" s="45">
        <v>127.54</v>
      </c>
      <c r="H1963" s="46">
        <v>13145900</v>
      </c>
    </row>
    <row r="1964" spans="2:8" ht="13.5" thickBot="1" x14ac:dyDescent="0.25">
      <c r="B1964" s="44" t="s">
        <v>2104</v>
      </c>
      <c r="C1964" s="45">
        <v>128.04</v>
      </c>
      <c r="D1964" s="45">
        <v>128.34</v>
      </c>
      <c r="E1964" s="45">
        <v>127.4</v>
      </c>
      <c r="F1964" s="45">
        <v>127.87</v>
      </c>
      <c r="G1964" s="45">
        <v>127.49</v>
      </c>
      <c r="H1964" s="46">
        <v>15294500</v>
      </c>
    </row>
    <row r="1965" spans="2:8" ht="13.5" thickBot="1" x14ac:dyDescent="0.25">
      <c r="B1965" s="44" t="s">
        <v>2105</v>
      </c>
      <c r="C1965" s="45">
        <v>127.49</v>
      </c>
      <c r="D1965" s="45">
        <v>129.27000000000001</v>
      </c>
      <c r="E1965" s="45">
        <v>127.37</v>
      </c>
      <c r="F1965" s="45">
        <v>128.34</v>
      </c>
      <c r="G1965" s="45">
        <v>127.95</v>
      </c>
      <c r="H1965" s="46">
        <v>24884300</v>
      </c>
    </row>
    <row r="1966" spans="2:8" ht="13.5" thickBot="1" x14ac:dyDescent="0.25">
      <c r="B1966" s="44" t="s">
        <v>2106</v>
      </c>
      <c r="C1966" s="45">
        <v>125.61</v>
      </c>
      <c r="D1966" s="45">
        <v>126.73</v>
      </c>
      <c r="E1966" s="45">
        <v>124.8</v>
      </c>
      <c r="F1966" s="45">
        <v>126.62</v>
      </c>
      <c r="G1966" s="45">
        <v>126.24</v>
      </c>
      <c r="H1966" s="46">
        <v>18653900</v>
      </c>
    </row>
    <row r="1967" spans="2:8" ht="13.5" thickBot="1" x14ac:dyDescent="0.25">
      <c r="B1967" s="44" t="s">
        <v>2107</v>
      </c>
      <c r="C1967" s="45">
        <v>124.35</v>
      </c>
      <c r="D1967" s="45">
        <v>126.12</v>
      </c>
      <c r="E1967" s="45">
        <v>124.06</v>
      </c>
      <c r="F1967" s="45">
        <v>126.09</v>
      </c>
      <c r="G1967" s="45">
        <v>125.71</v>
      </c>
      <c r="H1967" s="46">
        <v>18356500</v>
      </c>
    </row>
    <row r="1968" spans="2:8" ht="13.5" thickBot="1" x14ac:dyDescent="0.25">
      <c r="B1968" s="44" t="s">
        <v>2108</v>
      </c>
      <c r="C1968" s="45">
        <v>124.82</v>
      </c>
      <c r="D1968" s="45">
        <v>125.5</v>
      </c>
      <c r="E1968" s="45">
        <v>124.28</v>
      </c>
      <c r="F1968" s="45">
        <v>124.35</v>
      </c>
      <c r="G1968" s="45">
        <v>123.98</v>
      </c>
      <c r="H1968" s="46">
        <v>17324600</v>
      </c>
    </row>
    <row r="1969" spans="2:8" ht="13.5" thickBot="1" x14ac:dyDescent="0.25">
      <c r="B1969" s="44" t="s">
        <v>2109</v>
      </c>
      <c r="C1969" s="45">
        <v>123.55</v>
      </c>
      <c r="D1969" s="45">
        <v>125.43</v>
      </c>
      <c r="E1969" s="45">
        <v>123.04</v>
      </c>
      <c r="F1969" s="45">
        <v>124.9</v>
      </c>
      <c r="G1969" s="45">
        <v>124.53</v>
      </c>
      <c r="H1969" s="46">
        <v>22880400</v>
      </c>
    </row>
    <row r="1970" spans="2:8" ht="13.5" thickBot="1" x14ac:dyDescent="0.25">
      <c r="B1970" s="44" t="s">
        <v>2110</v>
      </c>
      <c r="C1970" s="45">
        <v>120.98</v>
      </c>
      <c r="D1970" s="45">
        <v>123.88</v>
      </c>
      <c r="E1970" s="45">
        <v>120.03</v>
      </c>
      <c r="F1970" s="45">
        <v>123.41</v>
      </c>
      <c r="G1970" s="45">
        <v>123.04</v>
      </c>
      <c r="H1970" s="46">
        <v>28545300</v>
      </c>
    </row>
    <row r="1971" spans="2:8" ht="13.5" thickBot="1" x14ac:dyDescent="0.25">
      <c r="B1971" s="44" t="s">
        <v>2111</v>
      </c>
      <c r="C1971" s="45">
        <v>118.86</v>
      </c>
      <c r="D1971" s="45">
        <v>120.95</v>
      </c>
      <c r="E1971" s="45">
        <v>118.32</v>
      </c>
      <c r="F1971" s="45">
        <v>120.67</v>
      </c>
      <c r="G1971" s="45">
        <v>120.31</v>
      </c>
      <c r="H1971" s="46">
        <v>19492200</v>
      </c>
    </row>
    <row r="1972" spans="2:8" ht="13.5" thickBot="1" x14ac:dyDescent="0.25">
      <c r="B1972" s="44" t="s">
        <v>2112</v>
      </c>
      <c r="C1972" s="45">
        <v>117.55</v>
      </c>
      <c r="D1972" s="45">
        <v>119.66</v>
      </c>
      <c r="E1972" s="45">
        <v>117.29</v>
      </c>
      <c r="F1972" s="45">
        <v>118.69</v>
      </c>
      <c r="G1972" s="45">
        <v>118.33</v>
      </c>
      <c r="H1972" s="46">
        <v>19630900</v>
      </c>
    </row>
    <row r="1973" spans="2:8" ht="13.5" thickBot="1" x14ac:dyDescent="0.25">
      <c r="B1973" s="44" t="s">
        <v>2113</v>
      </c>
      <c r="C1973" s="45">
        <v>116.03</v>
      </c>
      <c r="D1973" s="45">
        <v>117.84</v>
      </c>
      <c r="E1973" s="45">
        <v>115.51</v>
      </c>
      <c r="F1973" s="45">
        <v>116.86</v>
      </c>
      <c r="G1973" s="45">
        <v>116.51</v>
      </c>
      <c r="H1973" s="46">
        <v>20663900</v>
      </c>
    </row>
    <row r="1974" spans="2:8" ht="13.5" thickBot="1" x14ac:dyDescent="0.25">
      <c r="B1974" s="44" t="s">
        <v>2114</v>
      </c>
      <c r="C1974" s="45">
        <v>116.6</v>
      </c>
      <c r="D1974" s="45">
        <v>116.83</v>
      </c>
      <c r="E1974" s="45">
        <v>114.77</v>
      </c>
      <c r="F1974" s="45">
        <v>115.05</v>
      </c>
      <c r="G1974" s="45">
        <v>114.7</v>
      </c>
      <c r="H1974" s="46">
        <v>18684100</v>
      </c>
    </row>
    <row r="1975" spans="2:8" ht="13.5" thickBot="1" x14ac:dyDescent="0.25">
      <c r="B1975" s="44" t="s">
        <v>2115</v>
      </c>
      <c r="C1975" s="45">
        <v>117</v>
      </c>
      <c r="D1975" s="45">
        <v>117.53</v>
      </c>
      <c r="E1975" s="45">
        <v>116.06</v>
      </c>
      <c r="F1975" s="45">
        <v>116.35</v>
      </c>
      <c r="G1975" s="45">
        <v>116</v>
      </c>
      <c r="H1975" s="46">
        <v>9934900</v>
      </c>
    </row>
    <row r="1976" spans="2:8" ht="13.5" thickBot="1" x14ac:dyDescent="0.25">
      <c r="B1976" s="44" t="s">
        <v>2116</v>
      </c>
      <c r="C1976" s="45">
        <v>118.19</v>
      </c>
      <c r="D1976" s="45">
        <v>118.25</v>
      </c>
      <c r="E1976" s="45">
        <v>116.65</v>
      </c>
      <c r="F1976" s="45">
        <v>116.92</v>
      </c>
      <c r="G1976" s="45">
        <v>116.57</v>
      </c>
      <c r="H1976" s="46">
        <v>12087400</v>
      </c>
    </row>
    <row r="1977" spans="2:8" ht="13.5" thickBot="1" x14ac:dyDescent="0.25">
      <c r="B1977" s="44" t="s">
        <v>2117</v>
      </c>
      <c r="C1977" s="45">
        <v>116.96</v>
      </c>
      <c r="D1977" s="45">
        <v>118.68</v>
      </c>
      <c r="E1977" s="45">
        <v>116.86</v>
      </c>
      <c r="F1977" s="45">
        <v>118.01</v>
      </c>
      <c r="G1977" s="45">
        <v>117.66</v>
      </c>
      <c r="H1977" s="46">
        <v>12051500</v>
      </c>
    </row>
    <row r="1978" spans="2:8" ht="13.5" thickBot="1" x14ac:dyDescent="0.25">
      <c r="B1978" s="44" t="s">
        <v>2118</v>
      </c>
      <c r="C1978" s="45">
        <v>117</v>
      </c>
      <c r="D1978" s="45">
        <v>117.56</v>
      </c>
      <c r="E1978" s="45">
        <v>116.3</v>
      </c>
      <c r="F1978" s="45">
        <v>117.27</v>
      </c>
      <c r="G1978" s="45">
        <v>116.92</v>
      </c>
      <c r="H1978" s="46">
        <v>10890000</v>
      </c>
    </row>
    <row r="1979" spans="2:8" ht="13.5" thickBot="1" x14ac:dyDescent="0.25">
      <c r="B1979" s="44" t="s">
        <v>2119</v>
      </c>
      <c r="C1979" s="45">
        <v>118.86</v>
      </c>
      <c r="D1979" s="45">
        <v>118.99</v>
      </c>
      <c r="E1979" s="45">
        <v>116.93</v>
      </c>
      <c r="F1979" s="45">
        <v>117.4</v>
      </c>
      <c r="G1979" s="45">
        <v>117.05</v>
      </c>
      <c r="H1979" s="46">
        <v>16258600</v>
      </c>
    </row>
    <row r="1980" spans="2:8" ht="13.5" thickBot="1" x14ac:dyDescent="0.25">
      <c r="B1980" s="44" t="s">
        <v>2120</v>
      </c>
      <c r="C1980" s="45">
        <v>118.92</v>
      </c>
      <c r="D1980" s="45">
        <v>119.2</v>
      </c>
      <c r="E1980" s="45">
        <v>118.48</v>
      </c>
      <c r="F1980" s="45">
        <v>119.04</v>
      </c>
      <c r="G1980" s="45">
        <v>118.68</v>
      </c>
      <c r="H1980" s="46">
        <v>10767600</v>
      </c>
    </row>
    <row r="1981" spans="2:8" ht="13.5" thickBot="1" x14ac:dyDescent="0.25">
      <c r="B1981" s="44" t="s">
        <v>2121</v>
      </c>
      <c r="C1981" s="45">
        <v>119.5</v>
      </c>
      <c r="D1981" s="45">
        <v>119.77</v>
      </c>
      <c r="E1981" s="45">
        <v>118.8</v>
      </c>
      <c r="F1981" s="45">
        <v>119.09</v>
      </c>
      <c r="G1981" s="45">
        <v>118.73</v>
      </c>
      <c r="H1981" s="46">
        <v>13684400</v>
      </c>
    </row>
    <row r="1982" spans="2:8" ht="13.5" thickBot="1" x14ac:dyDescent="0.25">
      <c r="B1982" s="44" t="s">
        <v>2122</v>
      </c>
      <c r="C1982" s="45">
        <v>119.85</v>
      </c>
      <c r="D1982" s="45">
        <v>120.36</v>
      </c>
      <c r="E1982" s="45">
        <v>118.51</v>
      </c>
      <c r="F1982" s="45">
        <v>119.24</v>
      </c>
      <c r="G1982" s="45">
        <v>118.88</v>
      </c>
      <c r="H1982" s="46">
        <v>15918100</v>
      </c>
    </row>
    <row r="1983" spans="2:8" ht="13.5" thickBot="1" x14ac:dyDescent="0.25">
      <c r="B1983" s="44" t="s">
        <v>2123</v>
      </c>
      <c r="C1983" s="45">
        <v>120.9</v>
      </c>
      <c r="D1983" s="45">
        <v>121.5</v>
      </c>
      <c r="E1983" s="45">
        <v>119.27</v>
      </c>
      <c r="F1983" s="45">
        <v>119.87</v>
      </c>
      <c r="G1983" s="45">
        <v>119.51</v>
      </c>
      <c r="H1983" s="46">
        <v>25324300</v>
      </c>
    </row>
    <row r="1984" spans="2:8" ht="13.5" thickBot="1" x14ac:dyDescent="0.25">
      <c r="B1984" s="44" t="s">
        <v>2124</v>
      </c>
      <c r="C1984" s="45">
        <v>120.08</v>
      </c>
      <c r="D1984" s="45">
        <v>122.5</v>
      </c>
      <c r="E1984" s="45">
        <v>119.63</v>
      </c>
      <c r="F1984" s="45">
        <v>120.57</v>
      </c>
      <c r="G1984" s="45">
        <v>120.21</v>
      </c>
      <c r="H1984" s="46">
        <v>20139600</v>
      </c>
    </row>
    <row r="1985" spans="2:8" ht="13.5" thickBot="1" x14ac:dyDescent="0.25">
      <c r="B1985" s="44" t="s">
        <v>2125</v>
      </c>
      <c r="C1985" s="45">
        <v>120</v>
      </c>
      <c r="D1985" s="45">
        <v>121.69</v>
      </c>
      <c r="E1985" s="45">
        <v>118.85</v>
      </c>
      <c r="F1985" s="45">
        <v>120.21</v>
      </c>
      <c r="G1985" s="45">
        <v>119.85</v>
      </c>
      <c r="H1985" s="46">
        <v>25913100</v>
      </c>
    </row>
    <row r="1986" spans="2:8" ht="13.5" thickBot="1" x14ac:dyDescent="0.25">
      <c r="B1986" s="44" t="s">
        <v>2126</v>
      </c>
      <c r="C1986" s="45">
        <v>117.86</v>
      </c>
      <c r="D1986" s="45">
        <v>121.52</v>
      </c>
      <c r="E1986" s="45">
        <v>117.61</v>
      </c>
      <c r="F1986" s="45">
        <v>120.31</v>
      </c>
      <c r="G1986" s="45">
        <v>119.95</v>
      </c>
      <c r="H1986" s="46">
        <v>29768000</v>
      </c>
    </row>
    <row r="1987" spans="2:8" ht="13.5" thickBot="1" x14ac:dyDescent="0.25">
      <c r="B1987" s="44" t="s">
        <v>2127</v>
      </c>
      <c r="C1987" s="45">
        <v>119.22</v>
      </c>
      <c r="D1987" s="45">
        <v>119.24</v>
      </c>
      <c r="E1987" s="45">
        <v>117.65</v>
      </c>
      <c r="F1987" s="45">
        <v>117.77</v>
      </c>
      <c r="G1987" s="45">
        <v>117.42</v>
      </c>
      <c r="H1987" s="46">
        <v>17805500</v>
      </c>
    </row>
    <row r="1988" spans="2:8" ht="13.5" thickBot="1" x14ac:dyDescent="0.25">
      <c r="B1988" s="44" t="s">
        <v>2128</v>
      </c>
      <c r="C1988" s="45">
        <v>119.22</v>
      </c>
      <c r="D1988" s="45">
        <v>119.94</v>
      </c>
      <c r="E1988" s="45">
        <v>118.95</v>
      </c>
      <c r="F1988" s="45">
        <v>119.68</v>
      </c>
      <c r="G1988" s="45">
        <v>119.32</v>
      </c>
      <c r="H1988" s="46">
        <v>17464700</v>
      </c>
    </row>
    <row r="1989" spans="2:8" ht="13.5" thickBot="1" x14ac:dyDescent="0.25">
      <c r="B1989" s="44" t="s">
        <v>2129</v>
      </c>
      <c r="C1989" s="45">
        <v>117.98</v>
      </c>
      <c r="D1989" s="45">
        <v>119.5</v>
      </c>
      <c r="E1989" s="45">
        <v>117.64</v>
      </c>
      <c r="F1989" s="45">
        <v>118.91</v>
      </c>
      <c r="G1989" s="45">
        <v>118.55</v>
      </c>
      <c r="H1989" s="46">
        <v>22442800</v>
      </c>
    </row>
    <row r="1990" spans="2:8" ht="13.5" thickBot="1" x14ac:dyDescent="0.25">
      <c r="B1990" s="44" t="s">
        <v>2130</v>
      </c>
      <c r="C1990" s="45">
        <v>117</v>
      </c>
      <c r="D1990" s="45">
        <v>117.95</v>
      </c>
      <c r="E1990" s="45">
        <v>116.57</v>
      </c>
      <c r="F1990" s="45">
        <v>117.95</v>
      </c>
      <c r="G1990" s="45">
        <v>117.6</v>
      </c>
      <c r="H1990" s="46">
        <v>21913700</v>
      </c>
    </row>
    <row r="1991" spans="2:8" ht="13.5" thickBot="1" x14ac:dyDescent="0.25">
      <c r="B1991" s="44" t="s">
        <v>2131</v>
      </c>
      <c r="C1991" s="45">
        <v>117.69</v>
      </c>
      <c r="D1991" s="45">
        <v>117.8</v>
      </c>
      <c r="E1991" s="45">
        <v>116.33</v>
      </c>
      <c r="F1991" s="45">
        <v>117.31</v>
      </c>
      <c r="G1991" s="45">
        <v>116.96</v>
      </c>
      <c r="H1991" s="46">
        <v>19131200</v>
      </c>
    </row>
    <row r="1992" spans="2:8" ht="13.5" thickBot="1" x14ac:dyDescent="0.25">
      <c r="B1992" s="44" t="s">
        <v>2132</v>
      </c>
      <c r="C1992" s="45">
        <v>115.95</v>
      </c>
      <c r="D1992" s="45">
        <v>117.57</v>
      </c>
      <c r="E1992" s="45">
        <v>115.07</v>
      </c>
      <c r="F1992" s="45">
        <v>117.43</v>
      </c>
      <c r="G1992" s="45">
        <v>117.08</v>
      </c>
      <c r="H1992" s="46">
        <v>20201500</v>
      </c>
    </row>
    <row r="1993" spans="2:8" ht="13.5" thickBot="1" x14ac:dyDescent="0.25">
      <c r="B1993" s="44" t="s">
        <v>2133</v>
      </c>
      <c r="C1993" s="45">
        <v>115.11</v>
      </c>
      <c r="D1993" s="45">
        <v>116.48</v>
      </c>
      <c r="E1993" s="45">
        <v>114.3</v>
      </c>
      <c r="F1993" s="45">
        <v>115.4</v>
      </c>
      <c r="G1993" s="45">
        <v>115.05</v>
      </c>
      <c r="H1993" s="46">
        <v>25070400</v>
      </c>
    </row>
    <row r="1994" spans="2:8" ht="13.5" thickBot="1" x14ac:dyDescent="0.25">
      <c r="B1994" s="44" t="s">
        <v>2134</v>
      </c>
      <c r="C1994" s="45">
        <v>118.38</v>
      </c>
      <c r="D1994" s="45">
        <v>118.45</v>
      </c>
      <c r="E1994" s="45">
        <v>114</v>
      </c>
      <c r="F1994" s="45">
        <v>115.1</v>
      </c>
      <c r="G1994" s="45">
        <v>114.75</v>
      </c>
      <c r="H1994" s="46">
        <v>43277000</v>
      </c>
    </row>
    <row r="1995" spans="2:8" ht="13.5" thickBot="1" x14ac:dyDescent="0.25">
      <c r="B1995" s="44" t="s">
        <v>2135</v>
      </c>
      <c r="C1995" s="45">
        <v>120.32</v>
      </c>
      <c r="D1995" s="45">
        <v>121.79</v>
      </c>
      <c r="E1995" s="45">
        <v>117.95</v>
      </c>
      <c r="F1995" s="45">
        <v>118.42</v>
      </c>
      <c r="G1995" s="45">
        <v>118.06</v>
      </c>
      <c r="H1995" s="46">
        <v>30188900</v>
      </c>
    </row>
    <row r="1996" spans="2:8" ht="13.5" thickBot="1" x14ac:dyDescent="0.25">
      <c r="B1996" s="44" t="s">
        <v>2136</v>
      </c>
      <c r="C1996" s="45">
        <v>120.57</v>
      </c>
      <c r="D1996" s="45">
        <v>122.1</v>
      </c>
      <c r="E1996" s="45">
        <v>120.4</v>
      </c>
      <c r="F1996" s="45">
        <v>120.87</v>
      </c>
      <c r="G1996" s="45">
        <v>120.51</v>
      </c>
      <c r="H1996" s="46">
        <v>18891000</v>
      </c>
    </row>
    <row r="1997" spans="2:8" ht="13.5" thickBot="1" x14ac:dyDescent="0.25">
      <c r="B1997" s="44" t="s">
        <v>2137</v>
      </c>
      <c r="C1997" s="45">
        <v>120.12</v>
      </c>
      <c r="D1997" s="45">
        <v>121.69</v>
      </c>
      <c r="E1997" s="45">
        <v>119.82</v>
      </c>
      <c r="F1997" s="45">
        <v>120.41</v>
      </c>
      <c r="G1997" s="45">
        <v>120.05</v>
      </c>
      <c r="H1997" s="46">
        <v>18101300</v>
      </c>
    </row>
    <row r="1998" spans="2:8" ht="13.5" thickBot="1" x14ac:dyDescent="0.25">
      <c r="B1998" s="44" t="s">
        <v>2138</v>
      </c>
      <c r="C1998" s="45">
        <v>121.01</v>
      </c>
      <c r="D1998" s="45">
        <v>121.14</v>
      </c>
      <c r="E1998" s="45">
        <v>120.07</v>
      </c>
      <c r="F1998" s="45">
        <v>120.38</v>
      </c>
      <c r="G1998" s="45">
        <v>120.02</v>
      </c>
      <c r="H1998" s="46">
        <v>8658600</v>
      </c>
    </row>
    <row r="1999" spans="2:8" ht="13.5" thickBot="1" x14ac:dyDescent="0.25">
      <c r="B1999" s="44" t="s">
        <v>2139</v>
      </c>
      <c r="C1999" s="45">
        <v>121.23</v>
      </c>
      <c r="D1999" s="45">
        <v>121.31</v>
      </c>
      <c r="E1999" s="45">
        <v>119.94</v>
      </c>
      <c r="F1999" s="45">
        <v>120.84</v>
      </c>
      <c r="G1999" s="45">
        <v>120.48</v>
      </c>
      <c r="H1999" s="46">
        <v>15672100</v>
      </c>
    </row>
    <row r="2000" spans="2:8" ht="13.5" thickBot="1" x14ac:dyDescent="0.25">
      <c r="B2000" s="44" t="s">
        <v>2140</v>
      </c>
      <c r="C2000" s="45">
        <v>122.4</v>
      </c>
      <c r="D2000" s="45">
        <v>122.98</v>
      </c>
      <c r="E2000" s="45">
        <v>120.9</v>
      </c>
      <c r="F2000" s="45">
        <v>121.47</v>
      </c>
      <c r="G2000" s="45">
        <v>121.11</v>
      </c>
      <c r="H2000" s="46">
        <v>26089200</v>
      </c>
    </row>
    <row r="2001" spans="2:8" ht="13.5" thickBot="1" x14ac:dyDescent="0.25">
      <c r="B2001" s="44" t="s">
        <v>2141</v>
      </c>
      <c r="C2001" s="45">
        <v>118.2</v>
      </c>
      <c r="D2001" s="45">
        <v>121.95</v>
      </c>
      <c r="E2001" s="45">
        <v>117.8</v>
      </c>
      <c r="F2001" s="45">
        <v>121.77</v>
      </c>
      <c r="G2001" s="45">
        <v>121.4</v>
      </c>
      <c r="H2001" s="46">
        <v>35415400</v>
      </c>
    </row>
    <row r="2002" spans="2:8" ht="13.5" thickBot="1" x14ac:dyDescent="0.25">
      <c r="B2002" s="44" t="s">
        <v>2142</v>
      </c>
      <c r="C2002" s="45">
        <v>118.39</v>
      </c>
      <c r="D2002" s="45">
        <v>119.13</v>
      </c>
      <c r="E2002" s="45">
        <v>116.84</v>
      </c>
      <c r="F2002" s="45">
        <v>117.02</v>
      </c>
      <c r="G2002" s="45">
        <v>116.67</v>
      </c>
      <c r="H2002" s="46">
        <v>22879300</v>
      </c>
    </row>
    <row r="2003" spans="2:8" ht="13.5" thickBot="1" x14ac:dyDescent="0.25">
      <c r="B2003" s="44" t="s">
        <v>2143</v>
      </c>
      <c r="C2003" s="45">
        <v>116.81</v>
      </c>
      <c r="D2003" s="45">
        <v>117.79</v>
      </c>
      <c r="E2003" s="45">
        <v>116.01</v>
      </c>
      <c r="F2003" s="45">
        <v>117.79</v>
      </c>
      <c r="G2003" s="45">
        <v>117.44</v>
      </c>
      <c r="H2003" s="46">
        <v>18597800</v>
      </c>
    </row>
    <row r="2004" spans="2:8" ht="13.5" thickBot="1" x14ac:dyDescent="0.25">
      <c r="B2004" s="44" t="s">
        <v>2144</v>
      </c>
      <c r="C2004" s="45">
        <v>114.48</v>
      </c>
      <c r="D2004" s="45">
        <v>117.88</v>
      </c>
      <c r="E2004" s="45">
        <v>114.21</v>
      </c>
      <c r="F2004" s="45">
        <v>116.34</v>
      </c>
      <c r="G2004" s="45">
        <v>115.99</v>
      </c>
      <c r="H2004" s="46">
        <v>32397900</v>
      </c>
    </row>
    <row r="2005" spans="2:8" ht="13.5" thickBot="1" x14ac:dyDescent="0.25">
      <c r="B2005" s="44" t="s">
        <v>2145</v>
      </c>
      <c r="C2005" s="45">
        <v>116.73</v>
      </c>
      <c r="D2005" s="45">
        <v>118.49</v>
      </c>
      <c r="E2005" s="45">
        <v>115.83</v>
      </c>
      <c r="F2005" s="45">
        <v>117.2</v>
      </c>
      <c r="G2005" s="45">
        <v>116.85</v>
      </c>
      <c r="H2005" s="46">
        <v>34681400</v>
      </c>
    </row>
    <row r="2006" spans="2:8" ht="13.5" thickBot="1" x14ac:dyDescent="0.25">
      <c r="B2006" s="44" t="s">
        <v>2146</v>
      </c>
      <c r="C2006" s="45">
        <v>119.13</v>
      </c>
      <c r="D2006" s="45">
        <v>119.13</v>
      </c>
      <c r="E2006" s="45">
        <v>113.55</v>
      </c>
      <c r="F2006" s="45">
        <v>115.08</v>
      </c>
      <c r="G2006" s="45">
        <v>114.73</v>
      </c>
      <c r="H2006" s="46">
        <v>51377000</v>
      </c>
    </row>
    <row r="2007" spans="2:8" ht="13.5" thickBot="1" x14ac:dyDescent="0.25">
      <c r="B2007" s="44" t="s">
        <v>2147</v>
      </c>
      <c r="C2007" s="45">
        <v>119.53</v>
      </c>
      <c r="D2007" s="45">
        <v>120.7</v>
      </c>
      <c r="E2007" s="45">
        <v>118.15</v>
      </c>
      <c r="F2007" s="45">
        <v>119.02</v>
      </c>
      <c r="G2007" s="45">
        <v>118.66</v>
      </c>
      <c r="H2007" s="46">
        <v>32840100</v>
      </c>
    </row>
    <row r="2008" spans="2:8" ht="13.5" thickBot="1" x14ac:dyDescent="0.25">
      <c r="B2008" s="44" t="s">
        <v>2148</v>
      </c>
      <c r="C2008" s="45">
        <v>123.93</v>
      </c>
      <c r="D2008" s="45">
        <v>124.18</v>
      </c>
      <c r="E2008" s="45">
        <v>115.27</v>
      </c>
      <c r="F2008" s="45">
        <v>120.8</v>
      </c>
      <c r="G2008" s="45">
        <v>120.44</v>
      </c>
      <c r="H2008" s="46">
        <v>67846700</v>
      </c>
    </row>
    <row r="2009" spans="2:8" ht="13.5" thickBot="1" x14ac:dyDescent="0.25">
      <c r="B2009" s="44" t="s">
        <v>2149</v>
      </c>
      <c r="C2009" s="45">
        <v>121.5</v>
      </c>
      <c r="D2009" s="45">
        <v>123.81</v>
      </c>
      <c r="E2009" s="45">
        <v>120.51</v>
      </c>
      <c r="F2009" s="45">
        <v>123.18</v>
      </c>
      <c r="G2009" s="45">
        <v>122.81</v>
      </c>
      <c r="H2009" s="46">
        <v>31916000</v>
      </c>
    </row>
    <row r="2010" spans="2:8" ht="13.5" thickBot="1" x14ac:dyDescent="0.25">
      <c r="B2010" s="44" t="s">
        <v>2150</v>
      </c>
      <c r="C2010" s="45">
        <v>122.03</v>
      </c>
      <c r="D2010" s="45">
        <v>124.61</v>
      </c>
      <c r="E2010" s="45">
        <v>121.54</v>
      </c>
      <c r="F2010" s="45">
        <v>124.22</v>
      </c>
      <c r="G2010" s="45">
        <v>123.85</v>
      </c>
      <c r="H2010" s="46">
        <v>19460800</v>
      </c>
    </row>
    <row r="2011" spans="2:8" ht="13.5" thickBot="1" x14ac:dyDescent="0.25">
      <c r="B2011" s="44" t="s">
        <v>2151</v>
      </c>
      <c r="C2011" s="45">
        <v>122.83</v>
      </c>
      <c r="D2011" s="45">
        <v>123.21</v>
      </c>
      <c r="E2011" s="45">
        <v>121.35</v>
      </c>
      <c r="F2011" s="45">
        <v>122.15</v>
      </c>
      <c r="G2011" s="45">
        <v>121.78</v>
      </c>
      <c r="H2011" s="46">
        <v>23008900</v>
      </c>
    </row>
    <row r="2012" spans="2:8" ht="13.5" thickBot="1" x14ac:dyDescent="0.25">
      <c r="B2012" s="44" t="s">
        <v>2152</v>
      </c>
      <c r="C2012" s="45">
        <v>119.59</v>
      </c>
      <c r="D2012" s="45">
        <v>121.93</v>
      </c>
      <c r="E2012" s="45">
        <v>119.25</v>
      </c>
      <c r="F2012" s="45">
        <v>120.75</v>
      </c>
      <c r="G2012" s="45">
        <v>120.39</v>
      </c>
      <c r="H2012" s="46">
        <v>30545500</v>
      </c>
    </row>
    <row r="2013" spans="2:8" ht="13.5" thickBot="1" x14ac:dyDescent="0.25">
      <c r="B2013" s="44" t="s">
        <v>2153</v>
      </c>
      <c r="C2013" s="45">
        <v>122</v>
      </c>
      <c r="D2013" s="45">
        <v>123.28</v>
      </c>
      <c r="E2013" s="45">
        <v>119.5</v>
      </c>
      <c r="F2013" s="45">
        <v>120</v>
      </c>
      <c r="G2013" s="45">
        <v>119.64</v>
      </c>
      <c r="H2013" s="46">
        <v>63766300</v>
      </c>
    </row>
    <row r="2014" spans="2:8" ht="13.5" thickBot="1" x14ac:dyDescent="0.25">
      <c r="B2014" s="44" t="s">
        <v>2154</v>
      </c>
      <c r="C2014" s="45">
        <v>130.22999999999999</v>
      </c>
      <c r="D2014" s="45">
        <v>130.22999999999999</v>
      </c>
      <c r="E2014" s="45">
        <v>126.28</v>
      </c>
      <c r="F2014" s="45">
        <v>127.17</v>
      </c>
      <c r="G2014" s="45">
        <v>126.79</v>
      </c>
      <c r="H2014" s="46">
        <v>39640900</v>
      </c>
    </row>
    <row r="2015" spans="2:8" ht="13.5" thickBot="1" x14ac:dyDescent="0.25">
      <c r="B2015" s="44" t="s">
        <v>2155</v>
      </c>
      <c r="C2015" s="45">
        <v>131.41</v>
      </c>
      <c r="D2015" s="45">
        <v>131.94</v>
      </c>
      <c r="E2015" s="45">
        <v>128.65</v>
      </c>
      <c r="F2015" s="45">
        <v>129.5</v>
      </c>
      <c r="G2015" s="45">
        <v>129.11000000000001</v>
      </c>
      <c r="H2015" s="46">
        <v>22077800</v>
      </c>
    </row>
    <row r="2016" spans="2:8" ht="13.5" thickBot="1" x14ac:dyDescent="0.25">
      <c r="B2016" s="44" t="s">
        <v>2156</v>
      </c>
      <c r="C2016" s="45">
        <v>132.01</v>
      </c>
      <c r="D2016" s="45">
        <v>132.12</v>
      </c>
      <c r="E2016" s="45">
        <v>130.88</v>
      </c>
      <c r="F2016" s="45">
        <v>130.99</v>
      </c>
      <c r="G2016" s="45">
        <v>130.6</v>
      </c>
      <c r="H2016" s="46">
        <v>15669000</v>
      </c>
    </row>
    <row r="2017" spans="2:8" ht="13.5" thickBot="1" x14ac:dyDescent="0.25">
      <c r="B2017" s="44" t="s">
        <v>2157</v>
      </c>
      <c r="C2017" s="45">
        <v>130.5</v>
      </c>
      <c r="D2017" s="45">
        <v>132.97</v>
      </c>
      <c r="E2017" s="45">
        <v>129.93</v>
      </c>
      <c r="F2017" s="45">
        <v>131.29</v>
      </c>
      <c r="G2017" s="45">
        <v>130.9</v>
      </c>
      <c r="H2017" s="46">
        <v>24545500</v>
      </c>
    </row>
    <row r="2018" spans="2:8" ht="13.5" thickBot="1" x14ac:dyDescent="0.25">
      <c r="B2018" s="44" t="s">
        <v>2158</v>
      </c>
      <c r="C2018" s="45">
        <v>131.74</v>
      </c>
      <c r="D2018" s="45">
        <v>131.80000000000001</v>
      </c>
      <c r="E2018" s="45">
        <v>129.27000000000001</v>
      </c>
      <c r="F2018" s="45">
        <v>129.69</v>
      </c>
      <c r="G2018" s="45">
        <v>129.30000000000001</v>
      </c>
      <c r="H2018" s="46">
        <v>16741400</v>
      </c>
    </row>
    <row r="2019" spans="2:8" ht="13.5" thickBot="1" x14ac:dyDescent="0.25">
      <c r="B2019" s="44" t="s">
        <v>2159</v>
      </c>
      <c r="C2019" s="45">
        <v>131.63999999999999</v>
      </c>
      <c r="D2019" s="45">
        <v>132.26</v>
      </c>
      <c r="E2019" s="45">
        <v>130.94</v>
      </c>
      <c r="F2019" s="45">
        <v>131.04</v>
      </c>
      <c r="G2019" s="45">
        <v>130.65</v>
      </c>
      <c r="H2019" s="46">
        <v>13084700</v>
      </c>
    </row>
    <row r="2020" spans="2:8" ht="13.5" thickBot="1" x14ac:dyDescent="0.25">
      <c r="B2020" s="44" t="s">
        <v>2160</v>
      </c>
      <c r="C2020" s="45">
        <v>133.5</v>
      </c>
      <c r="D2020" s="45">
        <v>133.5</v>
      </c>
      <c r="E2020" s="45">
        <v>132.22</v>
      </c>
      <c r="F2020" s="45">
        <v>132.29</v>
      </c>
      <c r="G2020" s="45">
        <v>131.88999999999999</v>
      </c>
      <c r="H2020" s="46">
        <v>13336800</v>
      </c>
    </row>
    <row r="2021" spans="2:8" ht="13.5" thickBot="1" x14ac:dyDescent="0.25">
      <c r="B2021" s="44" t="s">
        <v>2161</v>
      </c>
      <c r="C2021" s="45">
        <v>132.72</v>
      </c>
      <c r="D2021" s="45">
        <v>133.41</v>
      </c>
      <c r="E2021" s="45">
        <v>132.15</v>
      </c>
      <c r="F2021" s="45">
        <v>133.28</v>
      </c>
      <c r="G2021" s="45">
        <v>132.88</v>
      </c>
      <c r="H2021" s="46">
        <v>17470200</v>
      </c>
    </row>
    <row r="2022" spans="2:8" ht="13.5" thickBot="1" x14ac:dyDescent="0.25">
      <c r="B2022" s="44" t="s">
        <v>2162</v>
      </c>
      <c r="C2022" s="45">
        <v>129.78</v>
      </c>
      <c r="D2022" s="45">
        <v>132.13</v>
      </c>
      <c r="E2022" s="45">
        <v>129.69999999999999</v>
      </c>
      <c r="F2022" s="45">
        <v>132.07</v>
      </c>
      <c r="G2022" s="45">
        <v>131.66999999999999</v>
      </c>
      <c r="H2022" s="46">
        <v>19088800</v>
      </c>
    </row>
    <row r="2023" spans="2:8" ht="13.5" thickBot="1" x14ac:dyDescent="0.25">
      <c r="B2023" s="44" t="s">
        <v>2163</v>
      </c>
      <c r="C2023" s="45">
        <v>130.07</v>
      </c>
      <c r="D2023" s="45">
        <v>130.66</v>
      </c>
      <c r="E2023" s="45">
        <v>129.5</v>
      </c>
      <c r="F2023" s="45">
        <v>130</v>
      </c>
      <c r="G2023" s="45">
        <v>129.61000000000001</v>
      </c>
      <c r="H2023" s="46">
        <v>13167500</v>
      </c>
    </row>
    <row r="2024" spans="2:8" ht="13.5" thickBot="1" x14ac:dyDescent="0.25">
      <c r="B2024" s="44" t="s">
        <v>2164</v>
      </c>
      <c r="C2024" s="45">
        <v>128.74</v>
      </c>
      <c r="D2024" s="45">
        <v>130.47</v>
      </c>
      <c r="E2024" s="45">
        <v>128.6</v>
      </c>
      <c r="F2024" s="45">
        <v>130.11000000000001</v>
      </c>
      <c r="G2024" s="45">
        <v>129.72</v>
      </c>
      <c r="H2024" s="46">
        <v>16752300</v>
      </c>
    </row>
    <row r="2025" spans="2:8" ht="13.5" thickBot="1" x14ac:dyDescent="0.25">
      <c r="B2025" s="44" t="s">
        <v>2165</v>
      </c>
      <c r="C2025" s="45">
        <v>128.68</v>
      </c>
      <c r="D2025" s="45">
        <v>129.38999999999999</v>
      </c>
      <c r="E2025" s="45">
        <v>128.01</v>
      </c>
      <c r="F2025" s="45">
        <v>128.57</v>
      </c>
      <c r="G2025" s="45">
        <v>128.18</v>
      </c>
      <c r="H2025" s="46">
        <v>13504000</v>
      </c>
    </row>
    <row r="2026" spans="2:8" ht="13.5" thickBot="1" x14ac:dyDescent="0.25">
      <c r="B2026" s="44" t="s">
        <v>2166</v>
      </c>
      <c r="C2026" s="45">
        <v>128.19999999999999</v>
      </c>
      <c r="D2026" s="45">
        <v>128.47</v>
      </c>
      <c r="E2026" s="45">
        <v>127.32</v>
      </c>
      <c r="F2026" s="45">
        <v>127.54</v>
      </c>
      <c r="G2026" s="45">
        <v>127.16</v>
      </c>
      <c r="H2026" s="46">
        <v>11351700</v>
      </c>
    </row>
    <row r="2027" spans="2:8" ht="13.5" thickBot="1" x14ac:dyDescent="0.25">
      <c r="B2027" s="44" t="s">
        <v>2167</v>
      </c>
      <c r="C2027" s="45">
        <v>128.49</v>
      </c>
      <c r="D2027" s="45">
        <v>128.94999999999999</v>
      </c>
      <c r="E2027" s="45">
        <v>127.58</v>
      </c>
      <c r="F2027" s="45">
        <v>127.88</v>
      </c>
      <c r="G2027" s="45">
        <v>127.5</v>
      </c>
      <c r="H2027" s="46">
        <v>13345300</v>
      </c>
    </row>
    <row r="2028" spans="2:8" ht="13.5" thickBot="1" x14ac:dyDescent="0.25">
      <c r="B2028" s="44" t="s">
        <v>2168</v>
      </c>
      <c r="C2028" s="45">
        <v>128.21</v>
      </c>
      <c r="D2028" s="45">
        <v>128.25</v>
      </c>
      <c r="E2028" s="45">
        <v>126.75</v>
      </c>
      <c r="F2028" s="45">
        <v>127.82</v>
      </c>
      <c r="G2028" s="45">
        <v>127.44</v>
      </c>
      <c r="H2028" s="46">
        <v>17139300</v>
      </c>
    </row>
    <row r="2029" spans="2:8" ht="13.5" thickBot="1" x14ac:dyDescent="0.25">
      <c r="B2029" s="44" t="s">
        <v>2169</v>
      </c>
      <c r="C2029" s="45">
        <v>129.01</v>
      </c>
      <c r="D2029" s="45">
        <v>129.66</v>
      </c>
      <c r="E2029" s="45">
        <v>128.46</v>
      </c>
      <c r="F2029" s="45">
        <v>129.05000000000001</v>
      </c>
      <c r="G2029" s="45">
        <v>128.66</v>
      </c>
      <c r="H2029" s="46">
        <v>11073000</v>
      </c>
    </row>
    <row r="2030" spans="2:8" ht="13.5" thickBot="1" x14ac:dyDescent="0.25">
      <c r="B2030" s="44" t="s">
        <v>2170</v>
      </c>
      <c r="C2030" s="45">
        <v>130.22999999999999</v>
      </c>
      <c r="D2030" s="45">
        <v>130.63999999999999</v>
      </c>
      <c r="E2030" s="45">
        <v>128.22999999999999</v>
      </c>
      <c r="F2030" s="45">
        <v>128.88</v>
      </c>
      <c r="G2030" s="45">
        <v>128.49</v>
      </c>
      <c r="H2030" s="46">
        <v>17537900</v>
      </c>
    </row>
    <row r="2031" spans="2:8" ht="13.5" thickBot="1" x14ac:dyDescent="0.25">
      <c r="B2031" s="44" t="s">
        <v>2171</v>
      </c>
      <c r="C2031" s="45">
        <v>129.68</v>
      </c>
      <c r="D2031" s="45">
        <v>130.69999999999999</v>
      </c>
      <c r="E2031" s="45">
        <v>129.19999999999999</v>
      </c>
      <c r="F2031" s="45">
        <v>130.24</v>
      </c>
      <c r="G2031" s="45">
        <v>129.85</v>
      </c>
      <c r="H2031" s="46">
        <v>15138700</v>
      </c>
    </row>
    <row r="2032" spans="2:8" ht="13.5" thickBot="1" x14ac:dyDescent="0.25">
      <c r="B2032" s="44" t="s">
        <v>2172</v>
      </c>
      <c r="C2032" s="45">
        <v>129.04</v>
      </c>
      <c r="D2032" s="45">
        <v>129.25</v>
      </c>
      <c r="E2032" s="45">
        <v>128.33000000000001</v>
      </c>
      <c r="F2032" s="45">
        <v>128.99</v>
      </c>
      <c r="G2032" s="45">
        <v>128.6</v>
      </c>
      <c r="H2032" s="46">
        <v>12804400</v>
      </c>
    </row>
    <row r="2033" spans="2:8" ht="13.5" thickBot="1" x14ac:dyDescent="0.25">
      <c r="B2033" s="44" t="s">
        <v>2173</v>
      </c>
      <c r="C2033" s="45">
        <v>128.43</v>
      </c>
      <c r="D2033" s="45">
        <v>129.06</v>
      </c>
      <c r="E2033" s="45">
        <v>128.08000000000001</v>
      </c>
      <c r="F2033" s="45">
        <v>128.74</v>
      </c>
      <c r="G2033" s="45">
        <v>128.35</v>
      </c>
      <c r="H2033" s="46">
        <v>11682700</v>
      </c>
    </row>
    <row r="2034" spans="2:8" ht="13.5" thickBot="1" x14ac:dyDescent="0.25">
      <c r="B2034" s="44" t="s">
        <v>2174</v>
      </c>
      <c r="C2034" s="45">
        <v>128.25</v>
      </c>
      <c r="D2034" s="45">
        <v>128.80000000000001</v>
      </c>
      <c r="E2034" s="45">
        <v>127.83</v>
      </c>
      <c r="F2034" s="45">
        <v>128.47</v>
      </c>
      <c r="G2034" s="45">
        <v>128.08000000000001</v>
      </c>
      <c r="H2034" s="46">
        <v>12386800</v>
      </c>
    </row>
    <row r="2035" spans="2:8" ht="13.5" thickBot="1" x14ac:dyDescent="0.25">
      <c r="B2035" s="44" t="s">
        <v>2175</v>
      </c>
      <c r="C2035" s="45">
        <v>129.16999999999999</v>
      </c>
      <c r="D2035" s="45">
        <v>129.28</v>
      </c>
      <c r="E2035" s="45">
        <v>127.55</v>
      </c>
      <c r="F2035" s="45">
        <v>128.19</v>
      </c>
      <c r="G2035" s="45">
        <v>127.81</v>
      </c>
      <c r="H2035" s="46">
        <v>14307500</v>
      </c>
    </row>
    <row r="2036" spans="2:8" ht="13.5" thickBot="1" x14ac:dyDescent="0.25">
      <c r="B2036" s="44" t="s">
        <v>2176</v>
      </c>
      <c r="C2036" s="45">
        <v>128.38</v>
      </c>
      <c r="D2036" s="45">
        <v>129.09</v>
      </c>
      <c r="E2036" s="45">
        <v>127.8</v>
      </c>
      <c r="F2036" s="45">
        <v>128.77000000000001</v>
      </c>
      <c r="G2036" s="45">
        <v>128.38</v>
      </c>
      <c r="H2036" s="46">
        <v>13156900</v>
      </c>
    </row>
    <row r="2037" spans="2:8" ht="13.5" thickBot="1" x14ac:dyDescent="0.25">
      <c r="B2037" s="44" t="s">
        <v>2177</v>
      </c>
      <c r="C2037" s="45">
        <v>128.03</v>
      </c>
      <c r="D2037" s="45">
        <v>128.59</v>
      </c>
      <c r="E2037" s="45">
        <v>127.45</v>
      </c>
      <c r="F2037" s="45">
        <v>128.27000000000001</v>
      </c>
      <c r="G2037" s="45">
        <v>127.88</v>
      </c>
      <c r="H2037" s="46">
        <v>18402900</v>
      </c>
    </row>
    <row r="2038" spans="2:8" ht="13.5" thickBot="1" x14ac:dyDescent="0.25">
      <c r="B2038" s="44" t="s">
        <v>2178</v>
      </c>
      <c r="C2038" s="45">
        <v>129.18</v>
      </c>
      <c r="D2038" s="45">
        <v>129.29</v>
      </c>
      <c r="E2038" s="45">
        <v>127.55</v>
      </c>
      <c r="F2038" s="45">
        <v>128.09</v>
      </c>
      <c r="G2038" s="45">
        <v>127.71</v>
      </c>
      <c r="H2038" s="46">
        <v>14532200</v>
      </c>
    </row>
    <row r="2039" spans="2:8" ht="13.5" thickBot="1" x14ac:dyDescent="0.25">
      <c r="B2039" s="44" t="s">
        <v>2179</v>
      </c>
      <c r="C2039" s="45">
        <v>129.21</v>
      </c>
      <c r="D2039" s="45">
        <v>129.47</v>
      </c>
      <c r="E2039" s="45">
        <v>128.4</v>
      </c>
      <c r="F2039" s="45">
        <v>129.22999999999999</v>
      </c>
      <c r="G2039" s="45">
        <v>128.84</v>
      </c>
      <c r="H2039" s="46">
        <v>12047600</v>
      </c>
    </row>
    <row r="2040" spans="2:8" ht="13.5" thickBot="1" x14ac:dyDescent="0.25">
      <c r="B2040" s="44" t="s">
        <v>2180</v>
      </c>
      <c r="C2040" s="45">
        <v>127.61</v>
      </c>
      <c r="D2040" s="45">
        <v>129.01</v>
      </c>
      <c r="E2040" s="45">
        <v>127.43</v>
      </c>
      <c r="F2040" s="45">
        <v>128.69</v>
      </c>
      <c r="G2040" s="45">
        <v>128.30000000000001</v>
      </c>
      <c r="H2040" s="46">
        <v>15637100</v>
      </c>
    </row>
    <row r="2041" spans="2:8" ht="13.5" thickBot="1" x14ac:dyDescent="0.25">
      <c r="B2041" s="44" t="s">
        <v>2181</v>
      </c>
      <c r="C2041" s="45">
        <v>127.37</v>
      </c>
      <c r="D2041" s="45">
        <v>128.16</v>
      </c>
      <c r="E2041" s="45">
        <v>126.8</v>
      </c>
      <c r="F2041" s="45">
        <v>127.31</v>
      </c>
      <c r="G2041" s="45">
        <v>126.93</v>
      </c>
      <c r="H2041" s="46">
        <v>15064900</v>
      </c>
    </row>
    <row r="2042" spans="2:8" ht="13.5" thickBot="1" x14ac:dyDescent="0.25">
      <c r="B2042" s="44" t="s">
        <v>2182</v>
      </c>
      <c r="C2042" s="45">
        <v>127.56</v>
      </c>
      <c r="D2042" s="45">
        <v>128.6</v>
      </c>
      <c r="E2042" s="45">
        <v>127.3</v>
      </c>
      <c r="F2042" s="45">
        <v>127.96</v>
      </c>
      <c r="G2042" s="45">
        <v>127.58</v>
      </c>
      <c r="H2042" s="46">
        <v>28326300</v>
      </c>
    </row>
    <row r="2043" spans="2:8" ht="13.5" thickBot="1" x14ac:dyDescent="0.25">
      <c r="B2043" s="44" t="s">
        <v>2183</v>
      </c>
      <c r="C2043" s="45">
        <v>130.5</v>
      </c>
      <c r="D2043" s="45">
        <v>130.72999999999999</v>
      </c>
      <c r="E2043" s="45">
        <v>129.56</v>
      </c>
      <c r="F2043" s="45">
        <v>130.08000000000001</v>
      </c>
      <c r="G2043" s="45">
        <v>129.69</v>
      </c>
      <c r="H2043" s="46">
        <v>15538300</v>
      </c>
    </row>
    <row r="2044" spans="2:8" ht="13.5" thickBot="1" x14ac:dyDescent="0.25">
      <c r="B2044" s="44" t="s">
        <v>2184</v>
      </c>
      <c r="C2044" s="45">
        <v>129.13</v>
      </c>
      <c r="D2044" s="45">
        <v>130.01</v>
      </c>
      <c r="E2044" s="45">
        <v>128.38999999999999</v>
      </c>
      <c r="F2044" s="45">
        <v>129.94</v>
      </c>
      <c r="G2044" s="45">
        <v>129.55000000000001</v>
      </c>
      <c r="H2044" s="46">
        <v>14068300</v>
      </c>
    </row>
    <row r="2045" spans="2:8" ht="13.5" thickBot="1" x14ac:dyDescent="0.25">
      <c r="B2045" s="44" t="s">
        <v>2185</v>
      </c>
      <c r="C2045" s="45">
        <v>128.65</v>
      </c>
      <c r="D2045" s="45">
        <v>129.16999999999999</v>
      </c>
      <c r="E2045" s="45">
        <v>128.03</v>
      </c>
      <c r="F2045" s="45">
        <v>128.63999999999999</v>
      </c>
      <c r="G2045" s="45">
        <v>128.25</v>
      </c>
      <c r="H2045" s="46">
        <v>11083800</v>
      </c>
    </row>
    <row r="2046" spans="2:8" ht="13.5" thickBot="1" x14ac:dyDescent="0.25">
      <c r="B2046" s="44" t="s">
        <v>2186</v>
      </c>
      <c r="C2046" s="45">
        <v>129.91</v>
      </c>
      <c r="D2046" s="45">
        <v>129.94</v>
      </c>
      <c r="E2046" s="45">
        <v>128.26</v>
      </c>
      <c r="F2046" s="45">
        <v>128.65</v>
      </c>
      <c r="G2046" s="45">
        <v>128.26</v>
      </c>
      <c r="H2046" s="46">
        <v>14958800</v>
      </c>
    </row>
    <row r="2047" spans="2:8" ht="13.5" thickBot="1" x14ac:dyDescent="0.25">
      <c r="B2047" s="44" t="s">
        <v>2187</v>
      </c>
      <c r="C2047" s="45">
        <v>128.19999999999999</v>
      </c>
      <c r="D2047" s="45">
        <v>129.18</v>
      </c>
      <c r="E2047" s="45">
        <v>128.19999999999999</v>
      </c>
      <c r="F2047" s="45">
        <v>129.07</v>
      </c>
      <c r="G2047" s="45">
        <v>128.68</v>
      </c>
      <c r="H2047" s="46">
        <v>24119200</v>
      </c>
    </row>
    <row r="2048" spans="2:8" ht="13.5" thickBot="1" x14ac:dyDescent="0.25">
      <c r="B2048" s="44" t="s">
        <v>2188</v>
      </c>
      <c r="C2048" s="45">
        <v>127.98</v>
      </c>
      <c r="D2048" s="45">
        <v>129.1</v>
      </c>
      <c r="E2048" s="45">
        <v>127.67</v>
      </c>
      <c r="F2048" s="45">
        <v>128.35</v>
      </c>
      <c r="G2048" s="45">
        <v>127.96</v>
      </c>
      <c r="H2048" s="46">
        <v>15077200</v>
      </c>
    </row>
    <row r="2049" spans="2:8" ht="13.5" thickBot="1" x14ac:dyDescent="0.25">
      <c r="B2049" s="44" t="s">
        <v>2189</v>
      </c>
      <c r="C2049" s="45">
        <v>126.89</v>
      </c>
      <c r="D2049" s="45">
        <v>128.80000000000001</v>
      </c>
      <c r="E2049" s="45">
        <v>126.89</v>
      </c>
      <c r="F2049" s="45">
        <v>127.77</v>
      </c>
      <c r="G2049" s="45">
        <v>127.39</v>
      </c>
      <c r="H2049" s="46">
        <v>15691100</v>
      </c>
    </row>
    <row r="2050" spans="2:8" ht="13.5" thickBot="1" x14ac:dyDescent="0.25">
      <c r="B2050" s="44" t="s">
        <v>2190</v>
      </c>
      <c r="C2050" s="45">
        <v>128.03</v>
      </c>
      <c r="D2050" s="45">
        <v>128.35</v>
      </c>
      <c r="E2050" s="45">
        <v>126.66</v>
      </c>
      <c r="F2050" s="45">
        <v>127.21</v>
      </c>
      <c r="G2050" s="45">
        <v>126.83</v>
      </c>
      <c r="H2050" s="46">
        <v>18016200</v>
      </c>
    </row>
    <row r="2051" spans="2:8" ht="13.5" thickBot="1" x14ac:dyDescent="0.25">
      <c r="B2051" s="44" t="s">
        <v>2191</v>
      </c>
      <c r="C2051" s="45">
        <v>125.96</v>
      </c>
      <c r="D2051" s="45">
        <v>128.76</v>
      </c>
      <c r="E2051" s="45">
        <v>125.75</v>
      </c>
      <c r="F2051" s="45">
        <v>128.69</v>
      </c>
      <c r="G2051" s="45">
        <v>128.30000000000001</v>
      </c>
      <c r="H2051" s="46">
        <v>21252800</v>
      </c>
    </row>
    <row r="2052" spans="2:8" ht="13.5" thickBot="1" x14ac:dyDescent="0.25">
      <c r="B2052" s="44" t="s">
        <v>2192</v>
      </c>
      <c r="C2052" s="45">
        <v>129.71</v>
      </c>
      <c r="D2052" s="45">
        <v>129.94999999999999</v>
      </c>
      <c r="E2052" s="45">
        <v>127.1</v>
      </c>
      <c r="F2052" s="45">
        <v>127.1</v>
      </c>
      <c r="G2052" s="45">
        <v>126.72</v>
      </c>
      <c r="H2052" s="46">
        <v>27100700</v>
      </c>
    </row>
    <row r="2053" spans="2:8" ht="13.5" thickBot="1" x14ac:dyDescent="0.25">
      <c r="B2053" s="44" t="s">
        <v>2193</v>
      </c>
      <c r="C2053" s="45">
        <v>130.91999999999999</v>
      </c>
      <c r="D2053" s="45">
        <v>131.08000000000001</v>
      </c>
      <c r="E2053" s="45">
        <v>129.81</v>
      </c>
      <c r="F2053" s="45">
        <v>130.27000000000001</v>
      </c>
      <c r="G2053" s="45">
        <v>129.88</v>
      </c>
      <c r="H2053" s="46">
        <v>15676600</v>
      </c>
    </row>
    <row r="2054" spans="2:8" ht="13.5" thickBot="1" x14ac:dyDescent="0.25">
      <c r="B2054" s="44" t="s">
        <v>2194</v>
      </c>
      <c r="C2054" s="45">
        <v>130.04</v>
      </c>
      <c r="D2054" s="45">
        <v>131.97999999999999</v>
      </c>
      <c r="E2054" s="45">
        <v>129.94999999999999</v>
      </c>
      <c r="F2054" s="45">
        <v>131.05000000000001</v>
      </c>
      <c r="G2054" s="45">
        <v>130.66</v>
      </c>
      <c r="H2054" s="46">
        <v>27990800</v>
      </c>
    </row>
    <row r="2055" spans="2:8" ht="13.5" thickBot="1" x14ac:dyDescent="0.25">
      <c r="B2055" s="44" t="s">
        <v>2195</v>
      </c>
      <c r="C2055" s="45">
        <v>126.67</v>
      </c>
      <c r="D2055" s="45">
        <v>129.94</v>
      </c>
      <c r="E2055" s="45">
        <v>126.47</v>
      </c>
      <c r="F2055" s="45">
        <v>129.72999999999999</v>
      </c>
      <c r="G2055" s="45">
        <v>129.34</v>
      </c>
      <c r="H2055" s="46">
        <v>26278400</v>
      </c>
    </row>
    <row r="2056" spans="2:8" ht="13.5" thickBot="1" x14ac:dyDescent="0.25">
      <c r="B2056" s="44" t="s">
        <v>2196</v>
      </c>
      <c r="C2056" s="45">
        <v>126.85</v>
      </c>
      <c r="D2056" s="45">
        <v>126.86</v>
      </c>
      <c r="E2056" s="45">
        <v>126</v>
      </c>
      <c r="F2056" s="45">
        <v>126.51</v>
      </c>
      <c r="G2056" s="45">
        <v>126.13</v>
      </c>
      <c r="H2056" s="46">
        <v>12118800</v>
      </c>
    </row>
    <row r="2057" spans="2:8" ht="13.5" thickBot="1" x14ac:dyDescent="0.25">
      <c r="B2057" s="44" t="s">
        <v>2197</v>
      </c>
      <c r="C2057" s="45">
        <v>126.38</v>
      </c>
      <c r="D2057" s="45">
        <v>126.63</v>
      </c>
      <c r="E2057" s="45">
        <v>125.6</v>
      </c>
      <c r="F2057" s="45">
        <v>126.17</v>
      </c>
      <c r="G2057" s="45">
        <v>125.79</v>
      </c>
      <c r="H2057" s="46">
        <v>13536100</v>
      </c>
    </row>
    <row r="2058" spans="2:8" ht="13.5" thickBot="1" x14ac:dyDescent="0.25">
      <c r="B2058" s="44" t="s">
        <v>2198</v>
      </c>
      <c r="C2058" s="45">
        <v>125.6</v>
      </c>
      <c r="D2058" s="45">
        <v>126.22</v>
      </c>
      <c r="E2058" s="45">
        <v>125.1</v>
      </c>
      <c r="F2058" s="45">
        <v>126.12</v>
      </c>
      <c r="G2058" s="45">
        <v>125.74</v>
      </c>
      <c r="H2058" s="46">
        <v>14200600</v>
      </c>
    </row>
    <row r="2059" spans="2:8" ht="13.5" thickBot="1" x14ac:dyDescent="0.25">
      <c r="B2059" s="44" t="s">
        <v>2199</v>
      </c>
      <c r="C2059" s="45">
        <v>126.6</v>
      </c>
      <c r="D2059" s="45">
        <v>126.6</v>
      </c>
      <c r="E2059" s="45">
        <v>125.15</v>
      </c>
      <c r="F2059" s="45">
        <v>125.84</v>
      </c>
      <c r="G2059" s="45">
        <v>125.46</v>
      </c>
      <c r="H2059" s="46">
        <v>17804300</v>
      </c>
    </row>
    <row r="2060" spans="2:8" ht="13.5" thickBot="1" x14ac:dyDescent="0.25">
      <c r="B2060" s="44" t="s">
        <v>2200</v>
      </c>
      <c r="C2060" s="45">
        <v>124.35</v>
      </c>
      <c r="D2060" s="45">
        <v>126.73</v>
      </c>
      <c r="E2060" s="45">
        <v>124.35</v>
      </c>
      <c r="F2060" s="45">
        <v>126.54</v>
      </c>
      <c r="G2060" s="45">
        <v>126.16</v>
      </c>
      <c r="H2060" s="46">
        <v>15925900</v>
      </c>
    </row>
    <row r="2061" spans="2:8" ht="13.5" thickBot="1" x14ac:dyDescent="0.25">
      <c r="B2061" s="44" t="s">
        <v>2201</v>
      </c>
      <c r="C2061" s="45">
        <v>124.05</v>
      </c>
      <c r="D2061" s="45">
        <v>125.19</v>
      </c>
      <c r="E2061" s="45">
        <v>123.91</v>
      </c>
      <c r="F2061" s="45">
        <v>124.96</v>
      </c>
      <c r="G2061" s="45">
        <v>124.58</v>
      </c>
      <c r="H2061" s="46">
        <v>17504800</v>
      </c>
    </row>
    <row r="2062" spans="2:8" ht="13.5" thickBot="1" x14ac:dyDescent="0.25">
      <c r="B2062" s="44" t="s">
        <v>2202</v>
      </c>
      <c r="C2062" s="45">
        <v>123.12</v>
      </c>
      <c r="D2062" s="45">
        <v>124.37</v>
      </c>
      <c r="E2062" s="45">
        <v>123.1</v>
      </c>
      <c r="F2062" s="45">
        <v>123.89</v>
      </c>
      <c r="G2062" s="45">
        <v>123.52</v>
      </c>
      <c r="H2062" s="46">
        <v>10730800</v>
      </c>
    </row>
    <row r="2063" spans="2:8" ht="13.5" thickBot="1" x14ac:dyDescent="0.25">
      <c r="B2063" s="44" t="s">
        <v>2203</v>
      </c>
      <c r="C2063" s="45">
        <v>124.47</v>
      </c>
      <c r="D2063" s="45">
        <v>124.69</v>
      </c>
      <c r="E2063" s="45">
        <v>123.09</v>
      </c>
      <c r="F2063" s="45">
        <v>123.48</v>
      </c>
      <c r="G2063" s="45">
        <v>123.11</v>
      </c>
      <c r="H2063" s="46">
        <v>12243700</v>
      </c>
    </row>
    <row r="2064" spans="2:8" ht="13.5" thickBot="1" x14ac:dyDescent="0.25">
      <c r="B2064" s="44" t="s">
        <v>2204</v>
      </c>
      <c r="C2064" s="45">
        <v>124.51</v>
      </c>
      <c r="D2064" s="45">
        <v>125.09</v>
      </c>
      <c r="E2064" s="45">
        <v>124.25</v>
      </c>
      <c r="F2064" s="45">
        <v>124.37</v>
      </c>
      <c r="G2064" s="45">
        <v>124</v>
      </c>
      <c r="H2064" s="46">
        <v>13309500</v>
      </c>
    </row>
    <row r="2065" spans="2:8" ht="13.5" thickBot="1" x14ac:dyDescent="0.25">
      <c r="B2065" s="44" t="s">
        <v>2205</v>
      </c>
      <c r="C2065" s="45">
        <v>123.33</v>
      </c>
      <c r="D2065" s="45">
        <v>124.83</v>
      </c>
      <c r="E2065" s="45">
        <v>123.11</v>
      </c>
      <c r="F2065" s="45">
        <v>124.15</v>
      </c>
      <c r="G2065" s="45">
        <v>123.78</v>
      </c>
      <c r="H2065" s="46">
        <v>14386400</v>
      </c>
    </row>
    <row r="2066" spans="2:8" ht="13.5" thickBot="1" x14ac:dyDescent="0.25">
      <c r="B2066" s="44" t="s">
        <v>2206</v>
      </c>
      <c r="C2066" s="45">
        <v>123.6</v>
      </c>
      <c r="D2066" s="45">
        <v>124.16</v>
      </c>
      <c r="E2066" s="45">
        <v>123.28</v>
      </c>
      <c r="F2066" s="45">
        <v>123.56</v>
      </c>
      <c r="G2066" s="45">
        <v>123.19</v>
      </c>
      <c r="H2066" s="46">
        <v>11688300</v>
      </c>
    </row>
    <row r="2067" spans="2:8" ht="13.5" thickBot="1" x14ac:dyDescent="0.25">
      <c r="B2067" s="44" t="s">
        <v>2207</v>
      </c>
      <c r="C2067" s="45">
        <v>124.01</v>
      </c>
      <c r="D2067" s="45">
        <v>124.26</v>
      </c>
      <c r="E2067" s="45">
        <v>123.64</v>
      </c>
      <c r="F2067" s="45">
        <v>123.91</v>
      </c>
      <c r="G2067" s="45">
        <v>123.54</v>
      </c>
      <c r="H2067" s="46">
        <v>12400800</v>
      </c>
    </row>
    <row r="2068" spans="2:8" ht="13.5" thickBot="1" x14ac:dyDescent="0.25">
      <c r="B2068" s="44" t="s">
        <v>2208</v>
      </c>
      <c r="C2068" s="45">
        <v>123.66</v>
      </c>
      <c r="D2068" s="45">
        <v>124.38</v>
      </c>
      <c r="E2068" s="45">
        <v>122.85</v>
      </c>
      <c r="F2068" s="45">
        <v>124.37</v>
      </c>
      <c r="G2068" s="45">
        <v>124</v>
      </c>
      <c r="H2068" s="46">
        <v>13794200</v>
      </c>
    </row>
    <row r="2069" spans="2:8" ht="13.5" thickBot="1" x14ac:dyDescent="0.25">
      <c r="B2069" s="44" t="s">
        <v>2209</v>
      </c>
      <c r="C2069" s="45">
        <v>123.5</v>
      </c>
      <c r="D2069" s="45">
        <v>123.92</v>
      </c>
      <c r="E2069" s="45">
        <v>122.78</v>
      </c>
      <c r="F2069" s="45">
        <v>123.3</v>
      </c>
      <c r="G2069" s="45">
        <v>122.93</v>
      </c>
      <c r="H2069" s="46">
        <v>14222400</v>
      </c>
    </row>
    <row r="2070" spans="2:8" ht="13.5" thickBot="1" x14ac:dyDescent="0.25">
      <c r="B2070" s="44" t="s">
        <v>2210</v>
      </c>
      <c r="C2070" s="45">
        <v>124.91</v>
      </c>
      <c r="D2070" s="45">
        <v>124.92</v>
      </c>
      <c r="E2070" s="45">
        <v>123.7</v>
      </c>
      <c r="F2070" s="45">
        <v>123.9</v>
      </c>
      <c r="G2070" s="45">
        <v>123.53</v>
      </c>
      <c r="H2070" s="46">
        <v>19295100</v>
      </c>
    </row>
    <row r="2071" spans="2:8" ht="13.5" thickBot="1" x14ac:dyDescent="0.25">
      <c r="B2071" s="44" t="s">
        <v>2211</v>
      </c>
      <c r="C2071" s="45">
        <v>124.7</v>
      </c>
      <c r="D2071" s="45">
        <v>125</v>
      </c>
      <c r="E2071" s="45">
        <v>124.18</v>
      </c>
      <c r="F2071" s="45">
        <v>124.88</v>
      </c>
      <c r="G2071" s="45">
        <v>124.51</v>
      </c>
      <c r="H2071" s="46">
        <v>12159000</v>
      </c>
    </row>
    <row r="2072" spans="2:8" ht="13.5" thickBot="1" x14ac:dyDescent="0.25">
      <c r="B2072" s="44" t="s">
        <v>2212</v>
      </c>
      <c r="C2072" s="45">
        <v>125.2</v>
      </c>
      <c r="D2072" s="45">
        <v>125.38</v>
      </c>
      <c r="E2072" s="45">
        <v>124.75</v>
      </c>
      <c r="F2072" s="45">
        <v>124.9</v>
      </c>
      <c r="G2072" s="45">
        <v>124.53</v>
      </c>
      <c r="H2072" s="46">
        <v>11729500</v>
      </c>
    </row>
    <row r="2073" spans="2:8" ht="13.5" thickBot="1" x14ac:dyDescent="0.25">
      <c r="B2073" s="44" t="s">
        <v>2213</v>
      </c>
      <c r="C2073" s="45">
        <v>125.07</v>
      </c>
      <c r="D2073" s="45">
        <v>125.48</v>
      </c>
      <c r="E2073" s="45">
        <v>124.54</v>
      </c>
      <c r="F2073" s="45">
        <v>124.88</v>
      </c>
      <c r="G2073" s="45">
        <v>124.51</v>
      </c>
      <c r="H2073" s="46">
        <v>10670100</v>
      </c>
    </row>
    <row r="2074" spans="2:8" ht="13.5" thickBot="1" x14ac:dyDescent="0.25">
      <c r="B2074" s="44" t="s">
        <v>2214</v>
      </c>
      <c r="C2074" s="45">
        <v>125.34</v>
      </c>
      <c r="D2074" s="45">
        <v>126.09</v>
      </c>
      <c r="E2074" s="45">
        <v>124.53</v>
      </c>
      <c r="F2074" s="45">
        <v>125.06</v>
      </c>
      <c r="G2074" s="45">
        <v>124.68</v>
      </c>
      <c r="H2074" s="46">
        <v>19621000</v>
      </c>
    </row>
    <row r="2075" spans="2:8" ht="13.5" thickBot="1" x14ac:dyDescent="0.25">
      <c r="B2075" s="44" t="s">
        <v>2215</v>
      </c>
      <c r="C2075" s="45">
        <v>125.25</v>
      </c>
      <c r="D2075" s="45">
        <v>125.45</v>
      </c>
      <c r="E2075" s="45">
        <v>124.55</v>
      </c>
      <c r="F2075" s="45">
        <v>125.26</v>
      </c>
      <c r="G2075" s="45">
        <v>124.88</v>
      </c>
      <c r="H2075" s="46">
        <v>15233900</v>
      </c>
    </row>
    <row r="2076" spans="2:8" ht="13.5" thickBot="1" x14ac:dyDescent="0.25">
      <c r="B2076" s="44" t="s">
        <v>2216</v>
      </c>
      <c r="C2076" s="45">
        <v>124.98</v>
      </c>
      <c r="D2076" s="45">
        <v>125.84</v>
      </c>
      <c r="E2076" s="45">
        <v>124.62</v>
      </c>
      <c r="F2076" s="45">
        <v>125.15</v>
      </c>
      <c r="G2076" s="45">
        <v>124.77</v>
      </c>
      <c r="H2076" s="46">
        <v>20184000</v>
      </c>
    </row>
    <row r="2077" spans="2:8" ht="13.5" thickBot="1" x14ac:dyDescent="0.25">
      <c r="B2077" s="44" t="s">
        <v>2217</v>
      </c>
      <c r="C2077" s="45">
        <v>122.94</v>
      </c>
      <c r="D2077" s="45">
        <v>124.79</v>
      </c>
      <c r="E2077" s="45">
        <v>122.51</v>
      </c>
      <c r="F2077" s="45">
        <v>124.36</v>
      </c>
      <c r="G2077" s="45">
        <v>123.99</v>
      </c>
      <c r="H2077" s="46">
        <v>21066000</v>
      </c>
    </row>
    <row r="2078" spans="2:8" ht="13.5" thickBot="1" x14ac:dyDescent="0.25">
      <c r="B2078" s="44" t="s">
        <v>2218</v>
      </c>
      <c r="C2078" s="45">
        <v>123.09</v>
      </c>
      <c r="D2078" s="45">
        <v>123.92</v>
      </c>
      <c r="E2078" s="45">
        <v>122.31</v>
      </c>
      <c r="F2078" s="45">
        <v>122.51</v>
      </c>
      <c r="G2078" s="45">
        <v>122.14</v>
      </c>
      <c r="H2078" s="46">
        <v>18525300</v>
      </c>
    </row>
    <row r="2079" spans="2:8" ht="13.5" thickBot="1" x14ac:dyDescent="0.25">
      <c r="B2079" s="44" t="s">
        <v>2219</v>
      </c>
      <c r="C2079" s="45">
        <v>124.06</v>
      </c>
      <c r="D2079" s="45">
        <v>124.8</v>
      </c>
      <c r="E2079" s="45">
        <v>122.07</v>
      </c>
      <c r="F2079" s="45">
        <v>123.09</v>
      </c>
      <c r="G2079" s="45">
        <v>122.72</v>
      </c>
      <c r="H2079" s="46">
        <v>23968400</v>
      </c>
    </row>
    <row r="2080" spans="2:8" ht="13.5" thickBot="1" x14ac:dyDescent="0.25">
      <c r="B2080" s="44" t="s">
        <v>2220</v>
      </c>
      <c r="C2080" s="45">
        <v>123.85</v>
      </c>
      <c r="D2080" s="45">
        <v>124.58</v>
      </c>
      <c r="E2080" s="45">
        <v>122.86</v>
      </c>
      <c r="F2080" s="45">
        <v>124.31</v>
      </c>
      <c r="G2080" s="45">
        <v>123.94</v>
      </c>
      <c r="H2080" s="46">
        <v>25006900</v>
      </c>
    </row>
    <row r="2081" spans="2:8" ht="13.5" thickBot="1" x14ac:dyDescent="0.25">
      <c r="B2081" s="44" t="s">
        <v>2221</v>
      </c>
      <c r="C2081" s="45">
        <v>124.65</v>
      </c>
      <c r="D2081" s="45">
        <v>125.84</v>
      </c>
      <c r="E2081" s="45">
        <v>123.71</v>
      </c>
      <c r="F2081" s="45">
        <v>123.94</v>
      </c>
      <c r="G2081" s="45">
        <v>123.57</v>
      </c>
      <c r="H2081" s="46">
        <v>35058800</v>
      </c>
    </row>
    <row r="2082" spans="2:8" ht="13.5" thickBot="1" x14ac:dyDescent="0.25">
      <c r="B2082" s="44" t="s">
        <v>2222</v>
      </c>
      <c r="C2082" s="45">
        <v>127.52</v>
      </c>
      <c r="D2082" s="45">
        <v>128.33000000000001</v>
      </c>
      <c r="E2082" s="45">
        <v>123.63</v>
      </c>
      <c r="F2082" s="45">
        <v>125</v>
      </c>
      <c r="G2082" s="45">
        <v>124.62</v>
      </c>
      <c r="H2082" s="46">
        <v>78955800</v>
      </c>
    </row>
    <row r="2083" spans="2:8" ht="13.5" thickBot="1" x14ac:dyDescent="0.25">
      <c r="B2083" s="44" t="s">
        <v>2223</v>
      </c>
      <c r="C2083" s="45">
        <v>122.42</v>
      </c>
      <c r="D2083" s="45">
        <v>125</v>
      </c>
      <c r="E2083" s="45">
        <v>121.51</v>
      </c>
      <c r="F2083" s="45">
        <v>123.34</v>
      </c>
      <c r="G2083" s="45">
        <v>122.97</v>
      </c>
      <c r="H2083" s="46">
        <v>52654200</v>
      </c>
    </row>
    <row r="2084" spans="2:8" ht="13.5" thickBot="1" x14ac:dyDescent="0.25">
      <c r="B2084" s="44" t="s">
        <v>2224</v>
      </c>
      <c r="C2084" s="45">
        <v>122</v>
      </c>
      <c r="D2084" s="45">
        <v>122.07</v>
      </c>
      <c r="E2084" s="45">
        <v>120.75</v>
      </c>
      <c r="F2084" s="45">
        <v>121.22</v>
      </c>
      <c r="G2084" s="45">
        <v>120.86</v>
      </c>
      <c r="H2084" s="46">
        <v>17612000</v>
      </c>
    </row>
    <row r="2085" spans="2:8" ht="13.5" thickBot="1" x14ac:dyDescent="0.25">
      <c r="B2085" s="44" t="s">
        <v>2225</v>
      </c>
      <c r="C2085" s="45">
        <v>121.39</v>
      </c>
      <c r="D2085" s="45">
        <v>121.85</v>
      </c>
      <c r="E2085" s="45">
        <v>117.78</v>
      </c>
      <c r="F2085" s="45">
        <v>121.63</v>
      </c>
      <c r="G2085" s="45">
        <v>121.26</v>
      </c>
      <c r="H2085" s="46">
        <v>18487400</v>
      </c>
    </row>
    <row r="2086" spans="2:8" ht="13.5" thickBot="1" x14ac:dyDescent="0.25">
      <c r="B2086" s="44" t="s">
        <v>2226</v>
      </c>
      <c r="C2086" s="45">
        <v>119.9</v>
      </c>
      <c r="D2086" s="45">
        <v>121.01</v>
      </c>
      <c r="E2086" s="45">
        <v>119.31</v>
      </c>
      <c r="F2086" s="45">
        <v>121</v>
      </c>
      <c r="G2086" s="45">
        <v>120.64</v>
      </c>
      <c r="H2086" s="46">
        <v>18422400</v>
      </c>
    </row>
    <row r="2087" spans="2:8" ht="13.5" thickBot="1" x14ac:dyDescent="0.25">
      <c r="B2087" s="44" t="s">
        <v>2227</v>
      </c>
      <c r="C2087" s="45">
        <v>121.92</v>
      </c>
      <c r="D2087" s="45">
        <v>122.1</v>
      </c>
      <c r="E2087" s="45">
        <v>120.25</v>
      </c>
      <c r="F2087" s="45">
        <v>120.61</v>
      </c>
      <c r="G2087" s="45">
        <v>120.25</v>
      </c>
      <c r="H2087" s="46">
        <v>17801700</v>
      </c>
    </row>
    <row r="2088" spans="2:8" ht="13.5" thickBot="1" x14ac:dyDescent="0.25">
      <c r="B2088" s="44" t="s">
        <v>2228</v>
      </c>
      <c r="C2088" s="45">
        <v>121.25</v>
      </c>
      <c r="D2088" s="45">
        <v>122.2</v>
      </c>
      <c r="E2088" s="45">
        <v>120.56</v>
      </c>
      <c r="F2088" s="45">
        <v>121.92</v>
      </c>
      <c r="G2088" s="45">
        <v>121.55</v>
      </c>
      <c r="H2088" s="46">
        <v>20046500</v>
      </c>
    </row>
    <row r="2089" spans="2:8" ht="13.5" thickBot="1" x14ac:dyDescent="0.25">
      <c r="B2089" s="44" t="s">
        <v>2229</v>
      </c>
      <c r="C2089" s="45">
        <v>118.99</v>
      </c>
      <c r="D2089" s="45">
        <v>120.85</v>
      </c>
      <c r="E2089" s="45">
        <v>118.66</v>
      </c>
      <c r="F2089" s="45">
        <v>120.61</v>
      </c>
      <c r="G2089" s="45">
        <v>120.25</v>
      </c>
      <c r="H2089" s="46">
        <v>21541300</v>
      </c>
    </row>
    <row r="2090" spans="2:8" ht="13.5" thickBot="1" x14ac:dyDescent="0.25">
      <c r="B2090" s="44" t="s">
        <v>2230</v>
      </c>
      <c r="C2090" s="45">
        <v>117.32</v>
      </c>
      <c r="D2090" s="45">
        <v>119.61</v>
      </c>
      <c r="E2090" s="45">
        <v>116.89</v>
      </c>
      <c r="F2090" s="45">
        <v>119.37</v>
      </c>
      <c r="G2090" s="45">
        <v>119.01</v>
      </c>
      <c r="H2090" s="46">
        <v>20868400</v>
      </c>
    </row>
    <row r="2091" spans="2:8" ht="13.5" thickBot="1" x14ac:dyDescent="0.25">
      <c r="B2091" s="44" t="s">
        <v>2231</v>
      </c>
      <c r="C2091" s="45">
        <v>117.74</v>
      </c>
      <c r="D2091" s="45">
        <v>118.28</v>
      </c>
      <c r="E2091" s="45">
        <v>116.58</v>
      </c>
      <c r="F2091" s="45">
        <v>116.86</v>
      </c>
      <c r="G2091" s="45">
        <v>116.51</v>
      </c>
      <c r="H2091" s="46">
        <v>16646000</v>
      </c>
    </row>
    <row r="2092" spans="2:8" ht="13.5" thickBot="1" x14ac:dyDescent="0.25">
      <c r="B2092" s="44" t="s">
        <v>2232</v>
      </c>
      <c r="C2092" s="45">
        <v>117.5</v>
      </c>
      <c r="D2092" s="45">
        <v>117.64</v>
      </c>
      <c r="E2092" s="45">
        <v>116.7</v>
      </c>
      <c r="F2092" s="45">
        <v>117.29</v>
      </c>
      <c r="G2092" s="45">
        <v>116.94</v>
      </c>
      <c r="H2092" s="46">
        <v>14579700</v>
      </c>
    </row>
    <row r="2093" spans="2:8" ht="13.5" thickBot="1" x14ac:dyDescent="0.25">
      <c r="B2093" s="44" t="s">
        <v>2233</v>
      </c>
      <c r="C2093" s="45">
        <v>118.39</v>
      </c>
      <c r="D2093" s="45">
        <v>118.4</v>
      </c>
      <c r="E2093" s="45">
        <v>116.68</v>
      </c>
      <c r="F2093" s="45">
        <v>116.78</v>
      </c>
      <c r="G2093" s="45">
        <v>116.43</v>
      </c>
      <c r="H2093" s="46">
        <v>16207700</v>
      </c>
    </row>
    <row r="2094" spans="2:8" ht="13.5" thickBot="1" x14ac:dyDescent="0.25">
      <c r="B2094" s="44" t="s">
        <v>2234</v>
      </c>
      <c r="C2094" s="45">
        <v>118.63</v>
      </c>
      <c r="D2094" s="45">
        <v>118.72</v>
      </c>
      <c r="E2094" s="45">
        <v>117.57</v>
      </c>
      <c r="F2094" s="45">
        <v>117.93</v>
      </c>
      <c r="G2094" s="45">
        <v>117.58</v>
      </c>
      <c r="H2094" s="46">
        <v>15217700</v>
      </c>
    </row>
    <row r="2095" spans="2:8" ht="13.5" thickBot="1" x14ac:dyDescent="0.25">
      <c r="B2095" s="44" t="s">
        <v>2235</v>
      </c>
      <c r="C2095" s="45">
        <v>117.71</v>
      </c>
      <c r="D2095" s="45">
        <v>118.7</v>
      </c>
      <c r="E2095" s="45">
        <v>117.5</v>
      </c>
      <c r="F2095" s="45">
        <v>117.87</v>
      </c>
      <c r="G2095" s="45">
        <v>117.52</v>
      </c>
      <c r="H2095" s="46">
        <v>17711600</v>
      </c>
    </row>
    <row r="2096" spans="2:8" ht="13.5" thickBot="1" x14ac:dyDescent="0.25">
      <c r="B2096" s="44" t="s">
        <v>2236</v>
      </c>
      <c r="C2096" s="45">
        <v>116.43</v>
      </c>
      <c r="D2096" s="45">
        <v>117.5</v>
      </c>
      <c r="E2096" s="45">
        <v>115.85</v>
      </c>
      <c r="F2096" s="45">
        <v>117.24</v>
      </c>
      <c r="G2096" s="45">
        <v>116.89</v>
      </c>
      <c r="H2096" s="46">
        <v>18142600</v>
      </c>
    </row>
    <row r="2097" spans="2:8" ht="13.5" thickBot="1" x14ac:dyDescent="0.25">
      <c r="B2097" s="44" t="s">
        <v>2237</v>
      </c>
      <c r="C2097" s="45">
        <v>116.63</v>
      </c>
      <c r="D2097" s="45">
        <v>116.97</v>
      </c>
      <c r="E2097" s="45">
        <v>115.36</v>
      </c>
      <c r="F2097" s="45">
        <v>115.85</v>
      </c>
      <c r="G2097" s="45">
        <v>115.5</v>
      </c>
      <c r="H2097" s="46">
        <v>16630200</v>
      </c>
    </row>
    <row r="2098" spans="2:8" ht="13.5" thickBot="1" x14ac:dyDescent="0.25">
      <c r="B2098" s="44" t="s">
        <v>2238</v>
      </c>
      <c r="C2098" s="45">
        <v>113.36</v>
      </c>
      <c r="D2098" s="45">
        <v>116.79</v>
      </c>
      <c r="E2098" s="45">
        <v>112.97</v>
      </c>
      <c r="F2098" s="45">
        <v>116.7</v>
      </c>
      <c r="G2098" s="45">
        <v>116.35</v>
      </c>
      <c r="H2098" s="46">
        <v>24337600</v>
      </c>
    </row>
    <row r="2099" spans="2:8" ht="13.5" thickBot="1" x14ac:dyDescent="0.25">
      <c r="B2099" s="44" t="s">
        <v>2239</v>
      </c>
      <c r="C2099" s="45">
        <v>113.94</v>
      </c>
      <c r="D2099" s="45">
        <v>114.2</v>
      </c>
      <c r="E2099" s="45">
        <v>112.97</v>
      </c>
      <c r="F2099" s="45">
        <v>114.2</v>
      </c>
      <c r="G2099" s="45">
        <v>113.86</v>
      </c>
      <c r="H2099" s="46">
        <v>14207000</v>
      </c>
    </row>
    <row r="2100" spans="2:8" ht="13.5" thickBot="1" x14ac:dyDescent="0.25">
      <c r="B2100" s="44" t="s">
        <v>2240</v>
      </c>
      <c r="C2100" s="45">
        <v>114.2</v>
      </c>
      <c r="D2100" s="45">
        <v>115.13</v>
      </c>
      <c r="E2100" s="45">
        <v>113.81</v>
      </c>
      <c r="F2100" s="45">
        <v>114.19</v>
      </c>
      <c r="G2100" s="45">
        <v>113.85</v>
      </c>
      <c r="H2100" s="46">
        <v>14980000</v>
      </c>
    </row>
    <row r="2101" spans="2:8" ht="13.5" thickBot="1" x14ac:dyDescent="0.25">
      <c r="B2101" s="44" t="s">
        <v>2241</v>
      </c>
      <c r="C2101" s="45">
        <v>114.67</v>
      </c>
      <c r="D2101" s="45">
        <v>115.18</v>
      </c>
      <c r="E2101" s="45">
        <v>113.67</v>
      </c>
      <c r="F2101" s="45">
        <v>114.28</v>
      </c>
      <c r="G2101" s="45">
        <v>113.94</v>
      </c>
      <c r="H2101" s="46">
        <v>23192700</v>
      </c>
    </row>
    <row r="2102" spans="2:8" ht="13.5" thickBot="1" x14ac:dyDescent="0.25">
      <c r="B2102" s="44" t="s">
        <v>2242</v>
      </c>
      <c r="C2102" s="45">
        <v>113.37</v>
      </c>
      <c r="D2102" s="45">
        <v>114.25</v>
      </c>
      <c r="E2102" s="45">
        <v>113.04</v>
      </c>
      <c r="F2102" s="45">
        <v>114.16</v>
      </c>
      <c r="G2102" s="45">
        <v>113.82</v>
      </c>
      <c r="H2102" s="46">
        <v>20968300</v>
      </c>
    </row>
    <row r="2103" spans="2:8" ht="13.5" thickBot="1" x14ac:dyDescent="0.25">
      <c r="B2103" s="44" t="s">
        <v>2243</v>
      </c>
      <c r="C2103" s="45">
        <v>110.63</v>
      </c>
      <c r="D2103" s="45">
        <v>112.75</v>
      </c>
      <c r="E2103" s="45">
        <v>110.55</v>
      </c>
      <c r="F2103" s="45">
        <v>112.7</v>
      </c>
      <c r="G2103" s="45">
        <v>112.36</v>
      </c>
      <c r="H2103" s="46">
        <v>26813800</v>
      </c>
    </row>
    <row r="2104" spans="2:8" ht="13.5" thickBot="1" x14ac:dyDescent="0.25">
      <c r="B2104" s="44" t="s">
        <v>2244</v>
      </c>
      <c r="C2104" s="45">
        <v>111.57</v>
      </c>
      <c r="D2104" s="45">
        <v>111.57</v>
      </c>
      <c r="E2104" s="45">
        <v>108.23</v>
      </c>
      <c r="F2104" s="45">
        <v>108.97</v>
      </c>
      <c r="G2104" s="45">
        <v>108.64</v>
      </c>
      <c r="H2104" s="46">
        <v>36130400</v>
      </c>
    </row>
    <row r="2105" spans="2:8" ht="13.5" thickBot="1" x14ac:dyDescent="0.25">
      <c r="B2105" s="44" t="s">
        <v>2245</v>
      </c>
      <c r="C2105" s="45">
        <v>111.01</v>
      </c>
      <c r="D2105" s="45">
        <v>113.68</v>
      </c>
      <c r="E2105" s="45">
        <v>111</v>
      </c>
      <c r="F2105" s="45">
        <v>112.08</v>
      </c>
      <c r="G2105" s="45">
        <v>111.74</v>
      </c>
      <c r="H2105" s="46">
        <v>40643100</v>
      </c>
    </row>
    <row r="2106" spans="2:8" ht="13.5" thickBot="1" x14ac:dyDescent="0.25">
      <c r="B2106" s="44" t="s">
        <v>2246</v>
      </c>
      <c r="C2106" s="45">
        <v>114.37</v>
      </c>
      <c r="D2106" s="45">
        <v>115.09</v>
      </c>
      <c r="E2106" s="45">
        <v>113.54</v>
      </c>
      <c r="F2106" s="45">
        <v>115.08</v>
      </c>
      <c r="G2106" s="45">
        <v>114.73</v>
      </c>
      <c r="H2106" s="46">
        <v>16176900</v>
      </c>
    </row>
    <row r="2107" spans="2:8" ht="13.5" thickBot="1" x14ac:dyDescent="0.25">
      <c r="B2107" s="44" t="s">
        <v>2247</v>
      </c>
      <c r="C2107" s="45">
        <v>114.65</v>
      </c>
      <c r="D2107" s="45">
        <v>114.74</v>
      </c>
      <c r="E2107" s="45">
        <v>113.61</v>
      </c>
      <c r="F2107" s="45">
        <v>113.91</v>
      </c>
      <c r="G2107" s="45">
        <v>113.57</v>
      </c>
      <c r="H2107" s="46">
        <v>14846300</v>
      </c>
    </row>
    <row r="2108" spans="2:8" ht="13.5" thickBot="1" x14ac:dyDescent="0.25">
      <c r="B2108" s="44" t="s">
        <v>2248</v>
      </c>
      <c r="C2108" s="45">
        <v>114.12</v>
      </c>
      <c r="D2108" s="45">
        <v>115.21</v>
      </c>
      <c r="E2108" s="45">
        <v>113.97</v>
      </c>
      <c r="F2108" s="45">
        <v>114.38</v>
      </c>
      <c r="G2108" s="45">
        <v>114.04</v>
      </c>
      <c r="H2108" s="46">
        <v>19166300</v>
      </c>
    </row>
    <row r="2109" spans="2:8" ht="13.5" thickBot="1" x14ac:dyDescent="0.25">
      <c r="B2109" s="44" t="s">
        <v>2249</v>
      </c>
      <c r="C2109" s="45">
        <v>113.77</v>
      </c>
      <c r="D2109" s="45">
        <v>114.72</v>
      </c>
      <c r="E2109" s="45">
        <v>112.75</v>
      </c>
      <c r="F2109" s="45">
        <v>113.37</v>
      </c>
      <c r="G2109" s="45">
        <v>113.03</v>
      </c>
      <c r="H2109" s="46">
        <v>20785400</v>
      </c>
    </row>
    <row r="2110" spans="2:8" ht="13.5" thickBot="1" x14ac:dyDescent="0.25">
      <c r="B2110" s="44" t="s">
        <v>2250</v>
      </c>
      <c r="C2110" s="45">
        <v>114.42</v>
      </c>
      <c r="D2110" s="45">
        <v>114.43</v>
      </c>
      <c r="E2110" s="45">
        <v>112.56</v>
      </c>
      <c r="F2110" s="45">
        <v>113.02</v>
      </c>
      <c r="G2110" s="45">
        <v>112.68</v>
      </c>
      <c r="H2110" s="46">
        <v>24644300</v>
      </c>
    </row>
    <row r="2111" spans="2:8" ht="13.5" thickBot="1" x14ac:dyDescent="0.25">
      <c r="B2111" s="44" t="s">
        <v>2251</v>
      </c>
      <c r="C2111" s="45">
        <v>113.87</v>
      </c>
      <c r="D2111" s="45">
        <v>114.5</v>
      </c>
      <c r="E2111" s="45">
        <v>112.94</v>
      </c>
      <c r="F2111" s="45">
        <v>114.39</v>
      </c>
      <c r="G2111" s="45">
        <v>114.05</v>
      </c>
      <c r="H2111" s="46">
        <v>19236300</v>
      </c>
    </row>
    <row r="2112" spans="2:8" ht="13.5" thickBot="1" x14ac:dyDescent="0.25">
      <c r="B2112" s="44" t="s">
        <v>2252</v>
      </c>
      <c r="C2112" s="45">
        <v>115.3</v>
      </c>
      <c r="D2112" s="45">
        <v>115.44</v>
      </c>
      <c r="E2112" s="45">
        <v>114.07</v>
      </c>
      <c r="F2112" s="45">
        <v>114.6</v>
      </c>
      <c r="G2112" s="45">
        <v>114.26</v>
      </c>
      <c r="H2112" s="46">
        <v>19819400</v>
      </c>
    </row>
    <row r="2113" spans="2:8" ht="13.5" thickBot="1" x14ac:dyDescent="0.25">
      <c r="B2113" s="44" t="s">
        <v>2253</v>
      </c>
      <c r="C2113" s="45">
        <v>114.07</v>
      </c>
      <c r="D2113" s="45">
        <v>114.95</v>
      </c>
      <c r="E2113" s="45">
        <v>113.58</v>
      </c>
      <c r="F2113" s="45">
        <v>114.94</v>
      </c>
      <c r="G2113" s="45">
        <v>114.59</v>
      </c>
      <c r="H2113" s="46">
        <v>17618500</v>
      </c>
    </row>
    <row r="2114" spans="2:8" ht="13.5" thickBot="1" x14ac:dyDescent="0.25">
      <c r="B2114" s="44" t="s">
        <v>2254</v>
      </c>
      <c r="C2114" s="45">
        <v>115</v>
      </c>
      <c r="D2114" s="45">
        <v>115.48</v>
      </c>
      <c r="E2114" s="45">
        <v>113.31</v>
      </c>
      <c r="F2114" s="45">
        <v>113.95</v>
      </c>
      <c r="G2114" s="45">
        <v>113.61</v>
      </c>
      <c r="H2114" s="46">
        <v>31718200</v>
      </c>
    </row>
    <row r="2115" spans="2:8" ht="13.5" thickBot="1" x14ac:dyDescent="0.25">
      <c r="B2115" s="44" t="s">
        <v>2255</v>
      </c>
      <c r="C2115" s="45">
        <v>117.54</v>
      </c>
      <c r="D2115" s="45">
        <v>118.11</v>
      </c>
      <c r="E2115" s="45">
        <v>116.26</v>
      </c>
      <c r="F2115" s="45">
        <v>116.62</v>
      </c>
      <c r="G2115" s="45">
        <v>116.27</v>
      </c>
      <c r="H2115" s="46">
        <v>18510800</v>
      </c>
    </row>
    <row r="2116" spans="2:8" ht="13.5" thickBot="1" x14ac:dyDescent="0.25">
      <c r="B2116" s="44" t="s">
        <v>2256</v>
      </c>
      <c r="C2116" s="45">
        <v>118.13</v>
      </c>
      <c r="D2116" s="45">
        <v>118.68</v>
      </c>
      <c r="E2116" s="45">
        <v>117.71</v>
      </c>
      <c r="F2116" s="45">
        <v>118.56</v>
      </c>
      <c r="G2116" s="45">
        <v>118.2</v>
      </c>
      <c r="H2116" s="46">
        <v>13859200</v>
      </c>
    </row>
    <row r="2117" spans="2:8" ht="13.5" thickBot="1" x14ac:dyDescent="0.25">
      <c r="B2117" s="44" t="s">
        <v>2257</v>
      </c>
      <c r="C2117" s="45">
        <v>117.76</v>
      </c>
      <c r="D2117" s="45">
        <v>118.6</v>
      </c>
      <c r="E2117" s="45">
        <v>117.27</v>
      </c>
      <c r="F2117" s="45">
        <v>118.39</v>
      </c>
      <c r="G2117" s="45">
        <v>118.03</v>
      </c>
      <c r="H2117" s="46">
        <v>14505600</v>
      </c>
    </row>
    <row r="2118" spans="2:8" ht="13.5" thickBot="1" x14ac:dyDescent="0.25">
      <c r="B2118" s="44" t="s">
        <v>2258</v>
      </c>
      <c r="C2118" s="45">
        <v>119.24</v>
      </c>
      <c r="D2118" s="45">
        <v>119.3</v>
      </c>
      <c r="E2118" s="45">
        <v>117.67</v>
      </c>
      <c r="F2118" s="45">
        <v>117.76</v>
      </c>
      <c r="G2118" s="45">
        <v>117.41</v>
      </c>
      <c r="H2118" s="46">
        <v>17103000</v>
      </c>
    </row>
    <row r="2119" spans="2:8" ht="13.5" thickBot="1" x14ac:dyDescent="0.25">
      <c r="B2119" s="44" t="s">
        <v>2259</v>
      </c>
      <c r="C2119" s="45">
        <v>118.62</v>
      </c>
      <c r="D2119" s="45">
        <v>119.43</v>
      </c>
      <c r="E2119" s="45">
        <v>118.36</v>
      </c>
      <c r="F2119" s="45">
        <v>118.79</v>
      </c>
      <c r="G2119" s="45">
        <v>118.43</v>
      </c>
      <c r="H2119" s="46">
        <v>12744700</v>
      </c>
    </row>
    <row r="2120" spans="2:8" ht="13.5" thickBot="1" x14ac:dyDescent="0.25">
      <c r="B2120" s="44" t="s">
        <v>2260</v>
      </c>
      <c r="C2120" s="45">
        <v>118.98</v>
      </c>
      <c r="D2120" s="45">
        <v>118.98</v>
      </c>
      <c r="E2120" s="45">
        <v>117.86</v>
      </c>
      <c r="F2120" s="45">
        <v>118.47</v>
      </c>
      <c r="G2120" s="45">
        <v>118.11</v>
      </c>
      <c r="H2120" s="46">
        <v>14135100</v>
      </c>
    </row>
    <row r="2121" spans="2:8" ht="13.5" thickBot="1" x14ac:dyDescent="0.25">
      <c r="B2121" s="44" t="s">
        <v>2261</v>
      </c>
      <c r="C2121" s="45">
        <v>118.69</v>
      </c>
      <c r="D2121" s="45">
        <v>119.44</v>
      </c>
      <c r="E2121" s="45">
        <v>118.22</v>
      </c>
      <c r="F2121" s="45">
        <v>118.93</v>
      </c>
      <c r="G2121" s="45">
        <v>118.57</v>
      </c>
      <c r="H2121" s="46">
        <v>13228300</v>
      </c>
    </row>
    <row r="2122" spans="2:8" ht="13.5" thickBot="1" x14ac:dyDescent="0.25">
      <c r="B2122" s="44" t="s">
        <v>2262</v>
      </c>
      <c r="C2122" s="45">
        <v>118.5</v>
      </c>
      <c r="D2122" s="45">
        <v>119.08</v>
      </c>
      <c r="E2122" s="45">
        <v>117.82</v>
      </c>
      <c r="F2122" s="45">
        <v>118.78</v>
      </c>
      <c r="G2122" s="45">
        <v>118.42</v>
      </c>
      <c r="H2122" s="46">
        <v>15029500</v>
      </c>
    </row>
    <row r="2123" spans="2:8" ht="13.5" thickBot="1" x14ac:dyDescent="0.25">
      <c r="B2123" s="44" t="s">
        <v>2263</v>
      </c>
      <c r="C2123" s="45">
        <v>119.46</v>
      </c>
      <c r="D2123" s="45">
        <v>120.1</v>
      </c>
      <c r="E2123" s="45">
        <v>118.12</v>
      </c>
      <c r="F2123" s="45">
        <v>118.81</v>
      </c>
      <c r="G2123" s="45">
        <v>118.45</v>
      </c>
      <c r="H2123" s="46">
        <v>23547600</v>
      </c>
    </row>
    <row r="2124" spans="2:8" ht="13.5" thickBot="1" x14ac:dyDescent="0.25">
      <c r="B2124" s="44" t="s">
        <v>2264</v>
      </c>
      <c r="C2124" s="45">
        <v>119.56</v>
      </c>
      <c r="D2124" s="45">
        <v>119.85</v>
      </c>
      <c r="E2124" s="45">
        <v>119.01</v>
      </c>
      <c r="F2124" s="45">
        <v>119.38</v>
      </c>
      <c r="G2124" s="45">
        <v>119.02</v>
      </c>
      <c r="H2124" s="46">
        <v>13493600</v>
      </c>
    </row>
    <row r="2125" spans="2:8" ht="13.5" thickBot="1" x14ac:dyDescent="0.25">
      <c r="B2125" s="44" t="s">
        <v>2265</v>
      </c>
      <c r="C2125" s="45">
        <v>118.24</v>
      </c>
      <c r="D2125" s="45">
        <v>119.76</v>
      </c>
      <c r="E2125" s="45">
        <v>117.92</v>
      </c>
      <c r="F2125" s="45">
        <v>119.47</v>
      </c>
      <c r="G2125" s="45">
        <v>119.11</v>
      </c>
      <c r="H2125" s="46">
        <v>18481300</v>
      </c>
    </row>
    <row r="2126" spans="2:8" ht="13.5" thickBot="1" x14ac:dyDescent="0.25">
      <c r="B2126" s="44" t="s">
        <v>2266</v>
      </c>
      <c r="C2126" s="45">
        <v>118.13</v>
      </c>
      <c r="D2126" s="45">
        <v>118.67</v>
      </c>
      <c r="E2126" s="45">
        <v>117.38</v>
      </c>
      <c r="F2126" s="45">
        <v>117.89</v>
      </c>
      <c r="G2126" s="45">
        <v>117.54</v>
      </c>
      <c r="H2126" s="46">
        <v>20019800</v>
      </c>
    </row>
    <row r="2127" spans="2:8" ht="13.5" thickBot="1" x14ac:dyDescent="0.25">
      <c r="B2127" s="44" t="s">
        <v>2267</v>
      </c>
      <c r="C2127" s="45">
        <v>116.24</v>
      </c>
      <c r="D2127" s="45">
        <v>117.73</v>
      </c>
      <c r="E2127" s="45">
        <v>116.12</v>
      </c>
      <c r="F2127" s="45">
        <v>117.7</v>
      </c>
      <c r="G2127" s="45">
        <v>117.35</v>
      </c>
      <c r="H2127" s="46">
        <v>20183600</v>
      </c>
    </row>
    <row r="2128" spans="2:8" ht="13.5" thickBot="1" x14ac:dyDescent="0.25">
      <c r="B2128" s="44" t="s">
        <v>2268</v>
      </c>
      <c r="C2128" s="45">
        <v>117.42</v>
      </c>
      <c r="D2128" s="45">
        <v>117.6</v>
      </c>
      <c r="E2128" s="45">
        <v>115.94</v>
      </c>
      <c r="F2128" s="45">
        <v>115.97</v>
      </c>
      <c r="G2128" s="45">
        <v>115.62</v>
      </c>
      <c r="H2128" s="46">
        <v>20441000</v>
      </c>
    </row>
    <row r="2129" spans="2:8" ht="13.5" thickBot="1" x14ac:dyDescent="0.25">
      <c r="B2129" s="44" t="s">
        <v>2269</v>
      </c>
      <c r="C2129" s="45">
        <v>116.96</v>
      </c>
      <c r="D2129" s="45">
        <v>117.99</v>
      </c>
      <c r="E2129" s="45">
        <v>116.95</v>
      </c>
      <c r="F2129" s="45">
        <v>117.35</v>
      </c>
      <c r="G2129" s="45">
        <v>117</v>
      </c>
      <c r="H2129" s="46">
        <v>18944800</v>
      </c>
    </row>
    <row r="2130" spans="2:8" ht="13.5" thickBot="1" x14ac:dyDescent="0.25">
      <c r="B2130" s="44" t="s">
        <v>2270</v>
      </c>
      <c r="C2130" s="45">
        <v>117.05</v>
      </c>
      <c r="D2130" s="45">
        <v>117.49</v>
      </c>
      <c r="E2130" s="45">
        <v>115.88</v>
      </c>
      <c r="F2130" s="45">
        <v>116.81</v>
      </c>
      <c r="G2130" s="45">
        <v>116.46</v>
      </c>
      <c r="H2130" s="46">
        <v>20544100</v>
      </c>
    </row>
    <row r="2131" spans="2:8" ht="13.5" thickBot="1" x14ac:dyDescent="0.25">
      <c r="B2131" s="44" t="s">
        <v>2271</v>
      </c>
      <c r="C2131" s="45">
        <v>116.8</v>
      </c>
      <c r="D2131" s="45">
        <v>118.27</v>
      </c>
      <c r="E2131" s="45">
        <v>116.73</v>
      </c>
      <c r="F2131" s="45">
        <v>117.65</v>
      </c>
      <c r="G2131" s="45">
        <v>117.3</v>
      </c>
      <c r="H2131" s="46">
        <v>21642300</v>
      </c>
    </row>
    <row r="2132" spans="2:8" ht="13.5" thickBot="1" x14ac:dyDescent="0.25">
      <c r="B2132" s="44" t="s">
        <v>2272</v>
      </c>
      <c r="C2132" s="45">
        <v>118.82</v>
      </c>
      <c r="D2132" s="45">
        <v>119.01</v>
      </c>
      <c r="E2132" s="45">
        <v>117.2</v>
      </c>
      <c r="F2132" s="45">
        <v>117.35</v>
      </c>
      <c r="G2132" s="45">
        <v>117</v>
      </c>
      <c r="H2132" s="46">
        <v>21328600</v>
      </c>
    </row>
    <row r="2133" spans="2:8" ht="13.5" thickBot="1" x14ac:dyDescent="0.25">
      <c r="B2133" s="44" t="s">
        <v>2273</v>
      </c>
      <c r="C2133" s="45">
        <v>119.38</v>
      </c>
      <c r="D2133" s="45">
        <v>119.61</v>
      </c>
      <c r="E2133" s="45">
        <v>117.35</v>
      </c>
      <c r="F2133" s="45">
        <v>118.67</v>
      </c>
      <c r="G2133" s="45">
        <v>118.31</v>
      </c>
      <c r="H2133" s="46">
        <v>31247800</v>
      </c>
    </row>
    <row r="2134" spans="2:8" ht="13.5" thickBot="1" x14ac:dyDescent="0.25">
      <c r="B2134" s="44" t="s">
        <v>2274</v>
      </c>
      <c r="C2134" s="45">
        <v>120.38</v>
      </c>
      <c r="D2134" s="45">
        <v>120.64</v>
      </c>
      <c r="E2134" s="45">
        <v>119.68</v>
      </c>
      <c r="F2134" s="45">
        <v>119.81</v>
      </c>
      <c r="G2134" s="45">
        <v>119.45</v>
      </c>
      <c r="H2134" s="46">
        <v>18124300</v>
      </c>
    </row>
    <row r="2135" spans="2:8" ht="13.5" thickBot="1" x14ac:dyDescent="0.25">
      <c r="B2135" s="44" t="s">
        <v>2275</v>
      </c>
      <c r="C2135" s="45">
        <v>119.98</v>
      </c>
      <c r="D2135" s="45">
        <v>120.84</v>
      </c>
      <c r="E2135" s="45">
        <v>118.9</v>
      </c>
      <c r="F2135" s="45">
        <v>120.28</v>
      </c>
      <c r="G2135" s="45">
        <v>119.92</v>
      </c>
      <c r="H2135" s="46">
        <v>22035500</v>
      </c>
    </row>
    <row r="2136" spans="2:8" ht="13.5" thickBot="1" x14ac:dyDescent="0.25">
      <c r="B2136" s="44" t="s">
        <v>2276</v>
      </c>
      <c r="C2136" s="45">
        <v>120.41</v>
      </c>
      <c r="D2136" s="45">
        <v>121.08</v>
      </c>
      <c r="E2136" s="45">
        <v>119.42</v>
      </c>
      <c r="F2136" s="45">
        <v>119.52</v>
      </c>
      <c r="G2136" s="45">
        <v>119.16</v>
      </c>
      <c r="H2136" s="46">
        <v>22038400</v>
      </c>
    </row>
    <row r="2137" spans="2:8" ht="13.5" thickBot="1" x14ac:dyDescent="0.25">
      <c r="B2137" s="44" t="s">
        <v>2277</v>
      </c>
      <c r="C2137" s="45">
        <v>119.62</v>
      </c>
      <c r="D2137" s="45">
        <v>120.5</v>
      </c>
      <c r="E2137" s="45">
        <v>119</v>
      </c>
      <c r="F2137" s="45">
        <v>120.5</v>
      </c>
      <c r="G2137" s="45">
        <v>120.14</v>
      </c>
      <c r="H2137" s="46">
        <v>23220000</v>
      </c>
    </row>
    <row r="2138" spans="2:8" ht="13.5" thickBot="1" x14ac:dyDescent="0.25">
      <c r="B2138" s="44" t="s">
        <v>2278</v>
      </c>
      <c r="C2138" s="45">
        <v>119.54</v>
      </c>
      <c r="D2138" s="45">
        <v>120.28</v>
      </c>
      <c r="E2138" s="45">
        <v>118.9</v>
      </c>
      <c r="F2138" s="45">
        <v>119.24</v>
      </c>
      <c r="G2138" s="45">
        <v>118.88</v>
      </c>
      <c r="H2138" s="46">
        <v>21138100</v>
      </c>
    </row>
    <row r="2139" spans="2:8" ht="13.5" thickBot="1" x14ac:dyDescent="0.25">
      <c r="B2139" s="44" t="s">
        <v>2279</v>
      </c>
      <c r="C2139" s="45">
        <v>117.16</v>
      </c>
      <c r="D2139" s="45">
        <v>119.64</v>
      </c>
      <c r="E2139" s="45">
        <v>117.11</v>
      </c>
      <c r="F2139" s="45">
        <v>119.49</v>
      </c>
      <c r="G2139" s="45">
        <v>119.13</v>
      </c>
      <c r="H2139" s="46">
        <v>26395600</v>
      </c>
    </row>
    <row r="2140" spans="2:8" ht="13.5" thickBot="1" x14ac:dyDescent="0.25">
      <c r="B2140" s="44" t="s">
        <v>2280</v>
      </c>
      <c r="C2140" s="45">
        <v>118.04</v>
      </c>
      <c r="D2140" s="45">
        <v>118.98</v>
      </c>
      <c r="E2140" s="45">
        <v>117.25</v>
      </c>
      <c r="F2140" s="45">
        <v>117.81</v>
      </c>
      <c r="G2140" s="45">
        <v>117.46</v>
      </c>
      <c r="H2140" s="46">
        <v>22056700</v>
      </c>
    </row>
    <row r="2141" spans="2:8" ht="13.5" thickBot="1" x14ac:dyDescent="0.25">
      <c r="B2141" s="44" t="s">
        <v>2281</v>
      </c>
      <c r="C2141" s="45">
        <v>116.61</v>
      </c>
      <c r="D2141" s="45">
        <v>118.3</v>
      </c>
      <c r="E2141" s="45">
        <v>116.57</v>
      </c>
      <c r="F2141" s="45">
        <v>118.06</v>
      </c>
      <c r="G2141" s="45">
        <v>117.71</v>
      </c>
      <c r="H2141" s="46">
        <v>23448400</v>
      </c>
    </row>
    <row r="2142" spans="2:8" ht="13.5" thickBot="1" x14ac:dyDescent="0.25">
      <c r="B2142" s="44" t="s">
        <v>2282</v>
      </c>
      <c r="C2142" s="45">
        <v>117.52</v>
      </c>
      <c r="D2142" s="45">
        <v>118.16</v>
      </c>
      <c r="E2142" s="45">
        <v>117.02</v>
      </c>
      <c r="F2142" s="45">
        <v>117.43</v>
      </c>
      <c r="G2142" s="45">
        <v>117.08</v>
      </c>
      <c r="H2142" s="46">
        <v>24117500</v>
      </c>
    </row>
    <row r="2143" spans="2:8" ht="13.5" thickBot="1" x14ac:dyDescent="0.25">
      <c r="B2143" s="44" t="s">
        <v>2283</v>
      </c>
      <c r="C2143" s="45">
        <v>117.83</v>
      </c>
      <c r="D2143" s="45">
        <v>118.73</v>
      </c>
      <c r="E2143" s="45">
        <v>116.57</v>
      </c>
      <c r="F2143" s="45">
        <v>118.57</v>
      </c>
      <c r="G2143" s="45">
        <v>118.21</v>
      </c>
      <c r="H2143" s="46">
        <v>28095200</v>
      </c>
    </row>
    <row r="2144" spans="2:8" ht="13.5" thickBot="1" x14ac:dyDescent="0.25">
      <c r="B2144" s="44" t="s">
        <v>2284</v>
      </c>
      <c r="C2144" s="45">
        <v>116.82</v>
      </c>
      <c r="D2144" s="45">
        <v>117.84</v>
      </c>
      <c r="E2144" s="45">
        <v>115.84</v>
      </c>
      <c r="F2144" s="45">
        <v>117.58</v>
      </c>
      <c r="G2144" s="45">
        <v>117.23</v>
      </c>
      <c r="H2144" s="46">
        <v>37140600</v>
      </c>
    </row>
    <row r="2145" spans="2:8" ht="13.5" thickBot="1" x14ac:dyDescent="0.25">
      <c r="B2145" s="44" t="s">
        <v>2285</v>
      </c>
      <c r="C2145" s="45">
        <v>119.58</v>
      </c>
      <c r="D2145" s="45">
        <v>120.79</v>
      </c>
      <c r="E2145" s="45">
        <v>116.23</v>
      </c>
      <c r="F2145" s="45">
        <v>116.73</v>
      </c>
      <c r="G2145" s="45">
        <v>116.38</v>
      </c>
      <c r="H2145" s="46">
        <v>87110100</v>
      </c>
    </row>
    <row r="2146" spans="2:8" ht="13.5" thickBot="1" x14ac:dyDescent="0.25">
      <c r="B2146" s="44" t="s">
        <v>2286</v>
      </c>
      <c r="C2146" s="45">
        <v>107.94</v>
      </c>
      <c r="D2146" s="45">
        <v>108.94</v>
      </c>
      <c r="E2146" s="45">
        <v>106.31</v>
      </c>
      <c r="F2146" s="45">
        <v>108.89</v>
      </c>
      <c r="G2146" s="45">
        <v>108.56</v>
      </c>
      <c r="H2146" s="46">
        <v>52213100</v>
      </c>
    </row>
    <row r="2147" spans="2:8" ht="13.5" thickBot="1" x14ac:dyDescent="0.25">
      <c r="B2147" s="44" t="s">
        <v>2287</v>
      </c>
      <c r="C2147" s="45">
        <v>110.49</v>
      </c>
      <c r="D2147" s="45">
        <v>110.5</v>
      </c>
      <c r="E2147" s="45">
        <v>108.15</v>
      </c>
      <c r="F2147" s="45">
        <v>108.76</v>
      </c>
      <c r="G2147" s="45">
        <v>108.43</v>
      </c>
      <c r="H2147" s="46">
        <v>22521500</v>
      </c>
    </row>
    <row r="2148" spans="2:8" ht="13.5" thickBot="1" x14ac:dyDescent="0.25">
      <c r="B2148" s="44" t="s">
        <v>2288</v>
      </c>
      <c r="C2148" s="45">
        <v>109.87</v>
      </c>
      <c r="D2148" s="45">
        <v>110.67</v>
      </c>
      <c r="E2148" s="45">
        <v>109.07</v>
      </c>
      <c r="F2148" s="45">
        <v>110.1</v>
      </c>
      <c r="G2148" s="45">
        <v>109.77</v>
      </c>
      <c r="H2148" s="46">
        <v>21017900</v>
      </c>
    </row>
    <row r="2149" spans="2:8" ht="13.5" thickBot="1" x14ac:dyDescent="0.25">
      <c r="B2149" s="44" t="s">
        <v>2289</v>
      </c>
      <c r="C2149" s="45">
        <v>111.21</v>
      </c>
      <c r="D2149" s="45">
        <v>111.75</v>
      </c>
      <c r="E2149" s="45">
        <v>109.01</v>
      </c>
      <c r="F2149" s="45">
        <v>110.56</v>
      </c>
      <c r="G2149" s="45">
        <v>110.23</v>
      </c>
      <c r="H2149" s="46">
        <v>38458200</v>
      </c>
    </row>
    <row r="2150" spans="2:8" ht="13.5" thickBot="1" x14ac:dyDescent="0.25">
      <c r="B2150" s="44" t="s">
        <v>2290</v>
      </c>
      <c r="C2150" s="45">
        <v>112.55</v>
      </c>
      <c r="D2150" s="45">
        <v>114.04</v>
      </c>
      <c r="E2150" s="45">
        <v>112.31</v>
      </c>
      <c r="F2150" s="45">
        <v>113.44</v>
      </c>
      <c r="G2150" s="45">
        <v>113.1</v>
      </c>
      <c r="H2150" s="46">
        <v>20875200</v>
      </c>
    </row>
    <row r="2151" spans="2:8" ht="13.5" thickBot="1" x14ac:dyDescent="0.25">
      <c r="B2151" s="44" t="s">
        <v>2291</v>
      </c>
      <c r="C2151" s="45">
        <v>112.43</v>
      </c>
      <c r="D2151" s="45">
        <v>113.27</v>
      </c>
      <c r="E2151" s="45">
        <v>111.56</v>
      </c>
      <c r="F2151" s="45">
        <v>112.42</v>
      </c>
      <c r="G2151" s="45">
        <v>112.08</v>
      </c>
      <c r="H2151" s="46">
        <v>21027900</v>
      </c>
    </row>
    <row r="2152" spans="2:8" ht="13.5" thickBot="1" x14ac:dyDescent="0.25">
      <c r="B2152" s="44" t="s">
        <v>2292</v>
      </c>
      <c r="C2152" s="45">
        <v>111.1</v>
      </c>
      <c r="D2152" s="45">
        <v>112.45</v>
      </c>
      <c r="E2152" s="45">
        <v>109.16</v>
      </c>
      <c r="F2152" s="45">
        <v>112.29</v>
      </c>
      <c r="G2152" s="45">
        <v>111.95</v>
      </c>
      <c r="H2152" s="46">
        <v>30210500</v>
      </c>
    </row>
    <row r="2153" spans="2:8" ht="13.5" thickBot="1" x14ac:dyDescent="0.25">
      <c r="B2153" s="44" t="s">
        <v>2293</v>
      </c>
      <c r="C2153" s="45">
        <v>109.74</v>
      </c>
      <c r="D2153" s="45">
        <v>110.81</v>
      </c>
      <c r="E2153" s="45">
        <v>109.2</v>
      </c>
      <c r="F2153" s="45">
        <v>110.45</v>
      </c>
      <c r="G2153" s="45">
        <v>110.12</v>
      </c>
      <c r="H2153" s="46">
        <v>21167200</v>
      </c>
    </row>
    <row r="2154" spans="2:8" ht="13.5" thickBot="1" x14ac:dyDescent="0.25">
      <c r="B2154" s="44" t="s">
        <v>2294</v>
      </c>
      <c r="C2154" s="45">
        <v>110.79</v>
      </c>
      <c r="D2154" s="45">
        <v>110.97</v>
      </c>
      <c r="E2154" s="45">
        <v>109.2</v>
      </c>
      <c r="F2154" s="45">
        <v>109.64</v>
      </c>
      <c r="G2154" s="45">
        <v>109.31</v>
      </c>
      <c r="H2154" s="46">
        <v>20922800</v>
      </c>
    </row>
    <row r="2155" spans="2:8" ht="13.5" thickBot="1" x14ac:dyDescent="0.25">
      <c r="B2155" s="44" t="s">
        <v>2295</v>
      </c>
      <c r="C2155" s="45">
        <v>110.62</v>
      </c>
      <c r="D2155" s="45">
        <v>112.04</v>
      </c>
      <c r="E2155" s="45">
        <v>110.26</v>
      </c>
      <c r="F2155" s="45">
        <v>110.84</v>
      </c>
      <c r="G2155" s="45">
        <v>110.51</v>
      </c>
      <c r="H2155" s="46">
        <v>28473300</v>
      </c>
    </row>
    <row r="2156" spans="2:8" ht="13.5" thickBot="1" x14ac:dyDescent="0.25">
      <c r="B2156" s="44" t="s">
        <v>2296</v>
      </c>
      <c r="C2156" s="45">
        <v>112.23</v>
      </c>
      <c r="D2156" s="45">
        <v>112.65</v>
      </c>
      <c r="E2156" s="45">
        <v>106.52</v>
      </c>
      <c r="F2156" s="45">
        <v>110.51</v>
      </c>
      <c r="G2156" s="45">
        <v>110.18</v>
      </c>
      <c r="H2156" s="46">
        <v>88227400</v>
      </c>
    </row>
    <row r="2157" spans="2:8" ht="13.5" thickBot="1" x14ac:dyDescent="0.25">
      <c r="B2157" s="44" t="s">
        <v>2297</v>
      </c>
      <c r="C2157" s="45">
        <v>109.34</v>
      </c>
      <c r="D2157" s="45">
        <v>111.16</v>
      </c>
      <c r="E2157" s="45">
        <v>108.99</v>
      </c>
      <c r="F2157" s="45">
        <v>110.61</v>
      </c>
      <c r="G2157" s="45">
        <v>110.28</v>
      </c>
      <c r="H2157" s="46">
        <v>26248100</v>
      </c>
    </row>
    <row r="2158" spans="2:8" ht="13.5" thickBot="1" x14ac:dyDescent="0.25">
      <c r="B2158" s="44" t="s">
        <v>2298</v>
      </c>
      <c r="C2158" s="45">
        <v>110.7</v>
      </c>
      <c r="D2158" s="45">
        <v>110.91</v>
      </c>
      <c r="E2158" s="45">
        <v>108.77</v>
      </c>
      <c r="F2158" s="45">
        <v>108.99</v>
      </c>
      <c r="G2158" s="45">
        <v>108.66</v>
      </c>
      <c r="H2158" s="46">
        <v>39762300</v>
      </c>
    </row>
    <row r="2159" spans="2:8" ht="13.5" thickBot="1" x14ac:dyDescent="0.25">
      <c r="B2159" s="44" t="s">
        <v>2299</v>
      </c>
      <c r="C2159" s="45">
        <v>114.25</v>
      </c>
      <c r="D2159" s="45">
        <v>114.33</v>
      </c>
      <c r="E2159" s="45">
        <v>109.9</v>
      </c>
      <c r="F2159" s="45">
        <v>110.63</v>
      </c>
      <c r="G2159" s="45">
        <v>110.3</v>
      </c>
      <c r="H2159" s="46">
        <v>48497800</v>
      </c>
    </row>
    <row r="2160" spans="2:8" ht="13.5" thickBot="1" x14ac:dyDescent="0.25">
      <c r="B2160" s="44" t="s">
        <v>2300</v>
      </c>
      <c r="C2160" s="45">
        <v>113.79</v>
      </c>
      <c r="D2160" s="45">
        <v>114.89</v>
      </c>
      <c r="E2160" s="45">
        <v>113.07</v>
      </c>
      <c r="F2160" s="45">
        <v>113.64</v>
      </c>
      <c r="G2160" s="45">
        <v>113.3</v>
      </c>
      <c r="H2160" s="46">
        <v>20714500</v>
      </c>
    </row>
    <row r="2161" spans="2:8" ht="13.5" thickBot="1" x14ac:dyDescent="0.25">
      <c r="B2161" s="44" t="s">
        <v>2301</v>
      </c>
      <c r="C2161" s="45">
        <v>112.47</v>
      </c>
      <c r="D2161" s="45">
        <v>113.81</v>
      </c>
      <c r="E2161" s="45">
        <v>112.42</v>
      </c>
      <c r="F2161" s="45">
        <v>113.71</v>
      </c>
      <c r="G2161" s="45">
        <v>113.37</v>
      </c>
      <c r="H2161" s="46">
        <v>20814600</v>
      </c>
    </row>
    <row r="2162" spans="2:8" ht="13.5" thickBot="1" x14ac:dyDescent="0.25">
      <c r="B2162" s="44" t="s">
        <v>2302</v>
      </c>
      <c r="C2162" s="45">
        <v>112.11</v>
      </c>
      <c r="D2162" s="45">
        <v>113.32</v>
      </c>
      <c r="E2162" s="45">
        <v>111.9</v>
      </c>
      <c r="F2162" s="45">
        <v>112.22</v>
      </c>
      <c r="G2162" s="45">
        <v>111.88</v>
      </c>
      <c r="H2162" s="46">
        <v>22962400</v>
      </c>
    </row>
    <row r="2163" spans="2:8" ht="13.5" thickBot="1" x14ac:dyDescent="0.25">
      <c r="B2163" s="44" t="s">
        <v>2303</v>
      </c>
      <c r="C2163" s="45">
        <v>114.07</v>
      </c>
      <c r="D2163" s="45">
        <v>114.55</v>
      </c>
      <c r="E2163" s="45">
        <v>111.61</v>
      </c>
      <c r="F2163" s="45">
        <v>112.55</v>
      </c>
      <c r="G2163" s="45">
        <v>112.21</v>
      </c>
      <c r="H2163" s="46">
        <v>48487900</v>
      </c>
    </row>
    <row r="2164" spans="2:8" ht="13.5" thickBot="1" x14ac:dyDescent="0.25">
      <c r="B2164" s="44" t="s">
        <v>2304</v>
      </c>
      <c r="C2164" s="45">
        <v>113.75</v>
      </c>
      <c r="D2164" s="45">
        <v>116.17</v>
      </c>
      <c r="E2164" s="45">
        <v>113.35</v>
      </c>
      <c r="F2164" s="45">
        <v>116.06</v>
      </c>
      <c r="G2164" s="45">
        <v>115.71</v>
      </c>
      <c r="H2164" s="46">
        <v>24760500</v>
      </c>
    </row>
    <row r="2165" spans="2:8" ht="13.5" thickBot="1" x14ac:dyDescent="0.25">
      <c r="B2165" s="44" t="s">
        <v>2305</v>
      </c>
      <c r="C2165" s="45">
        <v>114.7</v>
      </c>
      <c r="D2165" s="45">
        <v>115.01</v>
      </c>
      <c r="E2165" s="45">
        <v>113.77</v>
      </c>
      <c r="F2165" s="45">
        <v>114.1</v>
      </c>
      <c r="G2165" s="45">
        <v>113.76</v>
      </c>
      <c r="H2165" s="46">
        <v>21207500</v>
      </c>
    </row>
    <row r="2166" spans="2:8" ht="13.5" thickBot="1" x14ac:dyDescent="0.25">
      <c r="B2166" s="44" t="s">
        <v>2306</v>
      </c>
      <c r="C2166" s="45">
        <v>116.73</v>
      </c>
      <c r="D2166" s="45">
        <v>116.99</v>
      </c>
      <c r="E2166" s="45">
        <v>114.36</v>
      </c>
      <c r="F2166" s="45">
        <v>114.7</v>
      </c>
      <c r="G2166" s="45">
        <v>114.36</v>
      </c>
      <c r="H2166" s="46">
        <v>33235200</v>
      </c>
    </row>
    <row r="2167" spans="2:8" ht="13.5" thickBot="1" x14ac:dyDescent="0.25">
      <c r="B2167" s="44" t="s">
        <v>2307</v>
      </c>
      <c r="C2167" s="45">
        <v>113.83</v>
      </c>
      <c r="D2167" s="45">
        <v>116.32</v>
      </c>
      <c r="E2167" s="45">
        <v>113.64</v>
      </c>
      <c r="F2167" s="45">
        <v>116.14</v>
      </c>
      <c r="G2167" s="45">
        <v>115.79</v>
      </c>
      <c r="H2167" s="46">
        <v>29825300</v>
      </c>
    </row>
    <row r="2168" spans="2:8" ht="13.5" thickBot="1" x14ac:dyDescent="0.25">
      <c r="B2168" s="44" t="s">
        <v>2308</v>
      </c>
      <c r="C2168" s="45">
        <v>113.32</v>
      </c>
      <c r="D2168" s="45">
        <v>114.59</v>
      </c>
      <c r="E2168" s="45">
        <v>112.95</v>
      </c>
      <c r="F2168" s="45">
        <v>113.69</v>
      </c>
      <c r="G2168" s="45">
        <v>113.35</v>
      </c>
      <c r="H2168" s="46">
        <v>21351800</v>
      </c>
    </row>
    <row r="2169" spans="2:8" ht="13.5" thickBot="1" x14ac:dyDescent="0.25">
      <c r="B2169" s="44" t="s">
        <v>2309</v>
      </c>
      <c r="C2169" s="45">
        <v>112.13</v>
      </c>
      <c r="D2169" s="45">
        <v>113.09</v>
      </c>
      <c r="E2169" s="45">
        <v>111.68</v>
      </c>
      <c r="F2169" s="45">
        <v>113.05</v>
      </c>
      <c r="G2169" s="45">
        <v>112.71</v>
      </c>
      <c r="H2169" s="46">
        <v>17839100</v>
      </c>
    </row>
    <row r="2170" spans="2:8" ht="13.5" thickBot="1" x14ac:dyDescent="0.25">
      <c r="B2170" s="44" t="s">
        <v>2310</v>
      </c>
      <c r="C2170" s="45">
        <v>112.01</v>
      </c>
      <c r="D2170" s="45">
        <v>113.19</v>
      </c>
      <c r="E2170" s="45">
        <v>112</v>
      </c>
      <c r="F2170" s="45">
        <v>112.54</v>
      </c>
      <c r="G2170" s="45">
        <v>112.2</v>
      </c>
      <c r="H2170" s="46">
        <v>18562000</v>
      </c>
    </row>
    <row r="2171" spans="2:8" ht="13.5" thickBot="1" x14ac:dyDescent="0.25">
      <c r="B2171" s="44" t="s">
        <v>2311</v>
      </c>
      <c r="C2171" s="45">
        <v>111.36</v>
      </c>
      <c r="D2171" s="45">
        <v>112.88</v>
      </c>
      <c r="E2171" s="45">
        <v>111.17</v>
      </c>
      <c r="F2171" s="45">
        <v>112.25</v>
      </c>
      <c r="G2171" s="45">
        <v>111.91</v>
      </c>
      <c r="H2171" s="46">
        <v>19001100</v>
      </c>
    </row>
    <row r="2172" spans="2:8" ht="13.5" thickBot="1" x14ac:dyDescent="0.25">
      <c r="B2172" s="44" t="s">
        <v>2312</v>
      </c>
      <c r="C2172" s="45">
        <v>111.66</v>
      </c>
      <c r="D2172" s="45">
        <v>112.37</v>
      </c>
      <c r="E2172" s="45">
        <v>111.03</v>
      </c>
      <c r="F2172" s="45">
        <v>111.85</v>
      </c>
      <c r="G2172" s="45">
        <v>111.51</v>
      </c>
      <c r="H2172" s="46">
        <v>18448000</v>
      </c>
    </row>
    <row r="2173" spans="2:8" ht="13.5" thickBot="1" x14ac:dyDescent="0.25">
      <c r="B2173" s="44" t="s">
        <v>2313</v>
      </c>
      <c r="C2173" s="45">
        <v>111.56</v>
      </c>
      <c r="D2173" s="45">
        <v>112.42</v>
      </c>
      <c r="E2173" s="45">
        <v>110.27</v>
      </c>
      <c r="F2173" s="45">
        <v>111.45</v>
      </c>
      <c r="G2173" s="45">
        <v>111.12</v>
      </c>
      <c r="H2173" s="46">
        <v>36256900</v>
      </c>
    </row>
    <row r="2174" spans="2:8" ht="13.5" thickBot="1" x14ac:dyDescent="0.25">
      <c r="B2174" s="44" t="s">
        <v>2314</v>
      </c>
      <c r="C2174" s="45">
        <v>112.15</v>
      </c>
      <c r="D2174" s="45">
        <v>112.69</v>
      </c>
      <c r="E2174" s="45">
        <v>110.73</v>
      </c>
      <c r="F2174" s="45">
        <v>111.02</v>
      </c>
      <c r="G2174" s="45">
        <v>110.69</v>
      </c>
      <c r="H2174" s="46">
        <v>24241200</v>
      </c>
    </row>
    <row r="2175" spans="2:8" ht="13.5" thickBot="1" x14ac:dyDescent="0.25">
      <c r="B2175" s="44" t="s">
        <v>2315</v>
      </c>
      <c r="C2175" s="45">
        <v>110.49</v>
      </c>
      <c r="D2175" s="45">
        <v>112.5</v>
      </c>
      <c r="E2175" s="45">
        <v>110.1</v>
      </c>
      <c r="F2175" s="45">
        <v>112.18</v>
      </c>
      <c r="G2175" s="45">
        <v>111.84</v>
      </c>
      <c r="H2175" s="46">
        <v>24744800</v>
      </c>
    </row>
    <row r="2176" spans="2:8" ht="13.5" thickBot="1" x14ac:dyDescent="0.25">
      <c r="B2176" s="44" t="s">
        <v>2316</v>
      </c>
      <c r="C2176" s="45">
        <v>109.11</v>
      </c>
      <c r="D2176" s="45">
        <v>110.83</v>
      </c>
      <c r="E2176" s="45">
        <v>108.84</v>
      </c>
      <c r="F2176" s="45">
        <v>110.67</v>
      </c>
      <c r="G2176" s="45">
        <v>110.34</v>
      </c>
      <c r="H2176" s="46">
        <v>17618500</v>
      </c>
    </row>
    <row r="2177" spans="2:8" ht="13.5" thickBot="1" x14ac:dyDescent="0.25">
      <c r="B2177" s="44" t="s">
        <v>2317</v>
      </c>
      <c r="C2177" s="45">
        <v>109.28</v>
      </c>
      <c r="D2177" s="45">
        <v>110.33</v>
      </c>
      <c r="E2177" s="45">
        <v>108.77</v>
      </c>
      <c r="F2177" s="45">
        <v>109.89</v>
      </c>
      <c r="G2177" s="45">
        <v>109.56</v>
      </c>
      <c r="H2177" s="46">
        <v>17249400</v>
      </c>
    </row>
    <row r="2178" spans="2:8" ht="13.5" thickBot="1" x14ac:dyDescent="0.25">
      <c r="B2178" s="44" t="s">
        <v>2318</v>
      </c>
      <c r="C2178" s="45">
        <v>108.48</v>
      </c>
      <c r="D2178" s="45">
        <v>109.42</v>
      </c>
      <c r="E2178" s="45">
        <v>107.92</v>
      </c>
      <c r="F2178" s="45">
        <v>109.41</v>
      </c>
      <c r="G2178" s="45">
        <v>109.08</v>
      </c>
      <c r="H2178" s="46">
        <v>20697600</v>
      </c>
    </row>
    <row r="2179" spans="2:8" ht="13.5" thickBot="1" x14ac:dyDescent="0.25">
      <c r="B2179" s="44" t="s">
        <v>2319</v>
      </c>
      <c r="C2179" s="45">
        <v>107.91</v>
      </c>
      <c r="D2179" s="45">
        <v>108.66</v>
      </c>
      <c r="E2179" s="45">
        <v>105.77</v>
      </c>
      <c r="F2179" s="45">
        <v>107.32</v>
      </c>
      <c r="G2179" s="45">
        <v>107</v>
      </c>
      <c r="H2179" s="46">
        <v>24854300</v>
      </c>
    </row>
    <row r="2180" spans="2:8" ht="13.5" thickBot="1" x14ac:dyDescent="0.25">
      <c r="B2180" s="44" t="s">
        <v>2320</v>
      </c>
      <c r="C2180" s="45">
        <v>106.7</v>
      </c>
      <c r="D2180" s="45">
        <v>107.51</v>
      </c>
      <c r="E2180" s="45">
        <v>105.49</v>
      </c>
      <c r="F2180" s="45">
        <v>107.51</v>
      </c>
      <c r="G2180" s="45">
        <v>107.19</v>
      </c>
      <c r="H2180" s="46">
        <v>20493300</v>
      </c>
    </row>
    <row r="2181" spans="2:8" ht="13.5" thickBot="1" x14ac:dyDescent="0.25">
      <c r="B2181" s="44" t="s">
        <v>2321</v>
      </c>
      <c r="C2181" s="45">
        <v>104.78</v>
      </c>
      <c r="D2181" s="45">
        <v>107.37</v>
      </c>
      <c r="E2181" s="45">
        <v>104.4</v>
      </c>
      <c r="F2181" s="45">
        <v>105.93</v>
      </c>
      <c r="G2181" s="45">
        <v>105.61</v>
      </c>
      <c r="H2181" s="46">
        <v>25617000</v>
      </c>
    </row>
    <row r="2182" spans="2:8" ht="13.5" thickBot="1" x14ac:dyDescent="0.25">
      <c r="B2182" s="44" t="s">
        <v>2322</v>
      </c>
      <c r="C2182" s="45">
        <v>108.07</v>
      </c>
      <c r="D2182" s="45">
        <v>108.07</v>
      </c>
      <c r="E2182" s="45">
        <v>104.72</v>
      </c>
      <c r="F2182" s="45">
        <v>105.73</v>
      </c>
      <c r="G2182" s="45">
        <v>105.41</v>
      </c>
      <c r="H2182" s="46">
        <v>31436400</v>
      </c>
    </row>
    <row r="2183" spans="2:8" ht="13.5" thickBot="1" x14ac:dyDescent="0.25">
      <c r="B2183" s="44" t="s">
        <v>2323</v>
      </c>
      <c r="C2183" s="45">
        <v>110.05</v>
      </c>
      <c r="D2183" s="45">
        <v>110.05</v>
      </c>
      <c r="E2183" s="45">
        <v>107.93</v>
      </c>
      <c r="F2183" s="45">
        <v>108.39</v>
      </c>
      <c r="G2183" s="45">
        <v>108.06</v>
      </c>
      <c r="H2183" s="46">
        <v>24938900</v>
      </c>
    </row>
    <row r="2184" spans="2:8" ht="13.5" thickBot="1" x14ac:dyDescent="0.25">
      <c r="B2184" s="44" t="s">
        <v>2324</v>
      </c>
      <c r="C2184" s="45">
        <v>110.25</v>
      </c>
      <c r="D2184" s="45">
        <v>110.3</v>
      </c>
      <c r="E2184" s="45">
        <v>108.54</v>
      </c>
      <c r="F2184" s="45">
        <v>109.58</v>
      </c>
      <c r="G2184" s="45">
        <v>109.25</v>
      </c>
      <c r="H2184" s="46">
        <v>21353100</v>
      </c>
    </row>
    <row r="2185" spans="2:8" ht="13.5" thickBot="1" x14ac:dyDescent="0.25">
      <c r="B2185" s="44" t="s">
        <v>2325</v>
      </c>
      <c r="C2185" s="45">
        <v>109.68</v>
      </c>
      <c r="D2185" s="45">
        <v>110.55</v>
      </c>
      <c r="E2185" s="45">
        <v>108.77</v>
      </c>
      <c r="F2185" s="45">
        <v>109.95</v>
      </c>
      <c r="G2185" s="45">
        <v>109.62</v>
      </c>
      <c r="H2185" s="46">
        <v>25670200</v>
      </c>
    </row>
    <row r="2186" spans="2:8" ht="13.5" thickBot="1" x14ac:dyDescent="0.25">
      <c r="B2186" s="44" t="s">
        <v>2326</v>
      </c>
      <c r="C2186" s="45">
        <v>107.83</v>
      </c>
      <c r="D2186" s="45">
        <v>109.82</v>
      </c>
      <c r="E2186" s="45">
        <v>107.6</v>
      </c>
      <c r="F2186" s="45">
        <v>109.82</v>
      </c>
      <c r="G2186" s="45">
        <v>109.49</v>
      </c>
      <c r="H2186" s="46">
        <v>26817300</v>
      </c>
    </row>
    <row r="2187" spans="2:8" ht="13.5" thickBot="1" x14ac:dyDescent="0.25">
      <c r="B2187" s="44" t="s">
        <v>2327</v>
      </c>
      <c r="C2187" s="45">
        <v>107.6</v>
      </c>
      <c r="D2187" s="45">
        <v>108.91</v>
      </c>
      <c r="E2187" s="45">
        <v>106.75</v>
      </c>
      <c r="F2187" s="45">
        <v>106.92</v>
      </c>
      <c r="G2187" s="45">
        <v>106.6</v>
      </c>
      <c r="H2187" s="46">
        <v>32779000</v>
      </c>
    </row>
    <row r="2188" spans="2:8" ht="13.5" thickBot="1" x14ac:dyDescent="0.25">
      <c r="B2188" s="44" t="s">
        <v>2328</v>
      </c>
      <c r="C2188" s="45">
        <v>108.7</v>
      </c>
      <c r="D2188" s="45">
        <v>109.45</v>
      </c>
      <c r="E2188" s="45">
        <v>107.16</v>
      </c>
      <c r="F2188" s="45">
        <v>107.92</v>
      </c>
      <c r="G2188" s="45">
        <v>107.6</v>
      </c>
      <c r="H2188" s="46">
        <v>26686200</v>
      </c>
    </row>
    <row r="2189" spans="2:8" ht="13.5" thickBot="1" x14ac:dyDescent="0.25">
      <c r="B2189" s="44" t="s">
        <v>2329</v>
      </c>
      <c r="C2189" s="45">
        <v>107.11</v>
      </c>
      <c r="D2189" s="45">
        <v>108.07</v>
      </c>
      <c r="E2189" s="45">
        <v>105.61</v>
      </c>
      <c r="F2189" s="45">
        <v>108.07</v>
      </c>
      <c r="G2189" s="45">
        <v>107.75</v>
      </c>
      <c r="H2189" s="46">
        <v>29906300</v>
      </c>
    </row>
    <row r="2190" spans="2:8" ht="13.5" thickBot="1" x14ac:dyDescent="0.25">
      <c r="B2190" s="44" t="s">
        <v>2330</v>
      </c>
      <c r="C2190" s="45">
        <v>104.21</v>
      </c>
      <c r="D2190" s="45">
        <v>106.95</v>
      </c>
      <c r="E2190" s="45">
        <v>102.74</v>
      </c>
      <c r="F2190" s="45">
        <v>106.88</v>
      </c>
      <c r="G2190" s="45">
        <v>106.56</v>
      </c>
      <c r="H2190" s="46">
        <v>34412400</v>
      </c>
    </row>
    <row r="2191" spans="2:8" ht="13.5" thickBot="1" x14ac:dyDescent="0.25">
      <c r="B2191" s="44" t="s">
        <v>2331</v>
      </c>
      <c r="C2191" s="45">
        <v>106.85</v>
      </c>
      <c r="D2191" s="45">
        <v>107.47</v>
      </c>
      <c r="E2191" s="45">
        <v>105.12</v>
      </c>
      <c r="F2191" s="45">
        <v>105.46</v>
      </c>
      <c r="G2191" s="45">
        <v>105.14</v>
      </c>
      <c r="H2191" s="46">
        <v>25319300</v>
      </c>
    </row>
    <row r="2192" spans="2:8" ht="13.5" thickBot="1" x14ac:dyDescent="0.25">
      <c r="B2192" s="44" t="s">
        <v>2332</v>
      </c>
      <c r="C2192" s="45">
        <v>105.49</v>
      </c>
      <c r="D2192" s="45">
        <v>108.25</v>
      </c>
      <c r="E2192" s="45">
        <v>105.34</v>
      </c>
      <c r="F2192" s="45">
        <v>107.16</v>
      </c>
      <c r="G2192" s="45">
        <v>106.84</v>
      </c>
      <c r="H2192" s="46">
        <v>35709700</v>
      </c>
    </row>
    <row r="2193" spans="2:8" ht="13.5" thickBot="1" x14ac:dyDescent="0.25">
      <c r="B2193" s="44" t="s">
        <v>2333</v>
      </c>
      <c r="C2193" s="45">
        <v>102.55</v>
      </c>
      <c r="D2193" s="45">
        <v>105.02</v>
      </c>
      <c r="E2193" s="45">
        <v>102.06</v>
      </c>
      <c r="F2193" s="45">
        <v>104.57</v>
      </c>
      <c r="G2193" s="45">
        <v>104.26</v>
      </c>
      <c r="H2193" s="46">
        <v>32404500</v>
      </c>
    </row>
    <row r="2194" spans="2:8" ht="13.5" thickBot="1" x14ac:dyDescent="0.25">
      <c r="B2194" s="44" t="s">
        <v>2334</v>
      </c>
      <c r="C2194" s="45">
        <v>105.8</v>
      </c>
      <c r="D2194" s="45">
        <v>106</v>
      </c>
      <c r="E2194" s="45">
        <v>103.03</v>
      </c>
      <c r="F2194" s="45">
        <v>103.47</v>
      </c>
      <c r="G2194" s="45">
        <v>103.16</v>
      </c>
      <c r="H2194" s="46">
        <v>29593500</v>
      </c>
    </row>
    <row r="2195" spans="2:8" ht="13.5" thickBot="1" x14ac:dyDescent="0.25">
      <c r="B2195" s="44" t="s">
        <v>2335</v>
      </c>
      <c r="C2195" s="45">
        <v>102.02</v>
      </c>
      <c r="D2195" s="45">
        <v>105.72</v>
      </c>
      <c r="E2195" s="45">
        <v>100.4</v>
      </c>
      <c r="F2195" s="45">
        <v>105.2</v>
      </c>
      <c r="G2195" s="45">
        <v>104.88</v>
      </c>
      <c r="H2195" s="46">
        <v>44073400</v>
      </c>
    </row>
    <row r="2196" spans="2:8" ht="13.5" thickBot="1" x14ac:dyDescent="0.25">
      <c r="B2196" s="44" t="s">
        <v>2336</v>
      </c>
      <c r="C2196" s="45">
        <v>103.8</v>
      </c>
      <c r="D2196" s="45">
        <v>103.93</v>
      </c>
      <c r="E2196" s="45">
        <v>100.24</v>
      </c>
      <c r="F2196" s="45">
        <v>101.61</v>
      </c>
      <c r="G2196" s="45">
        <v>101.3</v>
      </c>
      <c r="H2196" s="46">
        <v>45687200</v>
      </c>
    </row>
    <row r="2197" spans="2:8" ht="13.5" thickBot="1" x14ac:dyDescent="0.25">
      <c r="B2197" s="44" t="s">
        <v>2337</v>
      </c>
      <c r="C2197" s="45">
        <v>103.74</v>
      </c>
      <c r="D2197" s="45">
        <v>104.24</v>
      </c>
      <c r="E2197" s="45">
        <v>101.09</v>
      </c>
      <c r="F2197" s="45">
        <v>102.01</v>
      </c>
      <c r="G2197" s="45">
        <v>101.7</v>
      </c>
      <c r="H2197" s="46">
        <v>36176800</v>
      </c>
    </row>
    <row r="2198" spans="2:8" ht="13.5" thickBot="1" x14ac:dyDescent="0.25">
      <c r="B2198" s="44" t="s">
        <v>2338</v>
      </c>
      <c r="C2198" s="45">
        <v>99.6</v>
      </c>
      <c r="D2198" s="45">
        <v>105.11</v>
      </c>
      <c r="E2198" s="45">
        <v>98.88</v>
      </c>
      <c r="F2198" s="45">
        <v>101.91</v>
      </c>
      <c r="G2198" s="45">
        <v>101.6</v>
      </c>
      <c r="H2198" s="46">
        <v>43670600</v>
      </c>
    </row>
    <row r="2199" spans="2:8" ht="13.5" thickBot="1" x14ac:dyDescent="0.25">
      <c r="B2199" s="44" t="s">
        <v>2339</v>
      </c>
      <c r="C2199" s="45">
        <v>101.55</v>
      </c>
      <c r="D2199" s="45">
        <v>103.25</v>
      </c>
      <c r="E2199" s="45">
        <v>100.24</v>
      </c>
      <c r="F2199" s="45">
        <v>101</v>
      </c>
      <c r="G2199" s="45">
        <v>100.7</v>
      </c>
      <c r="H2199" s="46">
        <v>45179400</v>
      </c>
    </row>
    <row r="2200" spans="2:8" ht="13.5" thickBot="1" x14ac:dyDescent="0.25">
      <c r="B2200" s="44" t="s">
        <v>2340</v>
      </c>
      <c r="C2200" s="45">
        <v>97.14</v>
      </c>
      <c r="D2200" s="45">
        <v>102.4</v>
      </c>
      <c r="E2200" s="45">
        <v>96.82</v>
      </c>
      <c r="F2200" s="45">
        <v>99.54</v>
      </c>
      <c r="G2200" s="45">
        <v>99.24</v>
      </c>
      <c r="H2200" s="46">
        <v>62709000</v>
      </c>
    </row>
    <row r="2201" spans="2:8" ht="13.5" thickBot="1" x14ac:dyDescent="0.25">
      <c r="B2201" s="44" t="s">
        <v>2341</v>
      </c>
      <c r="C2201" s="45">
        <v>100.41</v>
      </c>
      <c r="D2201" s="45">
        <v>102.68</v>
      </c>
      <c r="E2201" s="45">
        <v>97.46</v>
      </c>
      <c r="F2201" s="45">
        <v>99.75</v>
      </c>
      <c r="G2201" s="45">
        <v>99.45</v>
      </c>
      <c r="H2201" s="46">
        <v>71229700</v>
      </c>
    </row>
    <row r="2202" spans="2:8" ht="13.5" thickBot="1" x14ac:dyDescent="0.25">
      <c r="B2202" s="44" t="s">
        <v>2342</v>
      </c>
      <c r="C2202" s="45">
        <v>109.51</v>
      </c>
      <c r="D2202" s="45">
        <v>109.58</v>
      </c>
      <c r="E2202" s="45">
        <v>103.18</v>
      </c>
      <c r="F2202" s="45">
        <v>104.07</v>
      </c>
      <c r="G2202" s="45">
        <v>103.76</v>
      </c>
      <c r="H2202" s="46">
        <v>76894700</v>
      </c>
    </row>
    <row r="2203" spans="2:8" ht="13.5" thickBot="1" x14ac:dyDescent="0.25">
      <c r="B2203" s="44" t="s">
        <v>2343</v>
      </c>
      <c r="C2203" s="45">
        <v>111.8</v>
      </c>
      <c r="D2203" s="45">
        <v>111.94</v>
      </c>
      <c r="E2203" s="45">
        <v>109.25</v>
      </c>
      <c r="F2203" s="45">
        <v>110.49</v>
      </c>
      <c r="G2203" s="45">
        <v>110.16</v>
      </c>
      <c r="H2203" s="46">
        <v>38890200</v>
      </c>
    </row>
    <row r="2204" spans="2:8" ht="13.5" thickBot="1" x14ac:dyDescent="0.25">
      <c r="B2204" s="44" t="s">
        <v>2344</v>
      </c>
      <c r="C2204" s="45">
        <v>115.27</v>
      </c>
      <c r="D2204" s="45">
        <v>115.34</v>
      </c>
      <c r="E2204" s="45">
        <v>109.75</v>
      </c>
      <c r="F2204" s="45">
        <v>112.69</v>
      </c>
      <c r="G2204" s="45">
        <v>112.35</v>
      </c>
      <c r="H2204" s="46">
        <v>56919300</v>
      </c>
    </row>
    <row r="2205" spans="2:8" ht="13.5" thickBot="1" x14ac:dyDescent="0.25">
      <c r="B2205" s="44" t="s">
        <v>2345</v>
      </c>
      <c r="C2205" s="45">
        <v>114.8</v>
      </c>
      <c r="D2205" s="45">
        <v>117.59</v>
      </c>
      <c r="E2205" s="45">
        <v>113.2</v>
      </c>
      <c r="F2205" s="45">
        <v>114.61</v>
      </c>
      <c r="G2205" s="45">
        <v>114.27</v>
      </c>
      <c r="H2205" s="46">
        <v>59778600</v>
      </c>
    </row>
    <row r="2206" spans="2:8" ht="13.5" thickBot="1" x14ac:dyDescent="0.25">
      <c r="B2206" s="44" t="s">
        <v>2346</v>
      </c>
      <c r="C2206" s="45">
        <v>112.27</v>
      </c>
      <c r="D2206" s="45">
        <v>115.72</v>
      </c>
      <c r="E2206" s="45">
        <v>112.01</v>
      </c>
      <c r="F2206" s="45">
        <v>115.09</v>
      </c>
      <c r="G2206" s="45">
        <v>114.74</v>
      </c>
      <c r="H2206" s="46">
        <v>46132700</v>
      </c>
    </row>
    <row r="2207" spans="2:8" ht="13.5" thickBot="1" x14ac:dyDescent="0.25">
      <c r="B2207" s="44" t="s">
        <v>2347</v>
      </c>
      <c r="C2207" s="45">
        <v>108.99</v>
      </c>
      <c r="D2207" s="45">
        <v>112.84</v>
      </c>
      <c r="E2207" s="45">
        <v>108.84</v>
      </c>
      <c r="F2207" s="45">
        <v>112.21</v>
      </c>
      <c r="G2207" s="45">
        <v>111.87</v>
      </c>
      <c r="H2207" s="46">
        <v>62739500</v>
      </c>
    </row>
    <row r="2208" spans="2:8" ht="13.5" thickBot="1" x14ac:dyDescent="0.25">
      <c r="B2208" s="44" t="s">
        <v>2348</v>
      </c>
      <c r="C2208" s="45">
        <v>107.2</v>
      </c>
      <c r="D2208" s="45">
        <v>110.34</v>
      </c>
      <c r="E2208" s="45">
        <v>104.81</v>
      </c>
      <c r="F2208" s="45">
        <v>109.11</v>
      </c>
      <c r="G2208" s="45">
        <v>108.78</v>
      </c>
      <c r="H2208" s="46">
        <v>107475300</v>
      </c>
    </row>
    <row r="2209" spans="2:8" ht="13.5" thickBot="1" x14ac:dyDescent="0.25">
      <c r="B2209" s="44" t="s">
        <v>2349</v>
      </c>
      <c r="C2209" s="45">
        <v>97.79</v>
      </c>
      <c r="D2209" s="45">
        <v>97.85</v>
      </c>
      <c r="E2209" s="45">
        <v>94.23</v>
      </c>
      <c r="F2209" s="45">
        <v>94.45</v>
      </c>
      <c r="G2209" s="45">
        <v>94.17</v>
      </c>
      <c r="H2209" s="46">
        <v>58699400</v>
      </c>
    </row>
    <row r="2210" spans="2:8" ht="13.5" thickBot="1" x14ac:dyDescent="0.25">
      <c r="B2210" s="44" t="s">
        <v>2350</v>
      </c>
      <c r="C2210" s="45">
        <v>97.76</v>
      </c>
      <c r="D2210" s="45">
        <v>97.88</v>
      </c>
      <c r="E2210" s="45">
        <v>95.66</v>
      </c>
      <c r="F2210" s="45">
        <v>97.34</v>
      </c>
      <c r="G2210" s="45">
        <v>97.05</v>
      </c>
      <c r="H2210" s="46">
        <v>26877100</v>
      </c>
    </row>
    <row r="2211" spans="2:8" ht="13.5" thickBot="1" x14ac:dyDescent="0.25">
      <c r="B2211" s="44" t="s">
        <v>2351</v>
      </c>
      <c r="C2211" s="45">
        <v>98.72</v>
      </c>
      <c r="D2211" s="45">
        <v>99.48</v>
      </c>
      <c r="E2211" s="45">
        <v>96.93</v>
      </c>
      <c r="F2211" s="45">
        <v>97.01</v>
      </c>
      <c r="G2211" s="45">
        <v>96.72</v>
      </c>
      <c r="H2211" s="46">
        <v>32482000</v>
      </c>
    </row>
    <row r="2212" spans="2:8" ht="13.5" thickBot="1" x14ac:dyDescent="0.25">
      <c r="B2212" s="44" t="s">
        <v>2352</v>
      </c>
      <c r="C2212" s="45">
        <v>96.41</v>
      </c>
      <c r="D2212" s="45">
        <v>98.07</v>
      </c>
      <c r="E2212" s="45">
        <v>95.49</v>
      </c>
      <c r="F2212" s="45">
        <v>97.94</v>
      </c>
      <c r="G2212" s="45">
        <v>97.65</v>
      </c>
      <c r="H2212" s="46">
        <v>30495400</v>
      </c>
    </row>
    <row r="2213" spans="2:8" ht="13.5" thickBot="1" x14ac:dyDescent="0.25">
      <c r="B2213" s="44" t="s">
        <v>2353</v>
      </c>
      <c r="C2213" s="45">
        <v>94.91</v>
      </c>
      <c r="D2213" s="45">
        <v>95.99</v>
      </c>
      <c r="E2213" s="45">
        <v>92.62</v>
      </c>
      <c r="F2213" s="45">
        <v>94.16</v>
      </c>
      <c r="G2213" s="45">
        <v>93.88</v>
      </c>
      <c r="H2213" s="46">
        <v>30518900</v>
      </c>
    </row>
    <row r="2214" spans="2:8" ht="13.5" thickBot="1" x14ac:dyDescent="0.25">
      <c r="B2214" s="44" t="s">
        <v>2354</v>
      </c>
      <c r="C2214" s="45">
        <v>92.83</v>
      </c>
      <c r="D2214" s="45">
        <v>95</v>
      </c>
      <c r="E2214" s="45">
        <v>89.37</v>
      </c>
      <c r="F2214" s="45">
        <v>94.35</v>
      </c>
      <c r="G2214" s="45">
        <v>94.07</v>
      </c>
      <c r="H2214" s="46">
        <v>59051400</v>
      </c>
    </row>
    <row r="2215" spans="2:8" ht="13.5" thickBot="1" x14ac:dyDescent="0.25">
      <c r="B2215" s="44" t="s">
        <v>2355</v>
      </c>
      <c r="C2215" s="45">
        <v>96.53</v>
      </c>
      <c r="D2215" s="45">
        <v>97.42</v>
      </c>
      <c r="E2215" s="45">
        <v>93.92</v>
      </c>
      <c r="F2215" s="45">
        <v>95.26</v>
      </c>
      <c r="G2215" s="45">
        <v>94.97</v>
      </c>
      <c r="H2215" s="46">
        <v>30998300</v>
      </c>
    </row>
    <row r="2216" spans="2:8" ht="13.5" thickBot="1" x14ac:dyDescent="0.25">
      <c r="B2216" s="44" t="s">
        <v>2356</v>
      </c>
      <c r="C2216" s="45">
        <v>93.98</v>
      </c>
      <c r="D2216" s="45">
        <v>96.38</v>
      </c>
      <c r="E2216" s="45">
        <v>93.54</v>
      </c>
      <c r="F2216" s="45">
        <v>94.97</v>
      </c>
      <c r="G2216" s="45">
        <v>94.68</v>
      </c>
      <c r="H2216" s="46">
        <v>46132800</v>
      </c>
    </row>
    <row r="2217" spans="2:8" ht="13.5" thickBot="1" x14ac:dyDescent="0.25">
      <c r="B2217" s="44" t="s">
        <v>2357</v>
      </c>
      <c r="C2217" s="45">
        <v>95.85</v>
      </c>
      <c r="D2217" s="45">
        <v>98.87</v>
      </c>
      <c r="E2217" s="45">
        <v>92.45</v>
      </c>
      <c r="F2217" s="45">
        <v>98.37</v>
      </c>
      <c r="G2217" s="45">
        <v>98.07</v>
      </c>
      <c r="H2217" s="46">
        <v>48658600</v>
      </c>
    </row>
    <row r="2218" spans="2:8" ht="13.5" thickBot="1" x14ac:dyDescent="0.25">
      <c r="B2218" s="44" t="s">
        <v>2358</v>
      </c>
      <c r="C2218" s="45">
        <v>100.58</v>
      </c>
      <c r="D2218" s="45">
        <v>100.58</v>
      </c>
      <c r="E2218" s="45">
        <v>95.21</v>
      </c>
      <c r="F2218" s="45">
        <v>95.44</v>
      </c>
      <c r="G2218" s="45">
        <v>95.15</v>
      </c>
      <c r="H2218" s="46">
        <v>33410600</v>
      </c>
    </row>
    <row r="2219" spans="2:8" ht="13.5" thickBot="1" x14ac:dyDescent="0.25">
      <c r="B2219" s="44" t="s">
        <v>2359</v>
      </c>
      <c r="C2219" s="45">
        <v>99</v>
      </c>
      <c r="D2219" s="45">
        <v>99.96</v>
      </c>
      <c r="E2219" s="45">
        <v>97.55</v>
      </c>
      <c r="F2219" s="45">
        <v>99.37</v>
      </c>
      <c r="G2219" s="45">
        <v>99.07</v>
      </c>
      <c r="H2219" s="46">
        <v>28395400</v>
      </c>
    </row>
    <row r="2220" spans="2:8" ht="13.5" thickBot="1" x14ac:dyDescent="0.25">
      <c r="B2220" s="44" t="s">
        <v>2360</v>
      </c>
      <c r="C2220" s="45">
        <v>97.91</v>
      </c>
      <c r="D2220" s="45">
        <v>98.6</v>
      </c>
      <c r="E2220" s="45">
        <v>95.39</v>
      </c>
      <c r="F2220" s="45">
        <v>97.51</v>
      </c>
      <c r="G2220" s="45">
        <v>97.22</v>
      </c>
      <c r="H2220" s="46">
        <v>29932400</v>
      </c>
    </row>
    <row r="2221" spans="2:8" ht="13.5" thickBot="1" x14ac:dyDescent="0.25">
      <c r="B2221" s="44" t="s">
        <v>2361</v>
      </c>
      <c r="C2221" s="45">
        <v>99.88</v>
      </c>
      <c r="D2221" s="45">
        <v>100.5</v>
      </c>
      <c r="E2221" s="45">
        <v>97.03</v>
      </c>
      <c r="F2221" s="45">
        <v>97.33</v>
      </c>
      <c r="G2221" s="45">
        <v>97.04</v>
      </c>
      <c r="H2221" s="46">
        <v>35402300</v>
      </c>
    </row>
    <row r="2222" spans="2:8" ht="13.5" thickBot="1" x14ac:dyDescent="0.25">
      <c r="B2222" s="44" t="s">
        <v>2362</v>
      </c>
      <c r="C2222" s="45">
        <v>100.5</v>
      </c>
      <c r="D2222" s="45">
        <v>101.43</v>
      </c>
      <c r="E2222" s="45">
        <v>97.3</v>
      </c>
      <c r="F2222" s="45">
        <v>97.92</v>
      </c>
      <c r="G2222" s="45">
        <v>97.63</v>
      </c>
      <c r="H2222" s="46">
        <v>45172900</v>
      </c>
    </row>
    <row r="2223" spans="2:8" ht="13.5" thickBot="1" x14ac:dyDescent="0.25">
      <c r="B2223" s="44" t="s">
        <v>2363</v>
      </c>
      <c r="C2223" s="45">
        <v>101.13</v>
      </c>
      <c r="D2223" s="45">
        <v>103.77</v>
      </c>
      <c r="E2223" s="45">
        <v>100.9</v>
      </c>
      <c r="F2223" s="45">
        <v>102.97</v>
      </c>
      <c r="G2223" s="45">
        <v>102.66</v>
      </c>
      <c r="H2223" s="46">
        <v>25096200</v>
      </c>
    </row>
    <row r="2224" spans="2:8" ht="13.5" thickBot="1" x14ac:dyDescent="0.25">
      <c r="B2224" s="44" t="s">
        <v>2364</v>
      </c>
      <c r="C2224" s="45">
        <v>102.89</v>
      </c>
      <c r="D2224" s="45">
        <v>103.71</v>
      </c>
      <c r="E2224" s="45">
        <v>101.67</v>
      </c>
      <c r="F2224" s="45">
        <v>102.73</v>
      </c>
      <c r="G2224" s="45">
        <v>102.42</v>
      </c>
      <c r="H2224" s="46">
        <v>23258200</v>
      </c>
    </row>
    <row r="2225" spans="2:8" ht="13.5" thickBot="1" x14ac:dyDescent="0.25">
      <c r="B2225" s="44" t="s">
        <v>2365</v>
      </c>
      <c r="C2225" s="45">
        <v>101.95</v>
      </c>
      <c r="D2225" s="45">
        <v>102.24</v>
      </c>
      <c r="E2225" s="45">
        <v>99.75</v>
      </c>
      <c r="F2225" s="45">
        <v>102.22</v>
      </c>
      <c r="G2225" s="45">
        <v>101.91</v>
      </c>
      <c r="H2225" s="46">
        <v>37912400</v>
      </c>
    </row>
    <row r="2226" spans="2:8" ht="13.5" thickBot="1" x14ac:dyDescent="0.25">
      <c r="B2226" s="44" t="s">
        <v>2366</v>
      </c>
      <c r="C2226" s="45">
        <v>106</v>
      </c>
      <c r="D2226" s="45">
        <v>106.17</v>
      </c>
      <c r="E2226" s="45">
        <v>104.62</v>
      </c>
      <c r="F2226" s="45">
        <v>104.66</v>
      </c>
      <c r="G2226" s="45">
        <v>104.35</v>
      </c>
      <c r="H2226" s="46">
        <v>18391100</v>
      </c>
    </row>
    <row r="2227" spans="2:8" ht="13.5" thickBot="1" x14ac:dyDescent="0.25">
      <c r="B2227" s="44" t="s">
        <v>2367</v>
      </c>
      <c r="C2227" s="45">
        <v>107</v>
      </c>
      <c r="D2227" s="45">
        <v>107.25</v>
      </c>
      <c r="E2227" s="45">
        <v>106.06</v>
      </c>
      <c r="F2227" s="45">
        <v>106.22</v>
      </c>
      <c r="G2227" s="45">
        <v>105.9</v>
      </c>
      <c r="H2227" s="46">
        <v>13115000</v>
      </c>
    </row>
    <row r="2228" spans="2:8" ht="13.5" thickBot="1" x14ac:dyDescent="0.25">
      <c r="B2228" s="44" t="s">
        <v>2368</v>
      </c>
      <c r="C2228" s="45">
        <v>106.42</v>
      </c>
      <c r="D2228" s="45">
        <v>107.74</v>
      </c>
      <c r="E2228" s="45">
        <v>106.25</v>
      </c>
      <c r="F2228" s="45">
        <v>107.26</v>
      </c>
      <c r="G2228" s="45">
        <v>106.94</v>
      </c>
      <c r="H2228" s="46">
        <v>17179900</v>
      </c>
    </row>
    <row r="2229" spans="2:8" ht="13.5" thickBot="1" x14ac:dyDescent="0.25">
      <c r="B2229" s="44" t="s">
        <v>2369</v>
      </c>
      <c r="C2229" s="45">
        <v>105.02</v>
      </c>
      <c r="D2229" s="45">
        <v>105.98</v>
      </c>
      <c r="E2229" s="45">
        <v>104.53</v>
      </c>
      <c r="F2229" s="45">
        <v>105.93</v>
      </c>
      <c r="G2229" s="45">
        <v>105.61</v>
      </c>
      <c r="H2229" s="46">
        <v>13069700</v>
      </c>
    </row>
    <row r="2230" spans="2:8" ht="13.5" thickBot="1" x14ac:dyDescent="0.25">
      <c r="B2230" s="44" t="s">
        <v>2370</v>
      </c>
      <c r="C2230" s="45">
        <v>104.74</v>
      </c>
      <c r="D2230" s="45">
        <v>105.32</v>
      </c>
      <c r="E2230" s="45">
        <v>104.5</v>
      </c>
      <c r="F2230" s="45">
        <v>105.02</v>
      </c>
      <c r="G2230" s="45">
        <v>104.7</v>
      </c>
      <c r="H2230" s="46">
        <v>6501800</v>
      </c>
    </row>
    <row r="2231" spans="2:8" ht="13.5" thickBot="1" x14ac:dyDescent="0.25">
      <c r="B2231" s="44" t="s">
        <v>2371</v>
      </c>
      <c r="C2231" s="45">
        <v>105.89</v>
      </c>
      <c r="D2231" s="45">
        <v>106.11</v>
      </c>
      <c r="E2231" s="45">
        <v>103.86</v>
      </c>
      <c r="F2231" s="45">
        <v>104.63</v>
      </c>
      <c r="G2231" s="45">
        <v>104.32</v>
      </c>
      <c r="H2231" s="46">
        <v>19599700</v>
      </c>
    </row>
    <row r="2232" spans="2:8" ht="13.5" thickBot="1" x14ac:dyDescent="0.25">
      <c r="B2232" s="44" t="s">
        <v>2372</v>
      </c>
      <c r="C2232" s="45">
        <v>105.22</v>
      </c>
      <c r="D2232" s="45">
        <v>105.66</v>
      </c>
      <c r="E2232" s="45">
        <v>104.81</v>
      </c>
      <c r="F2232" s="45">
        <v>105.51</v>
      </c>
      <c r="G2232" s="45">
        <v>105.19</v>
      </c>
      <c r="H2232" s="46">
        <v>14597100</v>
      </c>
    </row>
    <row r="2233" spans="2:8" ht="13.5" thickBot="1" x14ac:dyDescent="0.25">
      <c r="B2233" s="44" t="s">
        <v>2373</v>
      </c>
      <c r="C2233" s="45">
        <v>104.91</v>
      </c>
      <c r="D2233" s="45">
        <v>105.15</v>
      </c>
      <c r="E2233" s="45">
        <v>103.6</v>
      </c>
      <c r="F2233" s="45">
        <v>104.77</v>
      </c>
      <c r="G2233" s="45">
        <v>104.46</v>
      </c>
      <c r="H2233" s="46">
        <v>16138800</v>
      </c>
    </row>
    <row r="2234" spans="2:8" ht="13.5" thickBot="1" x14ac:dyDescent="0.25">
      <c r="B2234" s="44" t="s">
        <v>2374</v>
      </c>
      <c r="C2234" s="45">
        <v>106.08</v>
      </c>
      <c r="D2234" s="45">
        <v>106.59</v>
      </c>
      <c r="E2234" s="45">
        <v>103.97</v>
      </c>
      <c r="F2234" s="45">
        <v>104.04</v>
      </c>
      <c r="G2234" s="45">
        <v>103.73</v>
      </c>
      <c r="H2234" s="46">
        <v>35994200</v>
      </c>
    </row>
    <row r="2235" spans="2:8" ht="13.5" thickBot="1" x14ac:dyDescent="0.25">
      <c r="B2235" s="44" t="s">
        <v>2375</v>
      </c>
      <c r="C2235" s="45">
        <v>107.49</v>
      </c>
      <c r="D2235" s="45">
        <v>107.75</v>
      </c>
      <c r="E2235" s="45">
        <v>106.13</v>
      </c>
      <c r="F2235" s="45">
        <v>106.22</v>
      </c>
      <c r="G2235" s="45">
        <v>105.9</v>
      </c>
      <c r="H2235" s="46">
        <v>21675700</v>
      </c>
    </row>
    <row r="2236" spans="2:8" ht="13.5" thickBot="1" x14ac:dyDescent="0.25">
      <c r="B2236" s="44" t="s">
        <v>2376</v>
      </c>
      <c r="C2236" s="45">
        <v>105.37</v>
      </c>
      <c r="D2236" s="45">
        <v>107.09</v>
      </c>
      <c r="E2236" s="45">
        <v>104.19</v>
      </c>
      <c r="F2236" s="45">
        <v>106.79</v>
      </c>
      <c r="G2236" s="45">
        <v>106.47</v>
      </c>
      <c r="H2236" s="46">
        <v>22680500</v>
      </c>
    </row>
    <row r="2237" spans="2:8" ht="13.5" thickBot="1" x14ac:dyDescent="0.25">
      <c r="B2237" s="44" t="s">
        <v>2377</v>
      </c>
      <c r="C2237" s="45">
        <v>105.3</v>
      </c>
      <c r="D2237" s="45">
        <v>105.8</v>
      </c>
      <c r="E2237" s="45">
        <v>104.28</v>
      </c>
      <c r="F2237" s="45">
        <v>104.55</v>
      </c>
      <c r="G2237" s="45">
        <v>104.24</v>
      </c>
      <c r="H2237" s="46">
        <v>21764300</v>
      </c>
    </row>
    <row r="2238" spans="2:8" ht="13.5" thickBot="1" x14ac:dyDescent="0.25">
      <c r="B2238" s="44" t="s">
        <v>2378</v>
      </c>
      <c r="C2238" s="45">
        <v>102.29</v>
      </c>
      <c r="D2238" s="45">
        <v>104.74</v>
      </c>
      <c r="E2238" s="45">
        <v>101.46</v>
      </c>
      <c r="F2238" s="45">
        <v>104.66</v>
      </c>
      <c r="G2238" s="45">
        <v>104.35</v>
      </c>
      <c r="H2238" s="46">
        <v>24648100</v>
      </c>
    </row>
    <row r="2239" spans="2:8" ht="13.5" thickBot="1" x14ac:dyDescent="0.25">
      <c r="B2239" s="44" t="s">
        <v>2379</v>
      </c>
      <c r="C2239" s="45">
        <v>104.15</v>
      </c>
      <c r="D2239" s="45">
        <v>104.34</v>
      </c>
      <c r="E2239" s="45">
        <v>101.91</v>
      </c>
      <c r="F2239" s="45">
        <v>102.12</v>
      </c>
      <c r="G2239" s="45">
        <v>101.81</v>
      </c>
      <c r="H2239" s="46">
        <v>26427700</v>
      </c>
    </row>
    <row r="2240" spans="2:8" ht="13.5" thickBot="1" x14ac:dyDescent="0.25">
      <c r="B2240" s="44" t="s">
        <v>2380</v>
      </c>
      <c r="C2240" s="45">
        <v>105.05</v>
      </c>
      <c r="D2240" s="45">
        <v>106.4</v>
      </c>
      <c r="E2240" s="45">
        <v>104.41</v>
      </c>
      <c r="F2240" s="45">
        <v>105.42</v>
      </c>
      <c r="G2240" s="45">
        <v>105.1</v>
      </c>
      <c r="H2240" s="46">
        <v>17454300</v>
      </c>
    </row>
    <row r="2241" spans="2:8" ht="13.5" thickBot="1" x14ac:dyDescent="0.25">
      <c r="B2241" s="44" t="s">
        <v>2381</v>
      </c>
      <c r="C2241" s="45">
        <v>106.18</v>
      </c>
      <c r="D2241" s="45">
        <v>106.44</v>
      </c>
      <c r="E2241" s="45">
        <v>103.55</v>
      </c>
      <c r="F2241" s="45">
        <v>104.6</v>
      </c>
      <c r="G2241" s="45">
        <v>104.29</v>
      </c>
      <c r="H2241" s="46">
        <v>23517300</v>
      </c>
    </row>
    <row r="2242" spans="2:8" ht="13.5" thickBot="1" x14ac:dyDescent="0.25">
      <c r="B2242" s="44" t="s">
        <v>2382</v>
      </c>
      <c r="C2242" s="45">
        <v>104</v>
      </c>
      <c r="D2242" s="45">
        <v>106.91</v>
      </c>
      <c r="E2242" s="45">
        <v>103.95</v>
      </c>
      <c r="F2242" s="45">
        <v>106.49</v>
      </c>
      <c r="G2242" s="45">
        <v>106.17</v>
      </c>
      <c r="H2242" s="46">
        <v>20401800</v>
      </c>
    </row>
    <row r="2243" spans="2:8" ht="13.5" thickBot="1" x14ac:dyDescent="0.25">
      <c r="B2243" s="44" t="s">
        <v>2383</v>
      </c>
      <c r="C2243" s="45">
        <v>106.48</v>
      </c>
      <c r="D2243" s="45">
        <v>106.83</v>
      </c>
      <c r="E2243" s="45">
        <v>104.66</v>
      </c>
      <c r="F2243" s="45">
        <v>105.61</v>
      </c>
      <c r="G2243" s="45">
        <v>105.29</v>
      </c>
      <c r="H2243" s="46">
        <v>15474900</v>
      </c>
    </row>
    <row r="2244" spans="2:8" ht="13.5" thickBot="1" x14ac:dyDescent="0.25">
      <c r="B2244" s="44" t="s">
        <v>2384</v>
      </c>
      <c r="C2244" s="45">
        <v>104.81</v>
      </c>
      <c r="D2244" s="45">
        <v>107.73</v>
      </c>
      <c r="E2244" s="45">
        <v>104.11</v>
      </c>
      <c r="F2244" s="45">
        <v>106.18</v>
      </c>
      <c r="G2244" s="45">
        <v>105.86</v>
      </c>
      <c r="H2244" s="46">
        <v>21224700</v>
      </c>
    </row>
    <row r="2245" spans="2:8" ht="13.5" thickBot="1" x14ac:dyDescent="0.25">
      <c r="B2245" s="44" t="s">
        <v>2385</v>
      </c>
      <c r="C2245" s="45">
        <v>106.27</v>
      </c>
      <c r="D2245" s="45">
        <v>106.85</v>
      </c>
      <c r="E2245" s="45">
        <v>103.35</v>
      </c>
      <c r="F2245" s="45">
        <v>104.38</v>
      </c>
      <c r="G2245" s="45">
        <v>104.07</v>
      </c>
      <c r="H2245" s="46">
        <v>23236500</v>
      </c>
    </row>
    <row r="2246" spans="2:8" ht="13.5" thickBot="1" x14ac:dyDescent="0.25">
      <c r="B2246" s="44" t="s">
        <v>2386</v>
      </c>
      <c r="C2246" s="45">
        <v>107</v>
      </c>
      <c r="D2246" s="45">
        <v>107.92</v>
      </c>
      <c r="E2246" s="45">
        <v>105.79</v>
      </c>
      <c r="F2246" s="45">
        <v>106.07</v>
      </c>
      <c r="G2246" s="45">
        <v>105.75</v>
      </c>
      <c r="H2246" s="46">
        <v>24429100</v>
      </c>
    </row>
    <row r="2247" spans="2:8" ht="13.5" thickBot="1" x14ac:dyDescent="0.25">
      <c r="B2247" s="44" t="s">
        <v>2387</v>
      </c>
      <c r="C2247" s="45">
        <v>104.83</v>
      </c>
      <c r="D2247" s="45">
        <v>107.15</v>
      </c>
      <c r="E2247" s="45">
        <v>104.5</v>
      </c>
      <c r="F2247" s="45">
        <v>107.12</v>
      </c>
      <c r="G2247" s="45">
        <v>106.8</v>
      </c>
      <c r="H2247" s="46">
        <v>22781900</v>
      </c>
    </row>
    <row r="2248" spans="2:8" ht="13.5" thickBot="1" x14ac:dyDescent="0.25">
      <c r="B2248" s="44" t="s">
        <v>2388</v>
      </c>
      <c r="C2248" s="45">
        <v>105.84</v>
      </c>
      <c r="D2248" s="45">
        <v>106.1</v>
      </c>
      <c r="E2248" s="45">
        <v>103.75</v>
      </c>
      <c r="F2248" s="45">
        <v>104.24</v>
      </c>
      <c r="G2248" s="45">
        <v>103.93</v>
      </c>
      <c r="H2248" s="46">
        <v>20383200</v>
      </c>
    </row>
    <row r="2249" spans="2:8" ht="13.5" thickBot="1" x14ac:dyDescent="0.25">
      <c r="B2249" s="44" t="s">
        <v>2389</v>
      </c>
      <c r="C2249" s="45">
        <v>105.78</v>
      </c>
      <c r="D2249" s="45">
        <v>105.96</v>
      </c>
      <c r="E2249" s="45">
        <v>104.86</v>
      </c>
      <c r="F2249" s="45">
        <v>105.45</v>
      </c>
      <c r="G2249" s="45">
        <v>105.13</v>
      </c>
      <c r="H2249" s="46">
        <v>5913100</v>
      </c>
    </row>
    <row r="2250" spans="2:8" ht="13.5" thickBot="1" x14ac:dyDescent="0.25">
      <c r="B2250" s="44" t="s">
        <v>2390</v>
      </c>
      <c r="C2250" s="45">
        <v>106.33</v>
      </c>
      <c r="D2250" s="45">
        <v>106.6</v>
      </c>
      <c r="E2250" s="45">
        <v>105.1</v>
      </c>
      <c r="F2250" s="45">
        <v>105.41</v>
      </c>
      <c r="G2250" s="45">
        <v>105.09</v>
      </c>
      <c r="H2250" s="46">
        <v>15150800</v>
      </c>
    </row>
    <row r="2251" spans="2:8" ht="13.5" thickBot="1" x14ac:dyDescent="0.25">
      <c r="B2251" s="44" t="s">
        <v>2391</v>
      </c>
      <c r="C2251" s="45">
        <v>106</v>
      </c>
      <c r="D2251" s="45">
        <v>106.49</v>
      </c>
      <c r="E2251" s="45">
        <v>104.39</v>
      </c>
      <c r="F2251" s="45">
        <v>105.74</v>
      </c>
      <c r="G2251" s="45">
        <v>105.42</v>
      </c>
      <c r="H2251" s="46">
        <v>23577300</v>
      </c>
    </row>
    <row r="2252" spans="2:8" ht="13.5" thickBot="1" x14ac:dyDescent="0.25">
      <c r="B2252" s="44" t="s">
        <v>2392</v>
      </c>
      <c r="C2252" s="45">
        <v>107.19</v>
      </c>
      <c r="D2252" s="45">
        <v>107.47</v>
      </c>
      <c r="E2252" s="45">
        <v>106.08</v>
      </c>
      <c r="F2252" s="45">
        <v>106.95</v>
      </c>
      <c r="G2252" s="45">
        <v>106.63</v>
      </c>
      <c r="H2252" s="46">
        <v>19897200</v>
      </c>
    </row>
    <row r="2253" spans="2:8" ht="13.5" thickBot="1" x14ac:dyDescent="0.25">
      <c r="B2253" s="44" t="s">
        <v>2393</v>
      </c>
      <c r="C2253" s="45">
        <v>106.84</v>
      </c>
      <c r="D2253" s="45">
        <v>107.87</v>
      </c>
      <c r="E2253" s="45">
        <v>106.62</v>
      </c>
      <c r="F2253" s="45">
        <v>107.32</v>
      </c>
      <c r="G2253" s="45">
        <v>107</v>
      </c>
      <c r="H2253" s="46">
        <v>22129600</v>
      </c>
    </row>
    <row r="2254" spans="2:8" ht="13.5" thickBot="1" x14ac:dyDescent="0.25">
      <c r="B2254" s="44" t="s">
        <v>2394</v>
      </c>
      <c r="C2254" s="45">
        <v>107.36</v>
      </c>
      <c r="D2254" s="45">
        <v>107.73</v>
      </c>
      <c r="E2254" s="45">
        <v>105.95</v>
      </c>
      <c r="F2254" s="45">
        <v>106.26</v>
      </c>
      <c r="G2254" s="45">
        <v>105.94</v>
      </c>
      <c r="H2254" s="46">
        <v>25520600</v>
      </c>
    </row>
    <row r="2255" spans="2:8" ht="13.5" thickBot="1" x14ac:dyDescent="0.25">
      <c r="B2255" s="44" t="s">
        <v>2395</v>
      </c>
      <c r="C2255" s="45">
        <v>105.8</v>
      </c>
      <c r="D2255" s="45">
        <v>107.88</v>
      </c>
      <c r="E2255" s="45">
        <v>105.39</v>
      </c>
      <c r="F2255" s="45">
        <v>107.77</v>
      </c>
      <c r="G2255" s="45">
        <v>107.45</v>
      </c>
      <c r="H2255" s="46">
        <v>23836500</v>
      </c>
    </row>
    <row r="2256" spans="2:8" ht="13.5" thickBot="1" x14ac:dyDescent="0.25">
      <c r="B2256" s="44" t="s">
        <v>2396</v>
      </c>
      <c r="C2256" s="45">
        <v>104.62</v>
      </c>
      <c r="D2256" s="45">
        <v>106.2</v>
      </c>
      <c r="E2256" s="45">
        <v>104.14</v>
      </c>
      <c r="F2256" s="45">
        <v>105.13</v>
      </c>
      <c r="G2256" s="45">
        <v>104.81</v>
      </c>
      <c r="H2256" s="46">
        <v>26807200</v>
      </c>
    </row>
    <row r="2257" spans="2:8" ht="13.5" thickBot="1" x14ac:dyDescent="0.25">
      <c r="B2257" s="44" t="s">
        <v>2397</v>
      </c>
      <c r="C2257" s="45">
        <v>103.32</v>
      </c>
      <c r="D2257" s="45">
        <v>104.17</v>
      </c>
      <c r="E2257" s="45">
        <v>100.47</v>
      </c>
      <c r="F2257" s="45">
        <v>104.04</v>
      </c>
      <c r="G2257" s="45">
        <v>103.73</v>
      </c>
      <c r="H2257" s="46">
        <v>49309200</v>
      </c>
    </row>
    <row r="2258" spans="2:8" ht="13.5" thickBot="1" x14ac:dyDescent="0.25">
      <c r="B2258" s="44" t="s">
        <v>2398</v>
      </c>
      <c r="C2258" s="45">
        <v>107.71</v>
      </c>
      <c r="D2258" s="45">
        <v>108.25</v>
      </c>
      <c r="E2258" s="45">
        <v>103.83</v>
      </c>
      <c r="F2258" s="45">
        <v>103.95</v>
      </c>
      <c r="G2258" s="45">
        <v>103.64</v>
      </c>
      <c r="H2258" s="46">
        <v>30278400</v>
      </c>
    </row>
    <row r="2259" spans="2:8" ht="13.5" thickBot="1" x14ac:dyDescent="0.25">
      <c r="B2259" s="44" t="s">
        <v>2399</v>
      </c>
      <c r="C2259" s="45">
        <v>108.48</v>
      </c>
      <c r="D2259" s="45">
        <v>109.39</v>
      </c>
      <c r="E2259" s="45">
        <v>108</v>
      </c>
      <c r="F2259" s="45">
        <v>108.02</v>
      </c>
      <c r="G2259" s="45">
        <v>107.7</v>
      </c>
      <c r="H2259" s="46">
        <v>20924700</v>
      </c>
    </row>
    <row r="2260" spans="2:8" ht="13.5" thickBot="1" x14ac:dyDescent="0.25">
      <c r="B2260" s="44" t="s">
        <v>2400</v>
      </c>
      <c r="C2260" s="45">
        <v>108.27</v>
      </c>
      <c r="D2260" s="45">
        <v>109.87</v>
      </c>
      <c r="E2260" s="45">
        <v>107.11</v>
      </c>
      <c r="F2260" s="45">
        <v>109.01</v>
      </c>
      <c r="G2260" s="45">
        <v>108.68</v>
      </c>
      <c r="H2260" s="46">
        <v>25057100</v>
      </c>
    </row>
    <row r="2261" spans="2:8" ht="13.5" thickBot="1" x14ac:dyDescent="0.25">
      <c r="B2261" s="44" t="s">
        <v>2401</v>
      </c>
      <c r="C2261" s="45">
        <v>105.96</v>
      </c>
      <c r="D2261" s="45">
        <v>108.15</v>
      </c>
      <c r="E2261" s="45">
        <v>105.24</v>
      </c>
      <c r="F2261" s="45">
        <v>107.91</v>
      </c>
      <c r="G2261" s="45">
        <v>107.59</v>
      </c>
      <c r="H2261" s="46">
        <v>25031700</v>
      </c>
    </row>
    <row r="2262" spans="2:8" ht="13.5" thickBot="1" x14ac:dyDescent="0.25">
      <c r="B2262" s="44" t="s">
        <v>2402</v>
      </c>
      <c r="C2262" s="45">
        <v>107</v>
      </c>
      <c r="D2262" s="45">
        <v>108.25</v>
      </c>
      <c r="E2262" s="45">
        <v>105.86</v>
      </c>
      <c r="F2262" s="45">
        <v>106.49</v>
      </c>
      <c r="G2262" s="45">
        <v>106.17</v>
      </c>
      <c r="H2262" s="46">
        <v>26383500</v>
      </c>
    </row>
    <row r="2263" spans="2:8" ht="13.5" thickBot="1" x14ac:dyDescent="0.25">
      <c r="B2263" s="44" t="s">
        <v>2403</v>
      </c>
      <c r="C2263" s="45">
        <v>108.04</v>
      </c>
      <c r="D2263" s="45">
        <v>108.74</v>
      </c>
      <c r="E2263" s="45">
        <v>105.91</v>
      </c>
      <c r="F2263" s="45">
        <v>107.1</v>
      </c>
      <c r="G2263" s="45">
        <v>106.78</v>
      </c>
      <c r="H2263" s="46">
        <v>35084300</v>
      </c>
    </row>
    <row r="2264" spans="2:8" ht="13.5" thickBot="1" x14ac:dyDescent="0.25">
      <c r="B2264" s="44" t="s">
        <v>2404</v>
      </c>
      <c r="C2264" s="45">
        <v>108.8</v>
      </c>
      <c r="D2264" s="45">
        <v>110.65</v>
      </c>
      <c r="E2264" s="45">
        <v>107.95</v>
      </c>
      <c r="F2264" s="45">
        <v>108.76</v>
      </c>
      <c r="G2264" s="45">
        <v>108.43</v>
      </c>
      <c r="H2264" s="46">
        <v>63232900</v>
      </c>
    </row>
    <row r="2265" spans="2:8" ht="13.5" thickBot="1" x14ac:dyDescent="0.25">
      <c r="B2265" s="44" t="s">
        <v>2405</v>
      </c>
      <c r="C2265" s="45">
        <v>103.19</v>
      </c>
      <c r="D2265" s="45">
        <v>104.14</v>
      </c>
      <c r="E2265" s="45">
        <v>102.48</v>
      </c>
      <c r="F2265" s="45">
        <v>103.94</v>
      </c>
      <c r="G2265" s="45">
        <v>103.63</v>
      </c>
      <c r="H2265" s="46">
        <v>43469300</v>
      </c>
    </row>
    <row r="2266" spans="2:8" ht="13.5" thickBot="1" x14ac:dyDescent="0.25">
      <c r="B2266" s="44" t="s">
        <v>2406</v>
      </c>
      <c r="C2266" s="45">
        <v>103.22</v>
      </c>
      <c r="D2266" s="45">
        <v>103.65</v>
      </c>
      <c r="E2266" s="45">
        <v>102.4</v>
      </c>
      <c r="F2266" s="45">
        <v>102.58</v>
      </c>
      <c r="G2266" s="45">
        <v>102.27</v>
      </c>
      <c r="H2266" s="46">
        <v>21242300</v>
      </c>
    </row>
    <row r="2267" spans="2:8" ht="13.5" thickBot="1" x14ac:dyDescent="0.25">
      <c r="B2267" s="44" t="s">
        <v>2407</v>
      </c>
      <c r="C2267" s="45">
        <v>101.72</v>
      </c>
      <c r="D2267" s="45">
        <v>103.47</v>
      </c>
      <c r="E2267" s="45">
        <v>101.18</v>
      </c>
      <c r="F2267" s="45">
        <v>103.31</v>
      </c>
      <c r="G2267" s="45">
        <v>103</v>
      </c>
      <c r="H2267" s="46">
        <v>24003900</v>
      </c>
    </row>
    <row r="2268" spans="2:8" ht="13.5" thickBot="1" x14ac:dyDescent="0.25">
      <c r="B2268" s="44" t="s">
        <v>2408</v>
      </c>
      <c r="C2268" s="45">
        <v>104.51</v>
      </c>
      <c r="D2268" s="45">
        <v>104.72</v>
      </c>
      <c r="E2268" s="45">
        <v>101.65</v>
      </c>
      <c r="F2268" s="45">
        <v>101.97</v>
      </c>
      <c r="G2268" s="45">
        <v>101.66</v>
      </c>
      <c r="H2268" s="46">
        <v>33487100</v>
      </c>
    </row>
    <row r="2269" spans="2:8" ht="13.5" thickBot="1" x14ac:dyDescent="0.25">
      <c r="B2269" s="44" t="s">
        <v>2409</v>
      </c>
      <c r="C2269" s="45">
        <v>103.96</v>
      </c>
      <c r="D2269" s="45">
        <v>105.12</v>
      </c>
      <c r="E2269" s="45">
        <v>103.52</v>
      </c>
      <c r="F2269" s="45">
        <v>104.88</v>
      </c>
      <c r="G2269" s="45">
        <v>104.57</v>
      </c>
      <c r="H2269" s="46">
        <v>20316700</v>
      </c>
    </row>
    <row r="2270" spans="2:8" ht="13.5" thickBot="1" x14ac:dyDescent="0.25">
      <c r="B2270" s="44" t="s">
        <v>2410</v>
      </c>
      <c r="C2270" s="45">
        <v>103.9</v>
      </c>
      <c r="D2270" s="45">
        <v>104.48</v>
      </c>
      <c r="E2270" s="45">
        <v>102.92</v>
      </c>
      <c r="F2270" s="45">
        <v>104.2</v>
      </c>
      <c r="G2270" s="45">
        <v>103.89</v>
      </c>
      <c r="H2270" s="46">
        <v>24081500</v>
      </c>
    </row>
    <row r="2271" spans="2:8" ht="13.5" thickBot="1" x14ac:dyDescent="0.25">
      <c r="B2271" s="44" t="s">
        <v>2411</v>
      </c>
      <c r="C2271" s="45">
        <v>102.94</v>
      </c>
      <c r="D2271" s="45">
        <v>104.1</v>
      </c>
      <c r="E2271" s="45">
        <v>102.4</v>
      </c>
      <c r="F2271" s="45">
        <v>103.7</v>
      </c>
      <c r="G2271" s="45">
        <v>103.39</v>
      </c>
      <c r="H2271" s="46">
        <v>23795500</v>
      </c>
    </row>
    <row r="2272" spans="2:8" ht="13.5" thickBot="1" x14ac:dyDescent="0.25">
      <c r="B2272" s="44" t="s">
        <v>2412</v>
      </c>
      <c r="C2272" s="45">
        <v>102.2</v>
      </c>
      <c r="D2272" s="45">
        <v>103.81</v>
      </c>
      <c r="E2272" s="45">
        <v>101.55</v>
      </c>
      <c r="F2272" s="45">
        <v>103.77</v>
      </c>
      <c r="G2272" s="45">
        <v>103.46</v>
      </c>
      <c r="H2272" s="46">
        <v>25961200</v>
      </c>
    </row>
    <row r="2273" spans="2:8" ht="13.5" thickBot="1" x14ac:dyDescent="0.25">
      <c r="B2273" s="44" t="s">
        <v>2413</v>
      </c>
      <c r="C2273" s="45">
        <v>101.91</v>
      </c>
      <c r="D2273" s="45">
        <v>102.85</v>
      </c>
      <c r="E2273" s="45">
        <v>100.16</v>
      </c>
      <c r="F2273" s="45">
        <v>102.19</v>
      </c>
      <c r="G2273" s="45">
        <v>101.88</v>
      </c>
      <c r="H2273" s="46">
        <v>42809700</v>
      </c>
    </row>
    <row r="2274" spans="2:8" ht="13.5" thickBot="1" x14ac:dyDescent="0.25">
      <c r="B2274" s="44" t="s">
        <v>2414</v>
      </c>
      <c r="C2274" s="45">
        <v>97.79</v>
      </c>
      <c r="D2274" s="45">
        <v>99.73</v>
      </c>
      <c r="E2274" s="45">
        <v>97.55</v>
      </c>
      <c r="F2274" s="45">
        <v>99.67</v>
      </c>
      <c r="G2274" s="45">
        <v>99.37</v>
      </c>
      <c r="H2274" s="46">
        <v>26392100</v>
      </c>
    </row>
    <row r="2275" spans="2:8" ht="13.5" thickBot="1" x14ac:dyDescent="0.25">
      <c r="B2275" s="44" t="s">
        <v>2415</v>
      </c>
      <c r="C2275" s="45">
        <v>97.37</v>
      </c>
      <c r="D2275" s="45">
        <v>98.18</v>
      </c>
      <c r="E2275" s="45">
        <v>96.47</v>
      </c>
      <c r="F2275" s="45">
        <v>97.11</v>
      </c>
      <c r="G2275" s="45">
        <v>96.82</v>
      </c>
      <c r="H2275" s="46">
        <v>21917800</v>
      </c>
    </row>
    <row r="2276" spans="2:8" ht="13.5" thickBot="1" x14ac:dyDescent="0.25">
      <c r="B2276" s="44" t="s">
        <v>2416</v>
      </c>
      <c r="C2276" s="45">
        <v>98.73</v>
      </c>
      <c r="D2276" s="45">
        <v>99.59</v>
      </c>
      <c r="E2276" s="45">
        <v>96.56</v>
      </c>
      <c r="F2276" s="45">
        <v>97</v>
      </c>
      <c r="G2276" s="45">
        <v>96.71</v>
      </c>
      <c r="H2276" s="46">
        <v>30881800</v>
      </c>
    </row>
    <row r="2277" spans="2:8" ht="13.5" thickBot="1" x14ac:dyDescent="0.25">
      <c r="B2277" s="44" t="s">
        <v>2417</v>
      </c>
      <c r="C2277" s="45">
        <v>97.18</v>
      </c>
      <c r="D2277" s="45">
        <v>98.57</v>
      </c>
      <c r="E2277" s="45">
        <v>96.92</v>
      </c>
      <c r="F2277" s="45">
        <v>98.47</v>
      </c>
      <c r="G2277" s="45">
        <v>98.17</v>
      </c>
      <c r="H2277" s="46">
        <v>23729900</v>
      </c>
    </row>
    <row r="2278" spans="2:8" ht="13.5" thickBot="1" x14ac:dyDescent="0.25">
      <c r="B2278" s="44" t="s">
        <v>2418</v>
      </c>
      <c r="C2278" s="45">
        <v>96.18</v>
      </c>
      <c r="D2278" s="45">
        <v>97.59</v>
      </c>
      <c r="E2278" s="45">
        <v>95.35</v>
      </c>
      <c r="F2278" s="45">
        <v>97.54</v>
      </c>
      <c r="G2278" s="45">
        <v>97.25</v>
      </c>
      <c r="H2278" s="46">
        <v>25412900</v>
      </c>
    </row>
    <row r="2279" spans="2:8" ht="13.5" thickBot="1" x14ac:dyDescent="0.25">
      <c r="B2279" s="44" t="s">
        <v>2419</v>
      </c>
      <c r="C2279" s="45">
        <v>94.99</v>
      </c>
      <c r="D2279" s="45">
        <v>96.3</v>
      </c>
      <c r="E2279" s="45">
        <v>94.9</v>
      </c>
      <c r="F2279" s="45">
        <v>95.96</v>
      </c>
      <c r="G2279" s="45">
        <v>95.67</v>
      </c>
      <c r="H2279" s="46">
        <v>27557500</v>
      </c>
    </row>
    <row r="2280" spans="2:8" ht="13.5" thickBot="1" x14ac:dyDescent="0.25">
      <c r="B2280" s="44" t="s">
        <v>2420</v>
      </c>
      <c r="C2280" s="45">
        <v>94.08</v>
      </c>
      <c r="D2280" s="45">
        <v>95.2</v>
      </c>
      <c r="E2280" s="45">
        <v>93.61</v>
      </c>
      <c r="F2280" s="45">
        <v>94.07</v>
      </c>
      <c r="G2280" s="45">
        <v>93.79</v>
      </c>
      <c r="H2280" s="46">
        <v>19253400</v>
      </c>
    </row>
    <row r="2281" spans="2:8" ht="13.5" thickBot="1" x14ac:dyDescent="0.25">
      <c r="B2281" s="44" t="s">
        <v>2421</v>
      </c>
      <c r="C2281" s="45">
        <v>93.66</v>
      </c>
      <c r="D2281" s="45">
        <v>95.37</v>
      </c>
      <c r="E2281" s="45">
        <v>93.55</v>
      </c>
      <c r="F2281" s="45">
        <v>94.12</v>
      </c>
      <c r="G2281" s="45">
        <v>93.84</v>
      </c>
      <c r="H2281" s="46">
        <v>19480300</v>
      </c>
    </row>
    <row r="2282" spans="2:8" ht="13.5" thickBot="1" x14ac:dyDescent="0.25">
      <c r="B2282" s="44" t="s">
        <v>2422</v>
      </c>
      <c r="C2282" s="45">
        <v>93.32</v>
      </c>
      <c r="D2282" s="45">
        <v>94.6</v>
      </c>
      <c r="E2282" s="45">
        <v>92.67</v>
      </c>
      <c r="F2282" s="45">
        <v>94.26</v>
      </c>
      <c r="G2282" s="45">
        <v>93.98</v>
      </c>
      <c r="H2282" s="46">
        <v>18449600</v>
      </c>
    </row>
    <row r="2283" spans="2:8" ht="13.5" thickBot="1" x14ac:dyDescent="0.25">
      <c r="B2283" s="44" t="s">
        <v>2423</v>
      </c>
      <c r="C2283" s="45">
        <v>92.9</v>
      </c>
      <c r="D2283" s="45">
        <v>93.74</v>
      </c>
      <c r="E2283" s="45">
        <v>92.24</v>
      </c>
      <c r="F2283" s="45">
        <v>93.24</v>
      </c>
      <c r="G2283" s="45">
        <v>92.96</v>
      </c>
      <c r="H2283" s="46">
        <v>20012900</v>
      </c>
    </row>
    <row r="2284" spans="2:8" ht="13.5" thickBot="1" x14ac:dyDescent="0.25">
      <c r="B2284" s="44" t="s">
        <v>2424</v>
      </c>
      <c r="C2284" s="45">
        <v>91.89</v>
      </c>
      <c r="D2284" s="45">
        <v>93.22</v>
      </c>
      <c r="E2284" s="45">
        <v>90.47</v>
      </c>
      <c r="F2284" s="45">
        <v>92.47</v>
      </c>
      <c r="G2284" s="45">
        <v>92.19</v>
      </c>
      <c r="H2284" s="46">
        <v>27290500</v>
      </c>
    </row>
    <row r="2285" spans="2:8" ht="13.5" thickBot="1" x14ac:dyDescent="0.25">
      <c r="B2285" s="44" t="s">
        <v>2425</v>
      </c>
      <c r="C2285" s="45">
        <v>93.11</v>
      </c>
      <c r="D2285" s="45">
        <v>93.66</v>
      </c>
      <c r="E2285" s="45">
        <v>91.37</v>
      </c>
      <c r="F2285" s="45">
        <v>92.4</v>
      </c>
      <c r="G2285" s="45">
        <v>92.12</v>
      </c>
      <c r="H2285" s="46">
        <v>24129300</v>
      </c>
    </row>
    <row r="2286" spans="2:8" ht="13.5" thickBot="1" x14ac:dyDescent="0.25">
      <c r="B2286" s="44" t="s">
        <v>2426</v>
      </c>
      <c r="C2286" s="45">
        <v>94.08</v>
      </c>
      <c r="D2286" s="45">
        <v>94.17</v>
      </c>
      <c r="E2286" s="45">
        <v>92.34</v>
      </c>
      <c r="F2286" s="45">
        <v>92.8</v>
      </c>
      <c r="G2286" s="45">
        <v>92.52</v>
      </c>
      <c r="H2286" s="46">
        <v>22172800</v>
      </c>
    </row>
    <row r="2287" spans="2:8" ht="13.5" thickBot="1" x14ac:dyDescent="0.25">
      <c r="B2287" s="44" t="s">
        <v>2427</v>
      </c>
      <c r="C2287" s="45">
        <v>92.94</v>
      </c>
      <c r="D2287" s="45">
        <v>94.27</v>
      </c>
      <c r="E2287" s="45">
        <v>92.66</v>
      </c>
      <c r="F2287" s="45">
        <v>94.01</v>
      </c>
      <c r="G2287" s="45">
        <v>93.73</v>
      </c>
      <c r="H2287" s="46">
        <v>27292500</v>
      </c>
    </row>
    <row r="2288" spans="2:8" ht="13.5" thickBot="1" x14ac:dyDescent="0.25">
      <c r="B2288" s="44" t="s">
        <v>2428</v>
      </c>
      <c r="C2288" s="45">
        <v>88.9</v>
      </c>
      <c r="D2288" s="45">
        <v>92.2</v>
      </c>
      <c r="E2288" s="45">
        <v>88.37</v>
      </c>
      <c r="F2288" s="45">
        <v>92.07</v>
      </c>
      <c r="G2288" s="45">
        <v>91.79</v>
      </c>
      <c r="H2288" s="46">
        <v>37881700</v>
      </c>
    </row>
    <row r="2289" spans="2:8" ht="13.5" thickBot="1" x14ac:dyDescent="0.25">
      <c r="B2289" s="44" t="s">
        <v>2429</v>
      </c>
      <c r="C2289" s="45">
        <v>90.05</v>
      </c>
      <c r="D2289" s="45">
        <v>90.95</v>
      </c>
      <c r="E2289" s="45">
        <v>88.36</v>
      </c>
      <c r="F2289" s="45">
        <v>90.95</v>
      </c>
      <c r="G2289" s="45">
        <v>90.68</v>
      </c>
      <c r="H2289" s="46">
        <v>29283700</v>
      </c>
    </row>
    <row r="2290" spans="2:8" ht="13.5" thickBot="1" x14ac:dyDescent="0.25">
      <c r="B2290" s="44" t="s">
        <v>2430</v>
      </c>
      <c r="C2290" s="45">
        <v>88.44</v>
      </c>
      <c r="D2290" s="45">
        <v>90.02</v>
      </c>
      <c r="E2290" s="45">
        <v>88.01</v>
      </c>
      <c r="F2290" s="45">
        <v>89.9</v>
      </c>
      <c r="G2290" s="45">
        <v>89.63</v>
      </c>
      <c r="H2290" s="46">
        <v>36169100</v>
      </c>
    </row>
    <row r="2291" spans="2:8" ht="13.5" thickBot="1" x14ac:dyDescent="0.25">
      <c r="B2291" s="44" t="s">
        <v>2431</v>
      </c>
      <c r="C2291" s="45">
        <v>89.1</v>
      </c>
      <c r="D2291" s="45">
        <v>90.06</v>
      </c>
      <c r="E2291" s="45">
        <v>85.72</v>
      </c>
      <c r="F2291" s="45">
        <v>86.67</v>
      </c>
      <c r="G2291" s="45">
        <v>86.41</v>
      </c>
      <c r="H2291" s="46">
        <v>42281800</v>
      </c>
    </row>
    <row r="2292" spans="2:8" ht="13.5" thickBot="1" x14ac:dyDescent="0.25">
      <c r="B2292" s="44" t="s">
        <v>2432</v>
      </c>
      <c r="C2292" s="45">
        <v>92.08</v>
      </c>
      <c r="D2292" s="45">
        <v>92.29</v>
      </c>
      <c r="E2292" s="45">
        <v>88.18</v>
      </c>
      <c r="F2292" s="45">
        <v>89.21</v>
      </c>
      <c r="G2292" s="45">
        <v>88.94</v>
      </c>
      <c r="H2292" s="46">
        <v>41199900</v>
      </c>
    </row>
    <row r="2293" spans="2:8" ht="13.5" thickBot="1" x14ac:dyDescent="0.25">
      <c r="B2293" s="44" t="s">
        <v>2433</v>
      </c>
      <c r="C2293" s="45">
        <v>95.79</v>
      </c>
      <c r="D2293" s="45">
        <v>95.85</v>
      </c>
      <c r="E2293" s="45">
        <v>92.06</v>
      </c>
      <c r="F2293" s="45">
        <v>92.77</v>
      </c>
      <c r="G2293" s="45">
        <v>92.49</v>
      </c>
      <c r="H2293" s="46">
        <v>28961600</v>
      </c>
    </row>
    <row r="2294" spans="2:8" ht="13.5" thickBot="1" x14ac:dyDescent="0.25">
      <c r="B2294" s="44" t="s">
        <v>2434</v>
      </c>
      <c r="C2294" s="45">
        <v>93.06</v>
      </c>
      <c r="D2294" s="45">
        <v>94.77</v>
      </c>
      <c r="E2294" s="45">
        <v>92.24</v>
      </c>
      <c r="F2294" s="45">
        <v>94.41</v>
      </c>
      <c r="G2294" s="45">
        <v>94.13</v>
      </c>
      <c r="H2294" s="46">
        <v>29106000</v>
      </c>
    </row>
    <row r="2295" spans="2:8" ht="13.5" thickBot="1" x14ac:dyDescent="0.25">
      <c r="B2295" s="44" t="s">
        <v>2435</v>
      </c>
      <c r="C2295" s="45">
        <v>93.4</v>
      </c>
      <c r="D2295" s="45">
        <v>94.32</v>
      </c>
      <c r="E2295" s="45">
        <v>92.8</v>
      </c>
      <c r="F2295" s="45">
        <v>93.97</v>
      </c>
      <c r="G2295" s="45">
        <v>93.69</v>
      </c>
      <c r="H2295" s="46">
        <v>21701400</v>
      </c>
    </row>
    <row r="2296" spans="2:8" ht="13.5" thickBot="1" x14ac:dyDescent="0.25">
      <c r="B2296" s="44" t="s">
        <v>2436</v>
      </c>
      <c r="C2296" s="45">
        <v>93.77</v>
      </c>
      <c r="D2296" s="45">
        <v>94.68</v>
      </c>
      <c r="E2296" s="45">
        <v>91.92</v>
      </c>
      <c r="F2296" s="45">
        <v>92.96</v>
      </c>
      <c r="G2296" s="45">
        <v>92.68</v>
      </c>
      <c r="H2296" s="46">
        <v>36888900</v>
      </c>
    </row>
    <row r="2297" spans="2:8" ht="13.5" thickBot="1" x14ac:dyDescent="0.25">
      <c r="B2297" s="44" t="s">
        <v>2437</v>
      </c>
      <c r="C2297" s="45">
        <v>94.62</v>
      </c>
      <c r="D2297" s="45">
        <v>96.49</v>
      </c>
      <c r="E2297" s="45">
        <v>94.52</v>
      </c>
      <c r="F2297" s="45">
        <v>95.55</v>
      </c>
      <c r="G2297" s="45">
        <v>95.26</v>
      </c>
      <c r="H2297" s="46">
        <v>28790000</v>
      </c>
    </row>
    <row r="2298" spans="2:8" ht="13.5" thickBot="1" x14ac:dyDescent="0.25">
      <c r="B2298" s="44" t="s">
        <v>2438</v>
      </c>
      <c r="C2298" s="45">
        <v>93.2</v>
      </c>
      <c r="D2298" s="45">
        <v>95.19</v>
      </c>
      <c r="E2298" s="45">
        <v>93.05</v>
      </c>
      <c r="F2298" s="45">
        <v>94.4</v>
      </c>
      <c r="G2298" s="45">
        <v>94.12</v>
      </c>
      <c r="H2298" s="46">
        <v>62300000</v>
      </c>
    </row>
    <row r="2299" spans="2:8" ht="13.5" thickBot="1" x14ac:dyDescent="0.25">
      <c r="B2299" s="44" t="s">
        <v>2439</v>
      </c>
      <c r="C2299" s="45">
        <v>93.37</v>
      </c>
      <c r="D2299" s="45">
        <v>95.51</v>
      </c>
      <c r="E2299" s="45">
        <v>92.9</v>
      </c>
      <c r="F2299" s="45">
        <v>94.34</v>
      </c>
      <c r="G2299" s="45">
        <v>94.06</v>
      </c>
      <c r="H2299" s="46">
        <v>27841800</v>
      </c>
    </row>
    <row r="2300" spans="2:8" ht="13.5" thickBot="1" x14ac:dyDescent="0.25">
      <c r="B2300" s="44" t="s">
        <v>2440</v>
      </c>
      <c r="C2300" s="45">
        <v>92.9</v>
      </c>
      <c r="D2300" s="45">
        <v>93.6</v>
      </c>
      <c r="E2300" s="45">
        <v>92.63</v>
      </c>
      <c r="F2300" s="45">
        <v>93.45</v>
      </c>
      <c r="G2300" s="45">
        <v>93.17</v>
      </c>
      <c r="H2300" s="46">
        <v>16321200</v>
      </c>
    </row>
    <row r="2301" spans="2:8" ht="13.5" thickBot="1" x14ac:dyDescent="0.25">
      <c r="B2301" s="44" t="s">
        <v>2441</v>
      </c>
      <c r="C2301" s="45">
        <v>92.37</v>
      </c>
      <c r="D2301" s="45">
        <v>93.25</v>
      </c>
      <c r="E2301" s="45">
        <v>91.79</v>
      </c>
      <c r="F2301" s="45">
        <v>92.9</v>
      </c>
      <c r="G2301" s="45">
        <v>92.62</v>
      </c>
      <c r="H2301" s="46">
        <v>18859400</v>
      </c>
    </row>
    <row r="2302" spans="2:8" ht="13.5" thickBot="1" x14ac:dyDescent="0.25">
      <c r="B2302" s="44" t="s">
        <v>2442</v>
      </c>
      <c r="C2302" s="45">
        <v>92.31</v>
      </c>
      <c r="D2302" s="45">
        <v>92.62</v>
      </c>
      <c r="E2302" s="45">
        <v>91.6</v>
      </c>
      <c r="F2302" s="45">
        <v>92.31</v>
      </c>
      <c r="G2302" s="45">
        <v>92.03</v>
      </c>
      <c r="H2302" s="46">
        <v>20127900</v>
      </c>
    </row>
    <row r="2303" spans="2:8" ht="13.5" thickBot="1" x14ac:dyDescent="0.25">
      <c r="B2303" s="44" t="s">
        <v>2443</v>
      </c>
      <c r="C2303" s="45">
        <v>91.68</v>
      </c>
      <c r="D2303" s="45">
        <v>92.08</v>
      </c>
      <c r="E2303" s="45">
        <v>91.13</v>
      </c>
      <c r="F2303" s="45">
        <v>92.05</v>
      </c>
      <c r="G2303" s="45">
        <v>91.77</v>
      </c>
      <c r="H2303" s="46">
        <v>21185000</v>
      </c>
    </row>
    <row r="2304" spans="2:8" ht="13.5" thickBot="1" x14ac:dyDescent="0.25">
      <c r="B2304" s="44" t="s">
        <v>2444</v>
      </c>
      <c r="C2304" s="45">
        <v>90.07</v>
      </c>
      <c r="D2304" s="45">
        <v>92.06</v>
      </c>
      <c r="E2304" s="45">
        <v>89.63</v>
      </c>
      <c r="F2304" s="45">
        <v>91.98</v>
      </c>
      <c r="G2304" s="45">
        <v>91.7</v>
      </c>
      <c r="H2304" s="46">
        <v>26437400</v>
      </c>
    </row>
    <row r="2305" spans="2:8" ht="13.5" thickBot="1" x14ac:dyDescent="0.25">
      <c r="B2305" s="44" t="s">
        <v>2445</v>
      </c>
      <c r="C2305" s="45">
        <v>90.78</v>
      </c>
      <c r="D2305" s="45">
        <v>91.98</v>
      </c>
      <c r="E2305" s="45">
        <v>90.17</v>
      </c>
      <c r="F2305" s="45">
        <v>90.44</v>
      </c>
      <c r="G2305" s="45">
        <v>90.17</v>
      </c>
      <c r="H2305" s="46">
        <v>32551100</v>
      </c>
    </row>
    <row r="2306" spans="2:8" ht="13.5" thickBot="1" x14ac:dyDescent="0.25">
      <c r="B2306" s="44" t="s">
        <v>2446</v>
      </c>
      <c r="C2306" s="45">
        <v>89.69</v>
      </c>
      <c r="D2306" s="45">
        <v>90.24</v>
      </c>
      <c r="E2306" s="45">
        <v>88.83</v>
      </c>
      <c r="F2306" s="45">
        <v>89.53</v>
      </c>
      <c r="G2306" s="45">
        <v>89.26</v>
      </c>
      <c r="H2306" s="46">
        <v>27012500</v>
      </c>
    </row>
    <row r="2307" spans="2:8" ht="13.5" thickBot="1" x14ac:dyDescent="0.25">
      <c r="B2307" s="44" t="s">
        <v>2447</v>
      </c>
      <c r="C2307" s="45">
        <v>87.2</v>
      </c>
      <c r="D2307" s="45">
        <v>88.39</v>
      </c>
      <c r="E2307" s="45">
        <v>86.7</v>
      </c>
      <c r="F2307" s="45">
        <v>88.26</v>
      </c>
      <c r="G2307" s="45">
        <v>88</v>
      </c>
      <c r="H2307" s="46">
        <v>27328700</v>
      </c>
    </row>
    <row r="2308" spans="2:8" ht="13.5" thickBot="1" x14ac:dyDescent="0.25">
      <c r="B2308" s="44" t="s">
        <v>2448</v>
      </c>
      <c r="C2308" s="45">
        <v>89.76</v>
      </c>
      <c r="D2308" s="45">
        <v>89.82</v>
      </c>
      <c r="E2308" s="45">
        <v>87.73</v>
      </c>
      <c r="F2308" s="45">
        <v>88.15</v>
      </c>
      <c r="G2308" s="45">
        <v>87.89</v>
      </c>
      <c r="H2308" s="46">
        <v>27048200</v>
      </c>
    </row>
    <row r="2309" spans="2:8" ht="13.5" thickBot="1" x14ac:dyDescent="0.25">
      <c r="B2309" s="44" t="s">
        <v>2449</v>
      </c>
      <c r="C2309" s="45">
        <v>88.81</v>
      </c>
      <c r="D2309" s="45">
        <v>89.89</v>
      </c>
      <c r="E2309" s="45">
        <v>87.63</v>
      </c>
      <c r="F2309" s="45">
        <v>89.89</v>
      </c>
      <c r="G2309" s="45">
        <v>89.62</v>
      </c>
      <c r="H2309" s="46">
        <v>27190500</v>
      </c>
    </row>
    <row r="2310" spans="2:8" ht="13.5" thickBot="1" x14ac:dyDescent="0.25">
      <c r="B2310" s="44" t="s">
        <v>2450</v>
      </c>
      <c r="C2310" s="45">
        <v>86.85</v>
      </c>
      <c r="D2310" s="45">
        <v>89.39</v>
      </c>
      <c r="E2310" s="45">
        <v>86.5</v>
      </c>
      <c r="F2310" s="45">
        <v>87.23</v>
      </c>
      <c r="G2310" s="45">
        <v>86.97</v>
      </c>
      <c r="H2310" s="46">
        <v>36097400</v>
      </c>
    </row>
    <row r="2311" spans="2:8" ht="13.5" thickBot="1" x14ac:dyDescent="0.25">
      <c r="B2311" s="44" t="s">
        <v>2451</v>
      </c>
      <c r="C2311" s="45">
        <v>90.6</v>
      </c>
      <c r="D2311" s="45">
        <v>91.05</v>
      </c>
      <c r="E2311" s="45">
        <v>88.89</v>
      </c>
      <c r="F2311" s="45">
        <v>89.43</v>
      </c>
      <c r="G2311" s="45">
        <v>89.16</v>
      </c>
      <c r="H2311" s="46">
        <v>32850700</v>
      </c>
    </row>
    <row r="2312" spans="2:8" ht="13.5" thickBot="1" x14ac:dyDescent="0.25">
      <c r="B2312" s="44" t="s">
        <v>2452</v>
      </c>
      <c r="C2312" s="45">
        <v>89.88</v>
      </c>
      <c r="D2312" s="45">
        <v>91.48</v>
      </c>
      <c r="E2312" s="45">
        <v>89.79</v>
      </c>
      <c r="F2312" s="45">
        <v>91.01</v>
      </c>
      <c r="G2312" s="45">
        <v>90.74</v>
      </c>
      <c r="H2312" s="46">
        <v>33215900</v>
      </c>
    </row>
    <row r="2313" spans="2:8" ht="13.5" thickBot="1" x14ac:dyDescent="0.25">
      <c r="B2313" s="44" t="s">
        <v>2453</v>
      </c>
      <c r="C2313" s="45">
        <v>89.1</v>
      </c>
      <c r="D2313" s="45">
        <v>90.06</v>
      </c>
      <c r="E2313" s="45">
        <v>87.19</v>
      </c>
      <c r="F2313" s="45">
        <v>89.73</v>
      </c>
      <c r="G2313" s="45">
        <v>89.46</v>
      </c>
      <c r="H2313" s="46">
        <v>42431400</v>
      </c>
    </row>
    <row r="2314" spans="2:8" ht="13.5" thickBot="1" x14ac:dyDescent="0.25">
      <c r="B2314" s="44" t="s">
        <v>2454</v>
      </c>
      <c r="C2314" s="45">
        <v>85.95</v>
      </c>
      <c r="D2314" s="45">
        <v>87.46</v>
      </c>
      <c r="E2314" s="45">
        <v>83.26</v>
      </c>
      <c r="F2314" s="45">
        <v>87.19</v>
      </c>
      <c r="G2314" s="45">
        <v>86.93</v>
      </c>
      <c r="H2314" s="46">
        <v>45124300</v>
      </c>
    </row>
    <row r="2315" spans="2:8" ht="13.5" thickBot="1" x14ac:dyDescent="0.25">
      <c r="B2315" s="44" t="s">
        <v>2455</v>
      </c>
      <c r="C2315" s="45">
        <v>86.95</v>
      </c>
      <c r="D2315" s="45">
        <v>87.67</v>
      </c>
      <c r="E2315" s="45">
        <v>83</v>
      </c>
      <c r="F2315" s="45">
        <v>83</v>
      </c>
      <c r="G2315" s="45">
        <v>82.75</v>
      </c>
      <c r="H2315" s="46">
        <v>52021200</v>
      </c>
    </row>
    <row r="2316" spans="2:8" ht="13.5" thickBot="1" x14ac:dyDescent="0.25">
      <c r="B2316" s="44" t="s">
        <v>2456</v>
      </c>
      <c r="C2316" s="45">
        <v>77.03</v>
      </c>
      <c r="D2316" s="45">
        <v>82.09</v>
      </c>
      <c r="E2316" s="45">
        <v>72</v>
      </c>
      <c r="F2316" s="45">
        <v>82.09</v>
      </c>
      <c r="G2316" s="45">
        <v>81.84</v>
      </c>
      <c r="H2316" s="46">
        <v>83710700</v>
      </c>
    </row>
    <row r="2317" spans="2:8" ht="13.5" thickBot="1" x14ac:dyDescent="0.25">
      <c r="B2317" s="44" t="s">
        <v>2457</v>
      </c>
      <c r="C2317" s="45">
        <v>87.52</v>
      </c>
      <c r="D2317" s="45">
        <v>89.18</v>
      </c>
      <c r="E2317" s="45">
        <v>85.61</v>
      </c>
      <c r="F2317" s="45">
        <v>86.06</v>
      </c>
      <c r="G2317" s="45">
        <v>85.8</v>
      </c>
      <c r="H2317" s="46">
        <v>62778700</v>
      </c>
    </row>
    <row r="2318" spans="2:8" ht="13.5" thickBot="1" x14ac:dyDescent="0.25">
      <c r="B2318" s="44" t="s">
        <v>2458</v>
      </c>
      <c r="C2318" s="45">
        <v>93.54</v>
      </c>
      <c r="D2318" s="45">
        <v>94.77</v>
      </c>
      <c r="E2318" s="45">
        <v>90.46</v>
      </c>
      <c r="F2318" s="45">
        <v>90.56</v>
      </c>
      <c r="G2318" s="45">
        <v>90.29</v>
      </c>
      <c r="H2318" s="46">
        <v>44598200</v>
      </c>
    </row>
    <row r="2319" spans="2:8" ht="13.5" thickBot="1" x14ac:dyDescent="0.25">
      <c r="B2319" s="44" t="s">
        <v>2459</v>
      </c>
      <c r="C2319" s="45">
        <v>94.63</v>
      </c>
      <c r="D2319" s="45">
        <v>96.1</v>
      </c>
      <c r="E2319" s="45">
        <v>94.16</v>
      </c>
      <c r="F2319" s="45">
        <v>95.31</v>
      </c>
      <c r="G2319" s="45">
        <v>95.02</v>
      </c>
      <c r="H2319" s="46">
        <v>23251300</v>
      </c>
    </row>
    <row r="2320" spans="2:8" ht="13.5" thickBot="1" x14ac:dyDescent="0.25">
      <c r="B2320" s="44" t="s">
        <v>2460</v>
      </c>
      <c r="C2320" s="45">
        <v>94.08</v>
      </c>
      <c r="D2320" s="45">
        <v>95.85</v>
      </c>
      <c r="E2320" s="45">
        <v>94.04</v>
      </c>
      <c r="F2320" s="45">
        <v>95.17</v>
      </c>
      <c r="G2320" s="45">
        <v>94.88</v>
      </c>
      <c r="H2320" s="46">
        <v>22278800</v>
      </c>
    </row>
    <row r="2321" spans="2:8" ht="13.5" thickBot="1" x14ac:dyDescent="0.25">
      <c r="B2321" s="44" t="s">
        <v>2461</v>
      </c>
      <c r="C2321" s="45">
        <v>94.42</v>
      </c>
      <c r="D2321" s="45">
        <v>94.46</v>
      </c>
      <c r="E2321" s="45">
        <v>93.39</v>
      </c>
      <c r="F2321" s="45">
        <v>93.93</v>
      </c>
      <c r="G2321" s="45">
        <v>93.65</v>
      </c>
      <c r="H2321" s="46">
        <v>18313500</v>
      </c>
    </row>
    <row r="2322" spans="2:8" ht="13.5" thickBot="1" x14ac:dyDescent="0.25">
      <c r="B2322" s="44" t="s">
        <v>2462</v>
      </c>
      <c r="C2322" s="45">
        <v>93.54</v>
      </c>
      <c r="D2322" s="45">
        <v>94.72</v>
      </c>
      <c r="E2322" s="45">
        <v>93.21</v>
      </c>
      <c r="F2322" s="45">
        <v>94.42</v>
      </c>
      <c r="G2322" s="45">
        <v>94.14</v>
      </c>
      <c r="H2322" s="46">
        <v>15929700</v>
      </c>
    </row>
    <row r="2323" spans="2:8" ht="13.5" thickBot="1" x14ac:dyDescent="0.25">
      <c r="B2323" s="44" t="s">
        <v>2463</v>
      </c>
      <c r="C2323" s="45">
        <v>94.05</v>
      </c>
      <c r="D2323" s="45">
        <v>94.73</v>
      </c>
      <c r="E2323" s="45">
        <v>93.35</v>
      </c>
      <c r="F2323" s="45">
        <v>93.43</v>
      </c>
      <c r="G2323" s="45">
        <v>93.15</v>
      </c>
      <c r="H2323" s="46">
        <v>17451800</v>
      </c>
    </row>
    <row r="2324" spans="2:8" ht="13.5" thickBot="1" x14ac:dyDescent="0.25">
      <c r="B2324" s="44" t="s">
        <v>2464</v>
      </c>
      <c r="C2324" s="45">
        <v>92.7</v>
      </c>
      <c r="D2324" s="45">
        <v>94.44</v>
      </c>
      <c r="E2324" s="45">
        <v>91.19</v>
      </c>
      <c r="F2324" s="45">
        <v>94.19</v>
      </c>
      <c r="G2324" s="45">
        <v>93.91</v>
      </c>
      <c r="H2324" s="46">
        <v>27050500</v>
      </c>
    </row>
    <row r="2325" spans="2:8" ht="13.5" thickBot="1" x14ac:dyDescent="0.25">
      <c r="B2325" s="44" t="s">
        <v>2465</v>
      </c>
      <c r="C2325" s="45">
        <v>93.73</v>
      </c>
      <c r="D2325" s="45">
        <v>94.76</v>
      </c>
      <c r="E2325" s="45">
        <v>92.9</v>
      </c>
      <c r="F2325" s="45">
        <v>93.62</v>
      </c>
      <c r="G2325" s="45">
        <v>93.34</v>
      </c>
      <c r="H2325" s="46">
        <v>22491000</v>
      </c>
    </row>
    <row r="2326" spans="2:8" ht="13.5" thickBot="1" x14ac:dyDescent="0.25">
      <c r="B2326" s="44" t="s">
        <v>2466</v>
      </c>
      <c r="C2326" s="45">
        <v>95.68</v>
      </c>
      <c r="D2326" s="45">
        <v>95.9</v>
      </c>
      <c r="E2326" s="45">
        <v>93.63</v>
      </c>
      <c r="F2326" s="45">
        <v>94.15</v>
      </c>
      <c r="G2326" s="45">
        <v>93.87</v>
      </c>
      <c r="H2326" s="46">
        <v>21624200</v>
      </c>
    </row>
    <row r="2327" spans="2:8" ht="13.5" thickBot="1" x14ac:dyDescent="0.25">
      <c r="B2327" s="44" t="s">
        <v>2467</v>
      </c>
      <c r="C2327" s="45">
        <v>95.38</v>
      </c>
      <c r="D2327" s="45">
        <v>95.4</v>
      </c>
      <c r="E2327" s="45">
        <v>93.61</v>
      </c>
      <c r="F2327" s="45">
        <v>94.3</v>
      </c>
      <c r="G2327" s="45">
        <v>94.02</v>
      </c>
      <c r="H2327" s="46">
        <v>23199100</v>
      </c>
    </row>
    <row r="2328" spans="2:8" ht="13.5" thickBot="1" x14ac:dyDescent="0.25">
      <c r="B2328" s="44" t="s">
        <v>2468</v>
      </c>
      <c r="C2328" s="45">
        <v>97.18</v>
      </c>
      <c r="D2328" s="45">
        <v>98.74</v>
      </c>
      <c r="E2328" s="45">
        <v>94.42</v>
      </c>
      <c r="F2328" s="45">
        <v>95.12</v>
      </c>
      <c r="G2328" s="45">
        <v>94.83</v>
      </c>
      <c r="H2328" s="46">
        <v>42271300</v>
      </c>
    </row>
    <row r="2329" spans="2:8" ht="13.5" thickBot="1" x14ac:dyDescent="0.25">
      <c r="B2329" s="44" t="s">
        <v>2469</v>
      </c>
      <c r="C2329" s="45">
        <v>95.25</v>
      </c>
      <c r="D2329" s="45">
        <v>97.09</v>
      </c>
      <c r="E2329" s="45">
        <v>95.18</v>
      </c>
      <c r="F2329" s="45">
        <v>96.44</v>
      </c>
      <c r="G2329" s="45">
        <v>96.15</v>
      </c>
      <c r="H2329" s="46">
        <v>29813200</v>
      </c>
    </row>
    <row r="2330" spans="2:8" ht="13.5" thickBot="1" x14ac:dyDescent="0.25">
      <c r="B2330" s="44" t="s">
        <v>2470</v>
      </c>
      <c r="C2330" s="45">
        <v>93.79</v>
      </c>
      <c r="D2330" s="45">
        <v>94.73</v>
      </c>
      <c r="E2330" s="45">
        <v>93.33</v>
      </c>
      <c r="F2330" s="45">
        <v>94.06</v>
      </c>
      <c r="G2330" s="45">
        <v>93.78</v>
      </c>
      <c r="H2330" s="46">
        <v>20136000</v>
      </c>
    </row>
    <row r="2331" spans="2:8" ht="13.5" thickBot="1" x14ac:dyDescent="0.25">
      <c r="B2331" s="44" t="s">
        <v>2471</v>
      </c>
      <c r="C2331" s="45">
        <v>93.53</v>
      </c>
      <c r="D2331" s="45">
        <v>95.08</v>
      </c>
      <c r="E2331" s="45">
        <v>92.8</v>
      </c>
      <c r="F2331" s="45">
        <v>94.14</v>
      </c>
      <c r="G2331" s="45">
        <v>93.86</v>
      </c>
      <c r="H2331" s="46">
        <v>29343100</v>
      </c>
    </row>
    <row r="2332" spans="2:8" ht="13.5" thickBot="1" x14ac:dyDescent="0.25">
      <c r="B2332" s="44" t="s">
        <v>2472</v>
      </c>
      <c r="C2332" s="45">
        <v>94.95</v>
      </c>
      <c r="D2332" s="45">
        <v>96.33</v>
      </c>
      <c r="E2332" s="45">
        <v>93.95</v>
      </c>
      <c r="F2332" s="45">
        <v>94.01</v>
      </c>
      <c r="G2332" s="45">
        <v>93.73</v>
      </c>
      <c r="H2332" s="46">
        <v>46509000</v>
      </c>
    </row>
    <row r="2333" spans="2:8" ht="13.5" thickBot="1" x14ac:dyDescent="0.25">
      <c r="B2333" s="44" t="s">
        <v>2473</v>
      </c>
      <c r="C2333" s="45">
        <v>94.91</v>
      </c>
      <c r="D2333" s="45">
        <v>95.81</v>
      </c>
      <c r="E2333" s="45">
        <v>91.8</v>
      </c>
      <c r="F2333" s="45">
        <v>95.21</v>
      </c>
      <c r="G2333" s="45">
        <v>94.92</v>
      </c>
      <c r="H2333" s="46">
        <v>86211300</v>
      </c>
    </row>
    <row r="2334" spans="2:8" ht="13.5" thickBot="1" x14ac:dyDescent="0.25">
      <c r="B2334" s="44" t="s">
        <v>2474</v>
      </c>
      <c r="C2334" s="45">
        <v>96.32</v>
      </c>
      <c r="D2334" s="45">
        <v>97.28</v>
      </c>
      <c r="E2334" s="45">
        <v>94.74</v>
      </c>
      <c r="F2334" s="45">
        <v>96.99</v>
      </c>
      <c r="G2334" s="45">
        <v>96.7</v>
      </c>
      <c r="H2334" s="46">
        <v>64648300</v>
      </c>
    </row>
    <row r="2335" spans="2:8" ht="13.5" thickBot="1" x14ac:dyDescent="0.25">
      <c r="B2335" s="44" t="s">
        <v>2475</v>
      </c>
      <c r="C2335" s="45">
        <v>94.84</v>
      </c>
      <c r="D2335" s="45">
        <v>95.56</v>
      </c>
      <c r="E2335" s="45">
        <v>93.31</v>
      </c>
      <c r="F2335" s="45">
        <v>95.29</v>
      </c>
      <c r="G2335" s="45">
        <v>95</v>
      </c>
      <c r="H2335" s="46">
        <v>35236000</v>
      </c>
    </row>
    <row r="2336" spans="2:8" ht="13.5" thickBot="1" x14ac:dyDescent="0.25">
      <c r="B2336" s="44" t="s">
        <v>2476</v>
      </c>
      <c r="C2336" s="45">
        <v>96.58</v>
      </c>
      <c r="D2336" s="45">
        <v>96.61</v>
      </c>
      <c r="E2336" s="45">
        <v>93.83</v>
      </c>
      <c r="F2336" s="45">
        <v>94.17</v>
      </c>
      <c r="G2336" s="45">
        <v>93.89</v>
      </c>
      <c r="H2336" s="46">
        <v>38585400</v>
      </c>
    </row>
    <row r="2337" spans="2:8" ht="13.5" thickBot="1" x14ac:dyDescent="0.25">
      <c r="B2337" s="44" t="s">
        <v>2477</v>
      </c>
      <c r="C2337" s="45">
        <v>97.35</v>
      </c>
      <c r="D2337" s="45">
        <v>97.76</v>
      </c>
      <c r="E2337" s="45">
        <v>95.88</v>
      </c>
      <c r="F2337" s="45">
        <v>96.95</v>
      </c>
      <c r="G2337" s="45">
        <v>96.66</v>
      </c>
      <c r="H2337" s="46">
        <v>33444900</v>
      </c>
    </row>
    <row r="2338" spans="2:8" ht="13.5" thickBot="1" x14ac:dyDescent="0.25">
      <c r="B2338" s="44" t="s">
        <v>2478</v>
      </c>
      <c r="C2338" s="45">
        <v>96.96</v>
      </c>
      <c r="D2338" s="45">
        <v>97.45</v>
      </c>
      <c r="E2338" s="45">
        <v>94.81</v>
      </c>
      <c r="F2338" s="45">
        <v>95.44</v>
      </c>
      <c r="G2338" s="45">
        <v>95.15</v>
      </c>
      <c r="H2338" s="46">
        <v>29418800</v>
      </c>
    </row>
    <row r="2339" spans="2:8" ht="13.5" thickBot="1" x14ac:dyDescent="0.25">
      <c r="B2339" s="44" t="s">
        <v>2479</v>
      </c>
      <c r="C2339" s="45">
        <v>96.74</v>
      </c>
      <c r="D2339" s="45">
        <v>97.58</v>
      </c>
      <c r="E2339" s="45">
        <v>95.92</v>
      </c>
      <c r="F2339" s="45">
        <v>97.04</v>
      </c>
      <c r="G2339" s="45">
        <v>96.75</v>
      </c>
      <c r="H2339" s="46">
        <v>28299500</v>
      </c>
    </row>
    <row r="2340" spans="2:8" ht="13.5" thickBot="1" x14ac:dyDescent="0.25">
      <c r="B2340" s="44" t="s">
        <v>2480</v>
      </c>
      <c r="C2340" s="45">
        <v>98.95</v>
      </c>
      <c r="D2340" s="45">
        <v>99.24</v>
      </c>
      <c r="E2340" s="45">
        <v>97.14</v>
      </c>
      <c r="F2340" s="45">
        <v>98.39</v>
      </c>
      <c r="G2340" s="45">
        <v>98.09</v>
      </c>
      <c r="H2340" s="46">
        <v>39453300</v>
      </c>
    </row>
    <row r="2341" spans="2:8" ht="13.5" thickBot="1" x14ac:dyDescent="0.25">
      <c r="B2341" s="44" t="s">
        <v>2481</v>
      </c>
      <c r="C2341" s="45">
        <v>95.85</v>
      </c>
      <c r="D2341" s="45">
        <v>98.6</v>
      </c>
      <c r="E2341" s="45">
        <v>95.36</v>
      </c>
      <c r="F2341" s="45">
        <v>97.91</v>
      </c>
      <c r="G2341" s="45">
        <v>97.62</v>
      </c>
      <c r="H2341" s="46">
        <v>54860500</v>
      </c>
    </row>
    <row r="2342" spans="2:8" ht="13.5" thickBot="1" x14ac:dyDescent="0.25">
      <c r="B2342" s="44" t="s">
        <v>2482</v>
      </c>
      <c r="C2342" s="45">
        <v>92.55</v>
      </c>
      <c r="D2342" s="45">
        <v>95.39</v>
      </c>
      <c r="E2342" s="45">
        <v>92.54</v>
      </c>
      <c r="F2342" s="45">
        <v>94.97</v>
      </c>
      <c r="G2342" s="45">
        <v>94.68</v>
      </c>
      <c r="H2342" s="46">
        <v>54001600</v>
      </c>
    </row>
    <row r="2343" spans="2:8" ht="13.5" thickBot="1" x14ac:dyDescent="0.25">
      <c r="B2343" s="44" t="s">
        <v>2483</v>
      </c>
      <c r="C2343" s="45">
        <v>90.28</v>
      </c>
      <c r="D2343" s="45">
        <v>90.86</v>
      </c>
      <c r="E2343" s="45">
        <v>89.77</v>
      </c>
      <c r="F2343" s="45">
        <v>90.85</v>
      </c>
      <c r="G2343" s="45">
        <v>90.58</v>
      </c>
      <c r="H2343" s="46">
        <v>21804100</v>
      </c>
    </row>
    <row r="2344" spans="2:8" ht="13.5" thickBot="1" x14ac:dyDescent="0.25">
      <c r="B2344" s="44" t="s">
        <v>2484</v>
      </c>
      <c r="C2344" s="45">
        <v>90</v>
      </c>
      <c r="D2344" s="45">
        <v>90.99</v>
      </c>
      <c r="E2344" s="45">
        <v>89.42</v>
      </c>
      <c r="F2344" s="45">
        <v>89.76</v>
      </c>
      <c r="G2344" s="45">
        <v>89.49</v>
      </c>
      <c r="H2344" s="46">
        <v>30886600</v>
      </c>
    </row>
    <row r="2345" spans="2:8" ht="13.5" thickBot="1" x14ac:dyDescent="0.25">
      <c r="B2345" s="44" t="s">
        <v>2485</v>
      </c>
      <c r="C2345" s="45">
        <v>90.46</v>
      </c>
      <c r="D2345" s="45">
        <v>90.8</v>
      </c>
      <c r="E2345" s="45">
        <v>89.65</v>
      </c>
      <c r="F2345" s="45">
        <v>89.68</v>
      </c>
      <c r="G2345" s="45">
        <v>89.41</v>
      </c>
      <c r="H2345" s="46">
        <v>26627800</v>
      </c>
    </row>
    <row r="2346" spans="2:8" ht="13.5" thickBot="1" x14ac:dyDescent="0.25">
      <c r="B2346" s="44" t="s">
        <v>2486</v>
      </c>
      <c r="C2346" s="45">
        <v>88.66</v>
      </c>
      <c r="D2346" s="45">
        <v>90.22</v>
      </c>
      <c r="E2346" s="45">
        <v>88.42</v>
      </c>
      <c r="F2346" s="45">
        <v>90.1</v>
      </c>
      <c r="G2346" s="45">
        <v>89.83</v>
      </c>
      <c r="H2346" s="46">
        <v>29976700</v>
      </c>
    </row>
    <row r="2347" spans="2:8" ht="13.5" thickBot="1" x14ac:dyDescent="0.25">
      <c r="B2347" s="44" t="s">
        <v>2487</v>
      </c>
      <c r="C2347" s="45">
        <v>87.35</v>
      </c>
      <c r="D2347" s="45">
        <v>88.22</v>
      </c>
      <c r="E2347" s="45">
        <v>86.77</v>
      </c>
      <c r="F2347" s="45">
        <v>87.95</v>
      </c>
      <c r="G2347" s="45">
        <v>87.69</v>
      </c>
      <c r="H2347" s="46">
        <v>23245900</v>
      </c>
    </row>
    <row r="2348" spans="2:8" ht="13.5" thickBot="1" x14ac:dyDescent="0.25">
      <c r="B2348" s="44" t="s">
        <v>2488</v>
      </c>
      <c r="C2348" s="45">
        <v>86.73</v>
      </c>
      <c r="D2348" s="45">
        <v>87.6</v>
      </c>
      <c r="E2348" s="45">
        <v>85.65</v>
      </c>
      <c r="F2348" s="45">
        <v>85.88</v>
      </c>
      <c r="G2348" s="45">
        <v>85.62</v>
      </c>
      <c r="H2348" s="46">
        <v>23307400</v>
      </c>
    </row>
    <row r="2349" spans="2:8" ht="13.5" thickBot="1" x14ac:dyDescent="0.25">
      <c r="B2349" s="44" t="s">
        <v>2489</v>
      </c>
      <c r="C2349" s="45">
        <v>86.29</v>
      </c>
      <c r="D2349" s="45">
        <v>86.75</v>
      </c>
      <c r="E2349" s="45">
        <v>85.45</v>
      </c>
      <c r="F2349" s="45">
        <v>85.65</v>
      </c>
      <c r="G2349" s="45">
        <v>85.39</v>
      </c>
      <c r="H2349" s="46">
        <v>24399300</v>
      </c>
    </row>
    <row r="2350" spans="2:8" ht="13.5" thickBot="1" x14ac:dyDescent="0.25">
      <c r="B2350" s="44" t="s">
        <v>2490</v>
      </c>
      <c r="C2350" s="45">
        <v>87.8</v>
      </c>
      <c r="D2350" s="45">
        <v>87.85</v>
      </c>
      <c r="E2350" s="45">
        <v>85.23</v>
      </c>
      <c r="F2350" s="45">
        <v>87.22</v>
      </c>
      <c r="G2350" s="45">
        <v>86.96</v>
      </c>
      <c r="H2350" s="46">
        <v>33059900</v>
      </c>
    </row>
    <row r="2351" spans="2:8" ht="13.5" thickBot="1" x14ac:dyDescent="0.25">
      <c r="B2351" s="44" t="s">
        <v>2491</v>
      </c>
      <c r="C2351" s="45">
        <v>86.49</v>
      </c>
      <c r="D2351" s="45">
        <v>88.19</v>
      </c>
      <c r="E2351" s="45">
        <v>86.39</v>
      </c>
      <c r="F2351" s="45">
        <v>87.55</v>
      </c>
      <c r="G2351" s="45">
        <v>87.29</v>
      </c>
      <c r="H2351" s="46">
        <v>24635900</v>
      </c>
    </row>
    <row r="2352" spans="2:8" ht="13.5" thickBot="1" x14ac:dyDescent="0.25">
      <c r="B2352" s="44" t="s">
        <v>2492</v>
      </c>
      <c r="C2352" s="45">
        <v>87.4</v>
      </c>
      <c r="D2352" s="45">
        <v>87.44</v>
      </c>
      <c r="E2352" s="45">
        <v>86.34</v>
      </c>
      <c r="F2352" s="45">
        <v>87.29</v>
      </c>
      <c r="G2352" s="45">
        <v>87.03</v>
      </c>
      <c r="H2352" s="46">
        <v>16908800</v>
      </c>
    </row>
    <row r="2353" spans="2:8" ht="13.5" thickBot="1" x14ac:dyDescent="0.25">
      <c r="B2353" s="44" t="s">
        <v>2493</v>
      </c>
      <c r="C2353" s="45">
        <v>86.77</v>
      </c>
      <c r="D2353" s="45">
        <v>87.95</v>
      </c>
      <c r="E2353" s="45">
        <v>86.49</v>
      </c>
      <c r="F2353" s="45">
        <v>86.91</v>
      </c>
      <c r="G2353" s="45">
        <v>86.65</v>
      </c>
      <c r="H2353" s="46">
        <v>25260000</v>
      </c>
    </row>
    <row r="2354" spans="2:8" ht="13.5" thickBot="1" x14ac:dyDescent="0.25">
      <c r="B2354" s="44" t="s">
        <v>2494</v>
      </c>
      <c r="C2354" s="45">
        <v>86.6</v>
      </c>
      <c r="D2354" s="45">
        <v>86.7</v>
      </c>
      <c r="E2354" s="45">
        <v>85.57</v>
      </c>
      <c r="F2354" s="45">
        <v>85.77</v>
      </c>
      <c r="G2354" s="45">
        <v>85.51</v>
      </c>
      <c r="H2354" s="46">
        <v>23016500</v>
      </c>
    </row>
    <row r="2355" spans="2:8" ht="13.5" thickBot="1" x14ac:dyDescent="0.25">
      <c r="B2355" s="44" t="s">
        <v>2495</v>
      </c>
      <c r="C2355" s="45">
        <v>86.61</v>
      </c>
      <c r="D2355" s="45">
        <v>87.5</v>
      </c>
      <c r="E2355" s="45">
        <v>85.73</v>
      </c>
      <c r="F2355" s="45">
        <v>85.8</v>
      </c>
      <c r="G2355" s="45">
        <v>85.54</v>
      </c>
      <c r="H2355" s="46">
        <v>35957900</v>
      </c>
    </row>
    <row r="2356" spans="2:8" ht="13.5" thickBot="1" x14ac:dyDescent="0.25">
      <c r="B2356" s="44" t="s">
        <v>2496</v>
      </c>
      <c r="C2356" s="45">
        <v>88.12</v>
      </c>
      <c r="D2356" s="45">
        <v>88.34</v>
      </c>
      <c r="E2356" s="45">
        <v>86.83</v>
      </c>
      <c r="F2356" s="45">
        <v>88.01</v>
      </c>
      <c r="G2356" s="45">
        <v>87.75</v>
      </c>
      <c r="H2356" s="46">
        <v>38214600</v>
      </c>
    </row>
    <row r="2357" spans="2:8" ht="13.5" thickBot="1" x14ac:dyDescent="0.25">
      <c r="B2357" s="44" t="s">
        <v>2497</v>
      </c>
      <c r="C2357" s="45">
        <v>89.26</v>
      </c>
      <c r="D2357" s="45">
        <v>89.4</v>
      </c>
      <c r="E2357" s="45">
        <v>87.84</v>
      </c>
      <c r="F2357" s="45">
        <v>87.98</v>
      </c>
      <c r="G2357" s="45">
        <v>87.72</v>
      </c>
      <c r="H2357" s="46">
        <v>27302000</v>
      </c>
    </row>
    <row r="2358" spans="2:8" ht="13.5" thickBot="1" x14ac:dyDescent="0.25">
      <c r="B2358" s="44" t="s">
        <v>2498</v>
      </c>
      <c r="C2358" s="45">
        <v>87.66</v>
      </c>
      <c r="D2358" s="45">
        <v>89.25</v>
      </c>
      <c r="E2358" s="45">
        <v>87.45</v>
      </c>
      <c r="F2358" s="45">
        <v>88.86</v>
      </c>
      <c r="G2358" s="45">
        <v>88.59</v>
      </c>
      <c r="H2358" s="46">
        <v>41370200</v>
      </c>
    </row>
    <row r="2359" spans="2:8" ht="13.5" thickBot="1" x14ac:dyDescent="0.25">
      <c r="B2359" s="44" t="s">
        <v>2499</v>
      </c>
      <c r="C2359" s="45">
        <v>84.96</v>
      </c>
      <c r="D2359" s="45">
        <v>87.97</v>
      </c>
      <c r="E2359" s="45">
        <v>84.76</v>
      </c>
      <c r="F2359" s="45">
        <v>87.88</v>
      </c>
      <c r="G2359" s="45">
        <v>87.62</v>
      </c>
      <c r="H2359" s="46">
        <v>50667900</v>
      </c>
    </row>
    <row r="2360" spans="2:8" ht="13.5" thickBot="1" x14ac:dyDescent="0.25">
      <c r="B2360" s="44" t="s">
        <v>2500</v>
      </c>
      <c r="C2360" s="45">
        <v>83.41</v>
      </c>
      <c r="D2360" s="45">
        <v>84.97</v>
      </c>
      <c r="E2360" s="45">
        <v>83.31</v>
      </c>
      <c r="F2360" s="45">
        <v>84.74</v>
      </c>
      <c r="G2360" s="45">
        <v>84.49</v>
      </c>
      <c r="H2360" s="46">
        <v>29383100</v>
      </c>
    </row>
    <row r="2361" spans="2:8" ht="13.5" thickBot="1" x14ac:dyDescent="0.25">
      <c r="B2361" s="44" t="s">
        <v>2501</v>
      </c>
      <c r="C2361" s="45">
        <v>82.83</v>
      </c>
      <c r="D2361" s="45">
        <v>82.98</v>
      </c>
      <c r="E2361" s="45">
        <v>82.12</v>
      </c>
      <c r="F2361" s="45">
        <v>82.51</v>
      </c>
      <c r="G2361" s="45">
        <v>82.26</v>
      </c>
      <c r="H2361" s="46">
        <v>23353200</v>
      </c>
    </row>
    <row r="2362" spans="2:8" ht="13.5" thickBot="1" x14ac:dyDescent="0.25">
      <c r="B2362" s="44" t="s">
        <v>2502</v>
      </c>
      <c r="C2362" s="45">
        <v>81.64</v>
      </c>
      <c r="D2362" s="45">
        <v>83.19</v>
      </c>
      <c r="E2362" s="45">
        <v>81.569999999999993</v>
      </c>
      <c r="F2362" s="45">
        <v>82.91</v>
      </c>
      <c r="G2362" s="45">
        <v>82.66</v>
      </c>
      <c r="H2362" s="46">
        <v>26782600</v>
      </c>
    </row>
    <row r="2363" spans="2:8" ht="13.5" thickBot="1" x14ac:dyDescent="0.25">
      <c r="B2363" s="44" t="s">
        <v>2503</v>
      </c>
      <c r="C2363" s="45">
        <v>81.760000000000005</v>
      </c>
      <c r="D2363" s="45">
        <v>82.22</v>
      </c>
      <c r="E2363" s="45">
        <v>81.34</v>
      </c>
      <c r="F2363" s="45">
        <v>81.790000000000006</v>
      </c>
      <c r="G2363" s="45">
        <v>81.540000000000006</v>
      </c>
      <c r="H2363" s="46">
        <v>18350300</v>
      </c>
    </row>
    <row r="2364" spans="2:8" ht="13.5" thickBot="1" x14ac:dyDescent="0.25">
      <c r="B2364" s="44" t="s">
        <v>2504</v>
      </c>
      <c r="C2364" s="45">
        <v>80.819999999999993</v>
      </c>
      <c r="D2364" s="45">
        <v>81.510000000000005</v>
      </c>
      <c r="E2364" s="45">
        <v>80.45</v>
      </c>
      <c r="F2364" s="45">
        <v>81.06</v>
      </c>
      <c r="G2364" s="45">
        <v>80.819999999999993</v>
      </c>
      <c r="H2364" s="46">
        <v>13693700</v>
      </c>
    </row>
    <row r="2365" spans="2:8" ht="13.5" thickBot="1" x14ac:dyDescent="0.25">
      <c r="B2365" s="44" t="s">
        <v>2505</v>
      </c>
      <c r="C2365" s="45">
        <v>80.55</v>
      </c>
      <c r="D2365" s="45">
        <v>80.930000000000007</v>
      </c>
      <c r="E2365" s="45">
        <v>80.069999999999993</v>
      </c>
      <c r="F2365" s="45">
        <v>80.709999999999994</v>
      </c>
      <c r="G2365" s="45">
        <v>80.47</v>
      </c>
      <c r="H2365" s="46">
        <v>18805100</v>
      </c>
    </row>
    <row r="2366" spans="2:8" ht="13.5" thickBot="1" x14ac:dyDescent="0.25">
      <c r="B2366" s="44" t="s">
        <v>2506</v>
      </c>
      <c r="C2366" s="45">
        <v>81.37</v>
      </c>
      <c r="D2366" s="45">
        <v>82.09</v>
      </c>
      <c r="E2366" s="45">
        <v>81.2</v>
      </c>
      <c r="F2366" s="45">
        <v>81.53</v>
      </c>
      <c r="G2366" s="45">
        <v>81.290000000000006</v>
      </c>
      <c r="H2366" s="46">
        <v>11417900</v>
      </c>
    </row>
    <row r="2367" spans="2:8" ht="13.5" thickBot="1" x14ac:dyDescent="0.25">
      <c r="B2367" s="44" t="s">
        <v>2507</v>
      </c>
      <c r="C2367" s="45">
        <v>82.31</v>
      </c>
      <c r="D2367" s="45">
        <v>82.9</v>
      </c>
      <c r="E2367" s="45">
        <v>81.36</v>
      </c>
      <c r="F2367" s="45">
        <v>81.83</v>
      </c>
      <c r="G2367" s="45">
        <v>81.58</v>
      </c>
      <c r="H2367" s="46">
        <v>18656800</v>
      </c>
    </row>
    <row r="2368" spans="2:8" ht="13.5" thickBot="1" x14ac:dyDescent="0.25">
      <c r="B2368" s="44" t="s">
        <v>2508</v>
      </c>
      <c r="C2368" s="45">
        <v>80.83</v>
      </c>
      <c r="D2368" s="45">
        <v>82.6</v>
      </c>
      <c r="E2368" s="45">
        <v>80.81</v>
      </c>
      <c r="F2368" s="45">
        <v>82.16</v>
      </c>
      <c r="G2368" s="45">
        <v>81.91</v>
      </c>
      <c r="H2368" s="46">
        <v>21531200</v>
      </c>
    </row>
    <row r="2369" spans="2:8" ht="13.5" thickBot="1" x14ac:dyDescent="0.25">
      <c r="B2369" s="44" t="s">
        <v>2509</v>
      </c>
      <c r="C2369" s="45">
        <v>80.599999999999994</v>
      </c>
      <c r="D2369" s="45">
        <v>81.19</v>
      </c>
      <c r="E2369" s="45">
        <v>79.319999999999993</v>
      </c>
      <c r="F2369" s="45">
        <v>80.67</v>
      </c>
      <c r="G2369" s="45">
        <v>80.430000000000007</v>
      </c>
      <c r="H2369" s="46">
        <v>16497500</v>
      </c>
    </row>
    <row r="2370" spans="2:8" ht="13.5" thickBot="1" x14ac:dyDescent="0.25">
      <c r="B2370" s="44" t="s">
        <v>2510</v>
      </c>
      <c r="C2370" s="45">
        <v>81.819999999999993</v>
      </c>
      <c r="D2370" s="45">
        <v>82</v>
      </c>
      <c r="E2370" s="45">
        <v>80.13</v>
      </c>
      <c r="F2370" s="45">
        <v>80.67</v>
      </c>
      <c r="G2370" s="45">
        <v>80.430000000000007</v>
      </c>
      <c r="H2370" s="46">
        <v>16915500</v>
      </c>
    </row>
    <row r="2371" spans="2:8" ht="13.5" thickBot="1" x14ac:dyDescent="0.25">
      <c r="B2371" s="44" t="s">
        <v>2511</v>
      </c>
      <c r="C2371" s="45">
        <v>81.87</v>
      </c>
      <c r="D2371" s="45">
        <v>82.46</v>
      </c>
      <c r="E2371" s="45">
        <v>81.510000000000005</v>
      </c>
      <c r="F2371" s="45">
        <v>82.14</v>
      </c>
      <c r="G2371" s="45">
        <v>81.89</v>
      </c>
      <c r="H2371" s="46">
        <v>16143100</v>
      </c>
    </row>
    <row r="2372" spans="2:8" ht="13.5" thickBot="1" x14ac:dyDescent="0.25">
      <c r="B2372" s="44" t="s">
        <v>2512</v>
      </c>
      <c r="C2372" s="45">
        <v>82.14</v>
      </c>
      <c r="D2372" s="45">
        <v>82.95</v>
      </c>
      <c r="E2372" s="45">
        <v>81.510000000000005</v>
      </c>
      <c r="F2372" s="45">
        <v>82.05</v>
      </c>
      <c r="G2372" s="45">
        <v>81.8</v>
      </c>
      <c r="H2372" s="46">
        <v>20863900</v>
      </c>
    </row>
    <row r="2373" spans="2:8" ht="13.5" thickBot="1" x14ac:dyDescent="0.25">
      <c r="B2373" s="44" t="s">
        <v>2513</v>
      </c>
      <c r="C2373" s="45">
        <v>81.349999999999994</v>
      </c>
      <c r="D2373" s="45">
        <v>82.53</v>
      </c>
      <c r="E2373" s="45">
        <v>81.25</v>
      </c>
      <c r="F2373" s="45">
        <v>82.44</v>
      </c>
      <c r="G2373" s="45">
        <v>82.19</v>
      </c>
      <c r="H2373" s="46">
        <v>31775000</v>
      </c>
    </row>
    <row r="2374" spans="2:8" ht="13.5" thickBot="1" x14ac:dyDescent="0.25">
      <c r="B2374" s="44" t="s">
        <v>2514</v>
      </c>
      <c r="C2374" s="45">
        <v>79.760000000000005</v>
      </c>
      <c r="D2374" s="45">
        <v>81.349999999999994</v>
      </c>
      <c r="E2374" s="45">
        <v>79.56</v>
      </c>
      <c r="F2374" s="45">
        <v>80.44</v>
      </c>
      <c r="G2374" s="45">
        <v>80.2</v>
      </c>
      <c r="H2374" s="46">
        <v>18923300</v>
      </c>
    </row>
    <row r="2375" spans="2:8" ht="13.5" thickBot="1" x14ac:dyDescent="0.25">
      <c r="B2375" s="44" t="s">
        <v>2515</v>
      </c>
      <c r="C2375" s="45">
        <v>79.3</v>
      </c>
      <c r="D2375" s="45">
        <v>80.38</v>
      </c>
      <c r="E2375" s="45">
        <v>78.66</v>
      </c>
      <c r="F2375" s="45">
        <v>80.290000000000006</v>
      </c>
      <c r="G2375" s="45">
        <v>80.05</v>
      </c>
      <c r="H2375" s="46">
        <v>18119000</v>
      </c>
    </row>
    <row r="2376" spans="2:8" ht="13.5" thickBot="1" x14ac:dyDescent="0.25">
      <c r="B2376" s="44" t="s">
        <v>2516</v>
      </c>
      <c r="C2376" s="45">
        <v>79.95</v>
      </c>
      <c r="D2376" s="45">
        <v>80.069999999999993</v>
      </c>
      <c r="E2376" s="45">
        <v>78.88</v>
      </c>
      <c r="F2376" s="45">
        <v>79.19</v>
      </c>
      <c r="G2376" s="45">
        <v>78.95</v>
      </c>
      <c r="H2376" s="46">
        <v>16134600</v>
      </c>
    </row>
    <row r="2377" spans="2:8" ht="13.5" thickBot="1" x14ac:dyDescent="0.25">
      <c r="B2377" s="44" t="s">
        <v>2517</v>
      </c>
      <c r="C2377" s="45">
        <v>80.25</v>
      </c>
      <c r="D2377" s="45">
        <v>81.069999999999993</v>
      </c>
      <c r="E2377" s="45">
        <v>80</v>
      </c>
      <c r="F2377" s="45">
        <v>80.150000000000006</v>
      </c>
      <c r="G2377" s="45">
        <v>79.91</v>
      </c>
      <c r="H2377" s="46">
        <v>11982000</v>
      </c>
    </row>
    <row r="2378" spans="2:8" ht="13.5" thickBot="1" x14ac:dyDescent="0.25">
      <c r="B2378" s="44" t="s">
        <v>2518</v>
      </c>
      <c r="C2378" s="45">
        <v>79.599999999999994</v>
      </c>
      <c r="D2378" s="45">
        <v>80.66</v>
      </c>
      <c r="E2378" s="45">
        <v>79.430000000000007</v>
      </c>
      <c r="F2378" s="45">
        <v>80.55</v>
      </c>
      <c r="G2378" s="45">
        <v>80.31</v>
      </c>
      <c r="H2378" s="46">
        <v>14160900</v>
      </c>
    </row>
    <row r="2379" spans="2:8" ht="13.5" thickBot="1" x14ac:dyDescent="0.25">
      <c r="B2379" s="44" t="s">
        <v>2519</v>
      </c>
      <c r="C2379" s="45">
        <v>80.430000000000007</v>
      </c>
      <c r="D2379" s="45">
        <v>80.599999999999994</v>
      </c>
      <c r="E2379" s="45">
        <v>79.08</v>
      </c>
      <c r="F2379" s="45">
        <v>79.33</v>
      </c>
      <c r="G2379" s="45">
        <v>79.09</v>
      </c>
      <c r="H2379" s="46">
        <v>16321300</v>
      </c>
    </row>
    <row r="2380" spans="2:8" ht="13.5" thickBot="1" x14ac:dyDescent="0.25">
      <c r="B2380" s="44" t="s">
        <v>2520</v>
      </c>
      <c r="C2380" s="45">
        <v>80.349999999999994</v>
      </c>
      <c r="D2380" s="45">
        <v>81.31</v>
      </c>
      <c r="E2380" s="45">
        <v>80.25</v>
      </c>
      <c r="F2380" s="45">
        <v>80.540000000000006</v>
      </c>
      <c r="G2380" s="45">
        <v>80.3</v>
      </c>
      <c r="H2380" s="46">
        <v>19567900</v>
      </c>
    </row>
    <row r="2381" spans="2:8" ht="13.5" thickBot="1" x14ac:dyDescent="0.25">
      <c r="B2381" s="44" t="s">
        <v>2521</v>
      </c>
      <c r="C2381" s="45">
        <v>80.19</v>
      </c>
      <c r="D2381" s="45">
        <v>80.92</v>
      </c>
      <c r="E2381" s="45">
        <v>80.08</v>
      </c>
      <c r="F2381" s="45">
        <v>80.48</v>
      </c>
      <c r="G2381" s="45">
        <v>80.239999999999995</v>
      </c>
      <c r="H2381" s="46">
        <v>13402700</v>
      </c>
    </row>
    <row r="2382" spans="2:8" ht="13.5" thickBot="1" x14ac:dyDescent="0.25">
      <c r="B2382" s="44" t="s">
        <v>2522</v>
      </c>
      <c r="C2382" s="45">
        <v>80.47</v>
      </c>
      <c r="D2382" s="45">
        <v>81.099999999999994</v>
      </c>
      <c r="E2382" s="45">
        <v>79.459999999999994</v>
      </c>
      <c r="F2382" s="45">
        <v>80.55</v>
      </c>
      <c r="G2382" s="45">
        <v>80.31</v>
      </c>
      <c r="H2382" s="46">
        <v>23056900</v>
      </c>
    </row>
    <row r="2383" spans="2:8" ht="13.5" thickBot="1" x14ac:dyDescent="0.25">
      <c r="B2383" s="44" t="s">
        <v>2523</v>
      </c>
      <c r="C2383" s="45">
        <v>81.25</v>
      </c>
      <c r="D2383" s="45">
        <v>81.69</v>
      </c>
      <c r="E2383" s="45">
        <v>80.55</v>
      </c>
      <c r="F2383" s="45">
        <v>80.63</v>
      </c>
      <c r="G2383" s="45">
        <v>80.39</v>
      </c>
      <c r="H2383" s="46">
        <v>17955400</v>
      </c>
    </row>
    <row r="2384" spans="2:8" ht="13.5" thickBot="1" x14ac:dyDescent="0.25">
      <c r="B2384" s="44" t="s">
        <v>2524</v>
      </c>
      <c r="C2384" s="45">
        <v>80.33</v>
      </c>
      <c r="D2384" s="45">
        <v>81.38</v>
      </c>
      <c r="E2384" s="45">
        <v>80.23</v>
      </c>
      <c r="F2384" s="45">
        <v>80.88</v>
      </c>
      <c r="G2384" s="45">
        <v>80.64</v>
      </c>
      <c r="H2384" s="46">
        <v>21613700</v>
      </c>
    </row>
    <row r="2385" spans="2:8" ht="13.5" thickBot="1" x14ac:dyDescent="0.25">
      <c r="B2385" s="44" t="s">
        <v>2525</v>
      </c>
      <c r="C2385" s="45">
        <v>81.41</v>
      </c>
      <c r="D2385" s="45">
        <v>81.52</v>
      </c>
      <c r="E2385" s="45">
        <v>80.180000000000007</v>
      </c>
      <c r="F2385" s="45">
        <v>80.42</v>
      </c>
      <c r="G2385" s="45">
        <v>80.180000000000007</v>
      </c>
      <c r="H2385" s="46">
        <v>27069900</v>
      </c>
    </row>
    <row r="2386" spans="2:8" ht="13.5" thickBot="1" x14ac:dyDescent="0.25">
      <c r="B2386" s="44" t="s">
        <v>2526</v>
      </c>
      <c r="C2386" s="45">
        <v>78.94</v>
      </c>
      <c r="D2386" s="45">
        <v>81.849999999999994</v>
      </c>
      <c r="E2386" s="45">
        <v>78.67</v>
      </c>
      <c r="F2386" s="45">
        <v>81.37</v>
      </c>
      <c r="G2386" s="45">
        <v>81.13</v>
      </c>
      <c r="H2386" s="46">
        <v>49438000</v>
      </c>
    </row>
    <row r="2387" spans="2:8" ht="13.5" thickBot="1" x14ac:dyDescent="0.25">
      <c r="B2387" s="44" t="s">
        <v>2527</v>
      </c>
      <c r="C2387" s="45">
        <v>77.72</v>
      </c>
      <c r="D2387" s="45">
        <v>78.53</v>
      </c>
      <c r="E2387" s="45">
        <v>77.650000000000006</v>
      </c>
      <c r="F2387" s="45">
        <v>78.44</v>
      </c>
      <c r="G2387" s="45">
        <v>78.2</v>
      </c>
      <c r="H2387" s="46">
        <v>21512300</v>
      </c>
    </row>
    <row r="2388" spans="2:8" ht="13.5" thickBot="1" x14ac:dyDescent="0.25">
      <c r="B2388" s="44" t="s">
        <v>2528</v>
      </c>
      <c r="C2388" s="45">
        <v>77.87</v>
      </c>
      <c r="D2388" s="45">
        <v>77.89</v>
      </c>
      <c r="E2388" s="45">
        <v>76.790000000000006</v>
      </c>
      <c r="F2388" s="45">
        <v>77.459999999999994</v>
      </c>
      <c r="G2388" s="45">
        <v>77.23</v>
      </c>
      <c r="H2388" s="46">
        <v>21285300</v>
      </c>
    </row>
    <row r="2389" spans="2:8" ht="13.5" thickBot="1" x14ac:dyDescent="0.25">
      <c r="B2389" s="44" t="s">
        <v>2529</v>
      </c>
      <c r="C2389" s="45">
        <v>78.48</v>
      </c>
      <c r="D2389" s="45">
        <v>79.03</v>
      </c>
      <c r="E2389" s="45">
        <v>77.930000000000007</v>
      </c>
      <c r="F2389" s="45">
        <v>78.010000000000005</v>
      </c>
      <c r="G2389" s="45">
        <v>77.78</v>
      </c>
      <c r="H2389" s="46">
        <v>18874100</v>
      </c>
    </row>
    <row r="2390" spans="2:8" ht="13.5" thickBot="1" x14ac:dyDescent="0.25">
      <c r="B2390" s="44" t="s">
        <v>2530</v>
      </c>
      <c r="C2390" s="45">
        <v>79.099999999999994</v>
      </c>
      <c r="D2390" s="45">
        <v>79.23</v>
      </c>
      <c r="E2390" s="45">
        <v>78.03</v>
      </c>
      <c r="F2390" s="45">
        <v>78.510000000000005</v>
      </c>
      <c r="G2390" s="45">
        <v>78.27</v>
      </c>
      <c r="H2390" s="46">
        <v>19943600</v>
      </c>
    </row>
    <row r="2391" spans="2:8" ht="13.5" thickBot="1" x14ac:dyDescent="0.25">
      <c r="B2391" s="44" t="s">
        <v>2531</v>
      </c>
      <c r="C2391" s="45">
        <v>78</v>
      </c>
      <c r="D2391" s="45">
        <v>78.94</v>
      </c>
      <c r="E2391" s="45">
        <v>77.56</v>
      </c>
      <c r="F2391" s="45">
        <v>78.430000000000007</v>
      </c>
      <c r="G2391" s="45">
        <v>78.19</v>
      </c>
      <c r="H2391" s="46">
        <v>19749400</v>
      </c>
    </row>
    <row r="2392" spans="2:8" ht="13.5" thickBot="1" x14ac:dyDescent="0.25">
      <c r="B2392" s="44" t="s">
        <v>2532</v>
      </c>
      <c r="C2392" s="45">
        <v>77.97</v>
      </c>
      <c r="D2392" s="45">
        <v>78.81</v>
      </c>
      <c r="E2392" s="45">
        <v>77.05</v>
      </c>
      <c r="F2392" s="45">
        <v>78.099999999999994</v>
      </c>
      <c r="G2392" s="45">
        <v>77.87</v>
      </c>
      <c r="H2392" s="46">
        <v>28663000</v>
      </c>
    </row>
    <row r="2393" spans="2:8" ht="13.5" thickBot="1" x14ac:dyDescent="0.25">
      <c r="B2393" s="44" t="s">
        <v>2533</v>
      </c>
      <c r="C2393" s="45">
        <v>78.55</v>
      </c>
      <c r="D2393" s="45">
        <v>78.8</v>
      </c>
      <c r="E2393" s="45">
        <v>77.22</v>
      </c>
      <c r="F2393" s="45">
        <v>77.56</v>
      </c>
      <c r="G2393" s="45">
        <v>77.33</v>
      </c>
      <c r="H2393" s="46">
        <v>22311300</v>
      </c>
    </row>
    <row r="2394" spans="2:8" ht="13.5" thickBot="1" x14ac:dyDescent="0.25">
      <c r="B2394" s="44" t="s">
        <v>2534</v>
      </c>
      <c r="C2394" s="45">
        <v>79.33</v>
      </c>
      <c r="D2394" s="45">
        <v>79.69</v>
      </c>
      <c r="E2394" s="45">
        <v>78.63</v>
      </c>
      <c r="F2394" s="45">
        <v>78.81</v>
      </c>
      <c r="G2394" s="45">
        <v>78.569999999999993</v>
      </c>
      <c r="H2394" s="46">
        <v>14692000</v>
      </c>
    </row>
    <row r="2395" spans="2:8" ht="13.5" thickBot="1" x14ac:dyDescent="0.25">
      <c r="B2395" s="44" t="s">
        <v>2535</v>
      </c>
      <c r="C2395" s="45">
        <v>79.239999999999995</v>
      </c>
      <c r="D2395" s="45">
        <v>79.760000000000005</v>
      </c>
      <c r="E2395" s="45">
        <v>78.11</v>
      </c>
      <c r="F2395" s="45">
        <v>78.989999999999995</v>
      </c>
      <c r="G2395" s="45">
        <v>78.75</v>
      </c>
      <c r="H2395" s="46">
        <v>24136400</v>
      </c>
    </row>
    <row r="2396" spans="2:8" ht="13.5" thickBot="1" x14ac:dyDescent="0.25">
      <c r="B2396" s="44" t="s">
        <v>2536</v>
      </c>
      <c r="C2396" s="45">
        <v>80.010000000000005</v>
      </c>
      <c r="D2396" s="45">
        <v>80.959999999999994</v>
      </c>
      <c r="E2396" s="45">
        <v>78.319999999999993</v>
      </c>
      <c r="F2396" s="45">
        <v>78.77</v>
      </c>
      <c r="G2396" s="45">
        <v>78.53</v>
      </c>
      <c r="H2396" s="46">
        <v>28999000</v>
      </c>
    </row>
    <row r="2397" spans="2:8" ht="13.5" thickBot="1" x14ac:dyDescent="0.25">
      <c r="B2397" s="44" t="s">
        <v>2537</v>
      </c>
      <c r="C2397" s="45">
        <v>80.010000000000005</v>
      </c>
      <c r="D2397" s="45">
        <v>81.39</v>
      </c>
      <c r="E2397" s="45">
        <v>79.52</v>
      </c>
      <c r="F2397" s="45">
        <v>80.47</v>
      </c>
      <c r="G2397" s="45">
        <v>80.23</v>
      </c>
      <c r="H2397" s="46">
        <v>26430300</v>
      </c>
    </row>
    <row r="2398" spans="2:8" ht="13.5" thickBot="1" x14ac:dyDescent="0.25">
      <c r="B2398" s="44" t="s">
        <v>2538</v>
      </c>
      <c r="C2398" s="45">
        <v>81.83</v>
      </c>
      <c r="D2398" s="45">
        <v>81.900000000000006</v>
      </c>
      <c r="E2398" s="45">
        <v>80.23</v>
      </c>
      <c r="F2398" s="45">
        <v>80.680000000000007</v>
      </c>
      <c r="G2398" s="45">
        <v>80.44</v>
      </c>
      <c r="H2398" s="46">
        <v>23775300</v>
      </c>
    </row>
    <row r="2399" spans="2:8" ht="13.5" thickBot="1" x14ac:dyDescent="0.25">
      <c r="B2399" s="44" t="s">
        <v>2539</v>
      </c>
      <c r="C2399" s="45">
        <v>81.87</v>
      </c>
      <c r="D2399" s="45">
        <v>82.93</v>
      </c>
      <c r="E2399" s="45">
        <v>81.63</v>
      </c>
      <c r="F2399" s="45">
        <v>81.91</v>
      </c>
      <c r="G2399" s="45">
        <v>81.66</v>
      </c>
      <c r="H2399" s="46">
        <v>25446000</v>
      </c>
    </row>
    <row r="2400" spans="2:8" ht="13.5" thickBot="1" x14ac:dyDescent="0.25">
      <c r="B2400" s="44" t="s">
        <v>2540</v>
      </c>
      <c r="C2400" s="45">
        <v>82.77</v>
      </c>
      <c r="D2400" s="45">
        <v>82.94</v>
      </c>
      <c r="E2400" s="45">
        <v>81.48</v>
      </c>
      <c r="F2400" s="45">
        <v>81.53</v>
      </c>
      <c r="G2400" s="45">
        <v>81.290000000000006</v>
      </c>
      <c r="H2400" s="46">
        <v>29660400</v>
      </c>
    </row>
    <row r="2401" spans="2:8" ht="13.5" thickBot="1" x14ac:dyDescent="0.25">
      <c r="B2401" s="44" t="s">
        <v>2541</v>
      </c>
      <c r="C2401" s="45">
        <v>84.1</v>
      </c>
      <c r="D2401" s="45">
        <v>85.59</v>
      </c>
      <c r="E2401" s="45">
        <v>82.41</v>
      </c>
      <c r="F2401" s="45">
        <v>82.41</v>
      </c>
      <c r="G2401" s="45">
        <v>82.16</v>
      </c>
      <c r="H2401" s="46">
        <v>73728100</v>
      </c>
    </row>
    <row r="2402" spans="2:8" ht="13.5" thickBot="1" x14ac:dyDescent="0.25">
      <c r="B2402" s="44" t="s">
        <v>2542</v>
      </c>
      <c r="C2402" s="45">
        <v>84.32</v>
      </c>
      <c r="D2402" s="45">
        <v>84.74</v>
      </c>
      <c r="E2402" s="45">
        <v>83.65</v>
      </c>
      <c r="F2402" s="45">
        <v>84.63</v>
      </c>
      <c r="G2402" s="45">
        <v>84.38</v>
      </c>
      <c r="H2402" s="46">
        <v>45548000</v>
      </c>
    </row>
    <row r="2403" spans="2:8" ht="13.5" thickBot="1" x14ac:dyDescent="0.25">
      <c r="B2403" s="44" t="s">
        <v>2543</v>
      </c>
      <c r="C2403" s="45">
        <v>84</v>
      </c>
      <c r="D2403" s="45">
        <v>84.49</v>
      </c>
      <c r="E2403" s="45">
        <v>83.54</v>
      </c>
      <c r="F2403" s="45">
        <v>83.62</v>
      </c>
      <c r="G2403" s="45">
        <v>83.37</v>
      </c>
      <c r="H2403" s="46">
        <v>27171900</v>
      </c>
    </row>
    <row r="2404" spans="2:8" ht="13.5" thickBot="1" x14ac:dyDescent="0.25">
      <c r="B2404" s="44" t="s">
        <v>2544</v>
      </c>
      <c r="C2404" s="45">
        <v>81.540000000000006</v>
      </c>
      <c r="D2404" s="45">
        <v>83.15</v>
      </c>
      <c r="E2404" s="45">
        <v>81.239999999999995</v>
      </c>
      <c r="F2404" s="45">
        <v>83.09</v>
      </c>
      <c r="G2404" s="45">
        <v>82.84</v>
      </c>
      <c r="H2404" s="46">
        <v>28796800</v>
      </c>
    </row>
    <row r="2405" spans="2:8" ht="13.5" thickBot="1" x14ac:dyDescent="0.25">
      <c r="B2405" s="44" t="s">
        <v>2545</v>
      </c>
      <c r="C2405" s="45">
        <v>81.48</v>
      </c>
      <c r="D2405" s="45">
        <v>82.11</v>
      </c>
      <c r="E2405" s="45">
        <v>80.37</v>
      </c>
      <c r="F2405" s="45">
        <v>80.78</v>
      </c>
      <c r="G2405" s="45">
        <v>80.540000000000006</v>
      </c>
      <c r="H2405" s="46">
        <v>24215000</v>
      </c>
    </row>
    <row r="2406" spans="2:8" ht="13.5" thickBot="1" x14ac:dyDescent="0.25">
      <c r="B2406" s="44" t="s">
        <v>2546</v>
      </c>
      <c r="C2406" s="45">
        <v>82.47</v>
      </c>
      <c r="D2406" s="45">
        <v>83.07</v>
      </c>
      <c r="E2406" s="45">
        <v>82.15</v>
      </c>
      <c r="F2406" s="45">
        <v>82.31</v>
      </c>
      <c r="G2406" s="45">
        <v>82.06</v>
      </c>
      <c r="H2406" s="46">
        <v>13769700</v>
      </c>
    </row>
    <row r="2407" spans="2:8" ht="13.5" thickBot="1" x14ac:dyDescent="0.25">
      <c r="B2407" s="44" t="s">
        <v>2547</v>
      </c>
      <c r="C2407" s="45">
        <v>83.55</v>
      </c>
      <c r="D2407" s="45">
        <v>83.66</v>
      </c>
      <c r="E2407" s="45">
        <v>82.27</v>
      </c>
      <c r="F2407" s="45">
        <v>82.71</v>
      </c>
      <c r="G2407" s="45">
        <v>82.46</v>
      </c>
      <c r="H2407" s="46">
        <v>22390900</v>
      </c>
    </row>
    <row r="2408" spans="2:8" ht="13.5" thickBot="1" x14ac:dyDescent="0.25">
      <c r="B2408" s="44" t="s">
        <v>2548</v>
      </c>
      <c r="C2408" s="45">
        <v>83.17</v>
      </c>
      <c r="D2408" s="45">
        <v>83.69</v>
      </c>
      <c r="E2408" s="45">
        <v>82.44</v>
      </c>
      <c r="F2408" s="45">
        <v>83.52</v>
      </c>
      <c r="G2408" s="45">
        <v>83.27</v>
      </c>
      <c r="H2408" s="46">
        <v>19634200</v>
      </c>
    </row>
    <row r="2409" spans="2:8" ht="13.5" thickBot="1" x14ac:dyDescent="0.25">
      <c r="B2409" s="44" t="s">
        <v>2549</v>
      </c>
      <c r="C2409" s="45">
        <v>81.93</v>
      </c>
      <c r="D2409" s="45">
        <v>83.94</v>
      </c>
      <c r="E2409" s="45">
        <v>81.92</v>
      </c>
      <c r="F2409" s="45">
        <v>83.01</v>
      </c>
      <c r="G2409" s="45">
        <v>82.76</v>
      </c>
      <c r="H2409" s="46">
        <v>26883100</v>
      </c>
    </row>
    <row r="2410" spans="2:8" ht="13.5" thickBot="1" x14ac:dyDescent="0.25">
      <c r="B2410" s="44" t="s">
        <v>2550</v>
      </c>
      <c r="C2410" s="45">
        <v>82.21</v>
      </c>
      <c r="D2410" s="45">
        <v>82.61</v>
      </c>
      <c r="E2410" s="45">
        <v>81.91</v>
      </c>
      <c r="F2410" s="45">
        <v>82.04</v>
      </c>
      <c r="G2410" s="45">
        <v>81.790000000000006</v>
      </c>
      <c r="H2410" s="46">
        <v>12529700</v>
      </c>
    </row>
    <row r="2411" spans="2:8" ht="13.5" thickBot="1" x14ac:dyDescent="0.25">
      <c r="B2411" s="44" t="s">
        <v>2551</v>
      </c>
      <c r="C2411" s="45">
        <v>82.5</v>
      </c>
      <c r="D2411" s="45">
        <v>82.8</v>
      </c>
      <c r="E2411" s="45">
        <v>81.709999999999994</v>
      </c>
      <c r="F2411" s="45">
        <v>82.17</v>
      </c>
      <c r="G2411" s="45">
        <v>81.92</v>
      </c>
      <c r="H2411" s="46">
        <v>15927300</v>
      </c>
    </row>
    <row r="2412" spans="2:8" ht="13.5" thickBot="1" x14ac:dyDescent="0.25">
      <c r="B2412" s="44" t="s">
        <v>2552</v>
      </c>
      <c r="C2412" s="45">
        <v>82.63</v>
      </c>
      <c r="D2412" s="45">
        <v>83.1</v>
      </c>
      <c r="E2412" s="45">
        <v>81.84</v>
      </c>
      <c r="F2412" s="45">
        <v>82.28</v>
      </c>
      <c r="G2412" s="45">
        <v>82.03</v>
      </c>
      <c r="H2412" s="46">
        <v>18966700</v>
      </c>
    </row>
    <row r="2413" spans="2:8" ht="13.5" thickBot="1" x14ac:dyDescent="0.25">
      <c r="B2413" s="44" t="s">
        <v>2553</v>
      </c>
      <c r="C2413" s="45">
        <v>82.65</v>
      </c>
      <c r="D2413" s="45">
        <v>83.42</v>
      </c>
      <c r="E2413" s="45">
        <v>82.22</v>
      </c>
      <c r="F2413" s="45">
        <v>82.32</v>
      </c>
      <c r="G2413" s="45">
        <v>82.07</v>
      </c>
      <c r="H2413" s="46">
        <v>17467000</v>
      </c>
    </row>
    <row r="2414" spans="2:8" ht="13.5" thickBot="1" x14ac:dyDescent="0.25">
      <c r="B2414" s="44" t="s">
        <v>2554</v>
      </c>
      <c r="C2414" s="45">
        <v>80.8</v>
      </c>
      <c r="D2414" s="45">
        <v>82.81</v>
      </c>
      <c r="E2414" s="45">
        <v>80.8</v>
      </c>
      <c r="F2414" s="45">
        <v>82.44</v>
      </c>
      <c r="G2414" s="45">
        <v>82.19</v>
      </c>
      <c r="H2414" s="46">
        <v>19062900</v>
      </c>
    </row>
    <row r="2415" spans="2:8" ht="13.5" thickBot="1" x14ac:dyDescent="0.25">
      <c r="B2415" s="44" t="s">
        <v>2555</v>
      </c>
      <c r="C2415" s="45">
        <v>82.25</v>
      </c>
      <c r="D2415" s="45">
        <v>82.56</v>
      </c>
      <c r="E2415" s="45">
        <v>81.44</v>
      </c>
      <c r="F2415" s="45">
        <v>81.56</v>
      </c>
      <c r="G2415" s="45">
        <v>81.319999999999993</v>
      </c>
      <c r="H2415" s="46">
        <v>19664100</v>
      </c>
    </row>
    <row r="2416" spans="2:8" ht="13.5" thickBot="1" x14ac:dyDescent="0.25">
      <c r="B2416" s="44" t="s">
        <v>2556</v>
      </c>
      <c r="C2416" s="45">
        <v>82.5</v>
      </c>
      <c r="D2416" s="45">
        <v>82.72</v>
      </c>
      <c r="E2416" s="45">
        <v>80.87</v>
      </c>
      <c r="F2416" s="45">
        <v>81.67</v>
      </c>
      <c r="G2416" s="45">
        <v>81.42</v>
      </c>
      <c r="H2416" s="46">
        <v>22058200</v>
      </c>
    </row>
    <row r="2417" spans="2:8" ht="13.5" thickBot="1" x14ac:dyDescent="0.25">
      <c r="B2417" s="44" t="s">
        <v>2557</v>
      </c>
      <c r="C2417" s="45">
        <v>82.9</v>
      </c>
      <c r="D2417" s="45">
        <v>83.5</v>
      </c>
      <c r="E2417" s="45">
        <v>82.21</v>
      </c>
      <c r="F2417" s="45">
        <v>82.22</v>
      </c>
      <c r="G2417" s="45">
        <v>81.97</v>
      </c>
      <c r="H2417" s="46">
        <v>19734300</v>
      </c>
    </row>
    <row r="2418" spans="2:8" ht="13.5" thickBot="1" x14ac:dyDescent="0.25">
      <c r="B2418" s="44" t="s">
        <v>2558</v>
      </c>
      <c r="C2418" s="45">
        <v>83.81</v>
      </c>
      <c r="D2418" s="45">
        <v>84.34</v>
      </c>
      <c r="E2418" s="45">
        <v>82.41</v>
      </c>
      <c r="F2418" s="45">
        <v>83.2</v>
      </c>
      <c r="G2418" s="45">
        <v>82.95</v>
      </c>
      <c r="H2418" s="46">
        <v>24527700</v>
      </c>
    </row>
    <row r="2419" spans="2:8" ht="13.5" thickBot="1" x14ac:dyDescent="0.25">
      <c r="B2419" s="44" t="s">
        <v>2559</v>
      </c>
      <c r="C2419" s="45">
        <v>83.38</v>
      </c>
      <c r="D2419" s="45">
        <v>83.95</v>
      </c>
      <c r="E2419" s="45">
        <v>82.88</v>
      </c>
      <c r="F2419" s="45">
        <v>83.3</v>
      </c>
      <c r="G2419" s="45">
        <v>83.05</v>
      </c>
      <c r="H2419" s="46">
        <v>18372600</v>
      </c>
    </row>
    <row r="2420" spans="2:8" ht="13.5" thickBot="1" x14ac:dyDescent="0.25">
      <c r="B2420" s="44" t="s">
        <v>2560</v>
      </c>
      <c r="C2420" s="45">
        <v>82.72</v>
      </c>
      <c r="D2420" s="45">
        <v>83.77</v>
      </c>
      <c r="E2420" s="45">
        <v>82.14</v>
      </c>
      <c r="F2420" s="45">
        <v>83.01</v>
      </c>
      <c r="G2420" s="45">
        <v>82.76</v>
      </c>
      <c r="H2420" s="46">
        <v>32794800</v>
      </c>
    </row>
    <row r="2421" spans="2:8" ht="13.5" thickBot="1" x14ac:dyDescent="0.25">
      <c r="B2421" s="44" t="s">
        <v>2561</v>
      </c>
      <c r="C2421" s="45">
        <v>85.5</v>
      </c>
      <c r="D2421" s="45">
        <v>85.52</v>
      </c>
      <c r="E2421" s="45">
        <v>82.92</v>
      </c>
      <c r="F2421" s="45">
        <v>82.92</v>
      </c>
      <c r="G2421" s="45">
        <v>82.67</v>
      </c>
      <c r="H2421" s="46">
        <v>37436100</v>
      </c>
    </row>
    <row r="2422" spans="2:8" ht="13.5" thickBot="1" x14ac:dyDescent="0.25">
      <c r="B2422" s="44" t="s">
        <v>2562</v>
      </c>
      <c r="C2422" s="45">
        <v>84.71</v>
      </c>
      <c r="D2422" s="45">
        <v>86.07</v>
      </c>
      <c r="E2422" s="45">
        <v>84.52</v>
      </c>
      <c r="F2422" s="45">
        <v>85.31</v>
      </c>
      <c r="G2422" s="45">
        <v>85.05</v>
      </c>
      <c r="H2422" s="46">
        <v>32576500</v>
      </c>
    </row>
    <row r="2423" spans="2:8" ht="13.5" thickBot="1" x14ac:dyDescent="0.25">
      <c r="B2423" s="44" t="s">
        <v>2563</v>
      </c>
      <c r="C2423" s="45">
        <v>83.92</v>
      </c>
      <c r="D2423" s="45">
        <v>84.96</v>
      </c>
      <c r="E2423" s="45">
        <v>83.3</v>
      </c>
      <c r="F2423" s="45">
        <v>84.43</v>
      </c>
      <c r="G2423" s="45">
        <v>84.18</v>
      </c>
      <c r="H2423" s="46">
        <v>27357300</v>
      </c>
    </row>
    <row r="2424" spans="2:8" ht="13.5" thickBot="1" x14ac:dyDescent="0.25">
      <c r="B2424" s="44" t="s">
        <v>2564</v>
      </c>
      <c r="C2424" s="45">
        <v>83.39</v>
      </c>
      <c r="D2424" s="45">
        <v>84.6</v>
      </c>
      <c r="E2424" s="45">
        <v>83.07</v>
      </c>
      <c r="F2424" s="45">
        <v>83.8</v>
      </c>
      <c r="G2424" s="45">
        <v>83.55</v>
      </c>
      <c r="H2424" s="46">
        <v>44466300</v>
      </c>
    </row>
    <row r="2425" spans="2:8" ht="13.5" thickBot="1" x14ac:dyDescent="0.25">
      <c r="B2425" s="44" t="s">
        <v>2565</v>
      </c>
      <c r="C2425" s="45">
        <v>81.12</v>
      </c>
      <c r="D2425" s="45">
        <v>83</v>
      </c>
      <c r="E2425" s="45">
        <v>81</v>
      </c>
      <c r="F2425" s="45">
        <v>82.75</v>
      </c>
      <c r="G2425" s="45">
        <v>82.5</v>
      </c>
      <c r="H2425" s="46">
        <v>42099500</v>
      </c>
    </row>
    <row r="2426" spans="2:8" ht="13.5" thickBot="1" x14ac:dyDescent="0.25">
      <c r="B2426" s="44" t="s">
        <v>2566</v>
      </c>
      <c r="C2426" s="45">
        <v>79.25</v>
      </c>
      <c r="D2426" s="45">
        <v>81.239999999999995</v>
      </c>
      <c r="E2426" s="45">
        <v>79.17</v>
      </c>
      <c r="F2426" s="45">
        <v>80.91</v>
      </c>
      <c r="G2426" s="45">
        <v>80.67</v>
      </c>
      <c r="H2426" s="46">
        <v>36912400</v>
      </c>
    </row>
    <row r="2427" spans="2:8" ht="13.5" thickBot="1" x14ac:dyDescent="0.25">
      <c r="B2427" s="44" t="s">
        <v>2567</v>
      </c>
      <c r="C2427" s="45">
        <v>78.36</v>
      </c>
      <c r="D2427" s="45">
        <v>79.78</v>
      </c>
      <c r="E2427" s="45">
        <v>78.34</v>
      </c>
      <c r="F2427" s="45">
        <v>79.36</v>
      </c>
      <c r="G2427" s="45">
        <v>79.12</v>
      </c>
      <c r="H2427" s="46">
        <v>22170000</v>
      </c>
    </row>
    <row r="2428" spans="2:8" ht="13.5" thickBot="1" x14ac:dyDescent="0.25">
      <c r="B2428" s="44" t="s">
        <v>2568</v>
      </c>
      <c r="C2428" s="45">
        <v>77.959999999999994</v>
      </c>
      <c r="D2428" s="45">
        <v>78.12</v>
      </c>
      <c r="E2428" s="45">
        <v>77.36</v>
      </c>
      <c r="F2428" s="45">
        <v>78.069999999999993</v>
      </c>
      <c r="G2428" s="45">
        <v>77.84</v>
      </c>
      <c r="H2428" s="46">
        <v>19305400</v>
      </c>
    </row>
    <row r="2429" spans="2:8" ht="13.5" thickBot="1" x14ac:dyDescent="0.25">
      <c r="B2429" s="44" t="s">
        <v>2569</v>
      </c>
      <c r="C2429" s="45">
        <v>78.599999999999994</v>
      </c>
      <c r="D2429" s="45">
        <v>79.38</v>
      </c>
      <c r="E2429" s="45">
        <v>77.680000000000007</v>
      </c>
      <c r="F2429" s="45">
        <v>78.05</v>
      </c>
      <c r="G2429" s="45">
        <v>77.819999999999993</v>
      </c>
      <c r="H2429" s="46">
        <v>18557300</v>
      </c>
    </row>
    <row r="2430" spans="2:8" ht="13.5" thickBot="1" x14ac:dyDescent="0.25">
      <c r="B2430" s="44" t="s">
        <v>2570</v>
      </c>
      <c r="C2430" s="45">
        <v>78.099999999999994</v>
      </c>
      <c r="D2430" s="45">
        <v>79.05</v>
      </c>
      <c r="E2430" s="45">
        <v>77.91</v>
      </c>
      <c r="F2430" s="45">
        <v>78.930000000000007</v>
      </c>
      <c r="G2430" s="45">
        <v>78.69</v>
      </c>
      <c r="H2430" s="46">
        <v>16093300</v>
      </c>
    </row>
    <row r="2431" spans="2:8" ht="13.5" thickBot="1" x14ac:dyDescent="0.25">
      <c r="B2431" s="44" t="s">
        <v>2571</v>
      </c>
      <c r="C2431" s="45">
        <v>77.8</v>
      </c>
      <c r="D2431" s="45">
        <v>78.430000000000007</v>
      </c>
      <c r="E2431" s="45">
        <v>77.260000000000005</v>
      </c>
      <c r="F2431" s="45">
        <v>77.569999999999993</v>
      </c>
      <c r="G2431" s="45">
        <v>77.34</v>
      </c>
      <c r="H2431" s="46">
        <v>20215700</v>
      </c>
    </row>
    <row r="2432" spans="2:8" ht="13.5" thickBot="1" x14ac:dyDescent="0.25">
      <c r="B2432" s="44" t="s">
        <v>2572</v>
      </c>
      <c r="C2432" s="45">
        <v>78.5</v>
      </c>
      <c r="D2432" s="45">
        <v>79.260000000000005</v>
      </c>
      <c r="E2432" s="45">
        <v>77.55</v>
      </c>
      <c r="F2432" s="45">
        <v>77.55</v>
      </c>
      <c r="G2432" s="45">
        <v>77.319999999999993</v>
      </c>
      <c r="H2432" s="46">
        <v>23067100</v>
      </c>
    </row>
    <row r="2433" spans="2:8" ht="13.5" thickBot="1" x14ac:dyDescent="0.25">
      <c r="B2433" s="44" t="s">
        <v>2573</v>
      </c>
      <c r="C2433" s="45">
        <v>79.680000000000007</v>
      </c>
      <c r="D2433" s="45">
        <v>79.91</v>
      </c>
      <c r="E2433" s="45">
        <v>78.63</v>
      </c>
      <c r="F2433" s="45">
        <v>79.44</v>
      </c>
      <c r="G2433" s="45">
        <v>79.2</v>
      </c>
      <c r="H2433" s="46">
        <v>18925100</v>
      </c>
    </row>
    <row r="2434" spans="2:8" ht="13.5" thickBot="1" x14ac:dyDescent="0.25">
      <c r="B2434" s="44" t="s">
        <v>2574</v>
      </c>
      <c r="C2434" s="45">
        <v>80.900000000000006</v>
      </c>
      <c r="D2434" s="45">
        <v>81.33</v>
      </c>
      <c r="E2434" s="45">
        <v>79.83</v>
      </c>
      <c r="F2434" s="45">
        <v>80.010000000000005</v>
      </c>
      <c r="G2434" s="45">
        <v>79.77</v>
      </c>
      <c r="H2434" s="46">
        <v>24488600</v>
      </c>
    </row>
    <row r="2435" spans="2:8" ht="13.5" thickBot="1" x14ac:dyDescent="0.25">
      <c r="B2435" s="44" t="s">
        <v>2575</v>
      </c>
      <c r="C2435" s="45">
        <v>81.23</v>
      </c>
      <c r="D2435" s="45">
        <v>81.99</v>
      </c>
      <c r="E2435" s="45">
        <v>81.05</v>
      </c>
      <c r="F2435" s="45">
        <v>81.209999999999994</v>
      </c>
      <c r="G2435" s="45">
        <v>80.97</v>
      </c>
      <c r="H2435" s="46">
        <v>27825700</v>
      </c>
    </row>
    <row r="2436" spans="2:8" ht="13.5" thickBot="1" x14ac:dyDescent="0.25">
      <c r="B2436" s="44" t="s">
        <v>2576</v>
      </c>
      <c r="C2436" s="45">
        <v>79.3</v>
      </c>
      <c r="D2436" s="45">
        <v>81.150000000000006</v>
      </c>
      <c r="E2436" s="45">
        <v>78.849999999999994</v>
      </c>
      <c r="F2436" s="45">
        <v>80.900000000000006</v>
      </c>
      <c r="G2436" s="45">
        <v>80.66</v>
      </c>
      <c r="H2436" s="46">
        <v>28126700</v>
      </c>
    </row>
    <row r="2437" spans="2:8" ht="13.5" thickBot="1" x14ac:dyDescent="0.25">
      <c r="B2437" s="44" t="s">
        <v>2577</v>
      </c>
      <c r="C2437" s="45">
        <v>79.61</v>
      </c>
      <c r="D2437" s="45">
        <v>79.7</v>
      </c>
      <c r="E2437" s="45">
        <v>78.52</v>
      </c>
      <c r="F2437" s="45">
        <v>79.599999999999994</v>
      </c>
      <c r="G2437" s="45">
        <v>79.36</v>
      </c>
      <c r="H2437" s="46">
        <v>18635000</v>
      </c>
    </row>
    <row r="2438" spans="2:8" ht="13.5" thickBot="1" x14ac:dyDescent="0.25">
      <c r="B2438" s="44" t="s">
        <v>2578</v>
      </c>
      <c r="C2438" s="45">
        <v>79</v>
      </c>
      <c r="D2438" s="45">
        <v>79.86</v>
      </c>
      <c r="E2438" s="45">
        <v>78.52</v>
      </c>
      <c r="F2438" s="45">
        <v>79.75</v>
      </c>
      <c r="G2438" s="45">
        <v>79.510000000000005</v>
      </c>
      <c r="H2438" s="46">
        <v>21662500</v>
      </c>
    </row>
    <row r="2439" spans="2:8" ht="13.5" thickBot="1" x14ac:dyDescent="0.25">
      <c r="B2439" s="44" t="s">
        <v>2579</v>
      </c>
      <c r="C2439" s="45">
        <v>80.680000000000007</v>
      </c>
      <c r="D2439" s="45">
        <v>81.23</v>
      </c>
      <c r="E2439" s="45">
        <v>78.62</v>
      </c>
      <c r="F2439" s="45">
        <v>78.97</v>
      </c>
      <c r="G2439" s="45">
        <v>78.73</v>
      </c>
      <c r="H2439" s="46">
        <v>30739200</v>
      </c>
    </row>
    <row r="2440" spans="2:8" ht="13.5" thickBot="1" x14ac:dyDescent="0.25">
      <c r="B2440" s="44" t="s">
        <v>2580</v>
      </c>
      <c r="C2440" s="45">
        <v>79.88</v>
      </c>
      <c r="D2440" s="45">
        <v>81.37</v>
      </c>
      <c r="E2440" s="45">
        <v>79.72</v>
      </c>
      <c r="F2440" s="45">
        <v>80.41</v>
      </c>
      <c r="G2440" s="45">
        <v>80.17</v>
      </c>
      <c r="H2440" s="46">
        <v>31111900</v>
      </c>
    </row>
    <row r="2441" spans="2:8" ht="13.5" thickBot="1" x14ac:dyDescent="0.25">
      <c r="B2441" s="44" t="s">
        <v>2581</v>
      </c>
      <c r="C2441" s="45">
        <v>78.5</v>
      </c>
      <c r="D2441" s="45">
        <v>80.2</v>
      </c>
      <c r="E2441" s="45">
        <v>78.5</v>
      </c>
      <c r="F2441" s="45">
        <v>79.56</v>
      </c>
      <c r="G2441" s="45">
        <v>79.319999999999993</v>
      </c>
      <c r="H2441" s="46">
        <v>25593800</v>
      </c>
    </row>
    <row r="2442" spans="2:8" ht="13.5" thickBot="1" x14ac:dyDescent="0.25">
      <c r="B2442" s="44" t="s">
        <v>2582</v>
      </c>
      <c r="C2442" s="45">
        <v>78.5</v>
      </c>
      <c r="D2442" s="45">
        <v>79.48</v>
      </c>
      <c r="E2442" s="45">
        <v>78.099999999999994</v>
      </c>
      <c r="F2442" s="45">
        <v>78.45</v>
      </c>
      <c r="G2442" s="45">
        <v>78.209999999999994</v>
      </c>
      <c r="H2442" s="46">
        <v>18897100</v>
      </c>
    </row>
    <row r="2443" spans="2:8" ht="13.5" thickBot="1" x14ac:dyDescent="0.25">
      <c r="B2443" s="44" t="s">
        <v>2583</v>
      </c>
      <c r="C2443" s="45">
        <v>79.959999999999994</v>
      </c>
      <c r="D2443" s="45">
        <v>80.19</v>
      </c>
      <c r="E2443" s="45">
        <v>78.38</v>
      </c>
      <c r="F2443" s="45">
        <v>78.84</v>
      </c>
      <c r="G2443" s="45">
        <v>78.599999999999994</v>
      </c>
      <c r="H2443" s="46">
        <v>24139100</v>
      </c>
    </row>
    <row r="2444" spans="2:8" ht="13.5" thickBot="1" x14ac:dyDescent="0.25">
      <c r="B2444" s="44" t="s">
        <v>2584</v>
      </c>
      <c r="C2444" s="45">
        <v>79.55</v>
      </c>
      <c r="D2444" s="45">
        <v>80.34</v>
      </c>
      <c r="E2444" s="45">
        <v>79.2</v>
      </c>
      <c r="F2444" s="45">
        <v>79.900000000000006</v>
      </c>
      <c r="G2444" s="45">
        <v>79.66</v>
      </c>
      <c r="H2444" s="46">
        <v>36931700</v>
      </c>
    </row>
    <row r="2445" spans="2:8" ht="13.5" thickBot="1" x14ac:dyDescent="0.25">
      <c r="B2445" s="44" t="s">
        <v>2585</v>
      </c>
      <c r="C2445" s="45">
        <v>76.989999999999995</v>
      </c>
      <c r="D2445" s="45">
        <v>79.84</v>
      </c>
      <c r="E2445" s="45">
        <v>76.95</v>
      </c>
      <c r="F2445" s="45">
        <v>79.42</v>
      </c>
      <c r="G2445" s="45">
        <v>79.180000000000007</v>
      </c>
      <c r="H2445" s="46">
        <v>45851200</v>
      </c>
    </row>
    <row r="2446" spans="2:8" ht="13.5" thickBot="1" x14ac:dyDescent="0.25">
      <c r="B2446" s="44" t="s">
        <v>2586</v>
      </c>
      <c r="C2446" s="45">
        <v>75.94</v>
      </c>
      <c r="D2446" s="45">
        <v>76.900000000000006</v>
      </c>
      <c r="E2446" s="45">
        <v>75.45</v>
      </c>
      <c r="F2446" s="45">
        <v>76.709999999999994</v>
      </c>
      <c r="G2446" s="45">
        <v>76.48</v>
      </c>
      <c r="H2446" s="46">
        <v>22426400</v>
      </c>
    </row>
    <row r="2447" spans="2:8" ht="13.5" thickBot="1" x14ac:dyDescent="0.25">
      <c r="B2447" s="44" t="s">
        <v>2587</v>
      </c>
      <c r="C2447" s="45">
        <v>75.3</v>
      </c>
      <c r="D2447" s="45">
        <v>76.91</v>
      </c>
      <c r="E2447" s="45">
        <v>75.08</v>
      </c>
      <c r="F2447" s="45">
        <v>75.599999999999994</v>
      </c>
      <c r="G2447" s="45">
        <v>75.37</v>
      </c>
      <c r="H2447" s="46">
        <v>25254400</v>
      </c>
    </row>
    <row r="2448" spans="2:8" ht="13.5" thickBot="1" x14ac:dyDescent="0.25">
      <c r="B2448" s="44" t="s">
        <v>2588</v>
      </c>
      <c r="C2448" s="45">
        <v>76.459999999999994</v>
      </c>
      <c r="D2448" s="45">
        <v>76.48</v>
      </c>
      <c r="E2448" s="45">
        <v>75.5</v>
      </c>
      <c r="F2448" s="45">
        <v>75.739999999999995</v>
      </c>
      <c r="G2448" s="45">
        <v>75.510000000000005</v>
      </c>
      <c r="H2448" s="46">
        <v>18621900</v>
      </c>
    </row>
    <row r="2449" spans="2:8" ht="13.5" thickBot="1" x14ac:dyDescent="0.25">
      <c r="B2449" s="44" t="s">
        <v>2589</v>
      </c>
      <c r="C2449" s="45">
        <v>76.86</v>
      </c>
      <c r="D2449" s="45">
        <v>76.87</v>
      </c>
      <c r="E2449" s="45">
        <v>75.89</v>
      </c>
      <c r="F2449" s="45">
        <v>76.23</v>
      </c>
      <c r="G2449" s="45">
        <v>76</v>
      </c>
      <c r="H2449" s="46">
        <v>17235000</v>
      </c>
    </row>
    <row r="2450" spans="2:8" ht="13.5" thickBot="1" x14ac:dyDescent="0.25">
      <c r="B2450" s="44" t="s">
        <v>2590</v>
      </c>
      <c r="C2450" s="45">
        <v>75.09</v>
      </c>
      <c r="D2450" s="45">
        <v>76.75</v>
      </c>
      <c r="E2450" s="45">
        <v>75.03</v>
      </c>
      <c r="F2450" s="45">
        <v>76.510000000000005</v>
      </c>
      <c r="G2450" s="45">
        <v>76.28</v>
      </c>
      <c r="H2450" s="46">
        <v>20877400</v>
      </c>
    </row>
    <row r="2451" spans="2:8" ht="13.5" thickBot="1" x14ac:dyDescent="0.25">
      <c r="B2451" s="44" t="s">
        <v>2591</v>
      </c>
      <c r="C2451" s="45">
        <v>74.849999999999994</v>
      </c>
      <c r="D2451" s="45">
        <v>75.34</v>
      </c>
      <c r="E2451" s="45">
        <v>74.5</v>
      </c>
      <c r="F2451" s="45">
        <v>75.19</v>
      </c>
      <c r="G2451" s="45">
        <v>74.959999999999994</v>
      </c>
      <c r="H2451" s="46">
        <v>15811300</v>
      </c>
    </row>
    <row r="2452" spans="2:8" ht="13.5" thickBot="1" x14ac:dyDescent="0.25">
      <c r="B2452" s="44" t="s">
        <v>2592</v>
      </c>
      <c r="C2452" s="45">
        <v>74.05</v>
      </c>
      <c r="D2452" s="45">
        <v>74.83</v>
      </c>
      <c r="E2452" s="45">
        <v>73.45</v>
      </c>
      <c r="F2452" s="45">
        <v>74.44</v>
      </c>
      <c r="G2452" s="45">
        <v>74.22</v>
      </c>
      <c r="H2452" s="46">
        <v>16194300</v>
      </c>
    </row>
    <row r="2453" spans="2:8" ht="13.5" thickBot="1" x14ac:dyDescent="0.25">
      <c r="B2453" s="44" t="s">
        <v>2593</v>
      </c>
      <c r="C2453" s="45">
        <v>75.680000000000007</v>
      </c>
      <c r="D2453" s="45">
        <v>75.7</v>
      </c>
      <c r="E2453" s="45">
        <v>74.25</v>
      </c>
      <c r="F2453" s="45">
        <v>74.47</v>
      </c>
      <c r="G2453" s="45">
        <v>74.25</v>
      </c>
      <c r="H2453" s="46">
        <v>21211000</v>
      </c>
    </row>
    <row r="2454" spans="2:8" ht="13.5" thickBot="1" x14ac:dyDescent="0.25">
      <c r="B2454" s="44" t="s">
        <v>2594</v>
      </c>
      <c r="C2454" s="45">
        <v>75.709999999999994</v>
      </c>
      <c r="D2454" s="45">
        <v>75.98</v>
      </c>
      <c r="E2454" s="45">
        <v>75.209999999999994</v>
      </c>
      <c r="F2454" s="45">
        <v>75.61</v>
      </c>
      <c r="G2454" s="45">
        <v>75.38</v>
      </c>
      <c r="H2454" s="46">
        <v>15062600</v>
      </c>
    </row>
    <row r="2455" spans="2:8" ht="13.5" thickBot="1" x14ac:dyDescent="0.25">
      <c r="B2455" s="44" t="s">
        <v>2595</v>
      </c>
      <c r="C2455" s="45">
        <v>75.09</v>
      </c>
      <c r="D2455" s="45">
        <v>76.349999999999994</v>
      </c>
      <c r="E2455" s="45">
        <v>75.010000000000005</v>
      </c>
      <c r="F2455" s="45">
        <v>75.63</v>
      </c>
      <c r="G2455" s="45">
        <v>75.400000000000006</v>
      </c>
      <c r="H2455" s="46">
        <v>20277400</v>
      </c>
    </row>
    <row r="2456" spans="2:8" ht="13.5" thickBot="1" x14ac:dyDescent="0.25">
      <c r="B2456" s="44" t="s">
        <v>2596</v>
      </c>
      <c r="C2456" s="45">
        <v>75.19</v>
      </c>
      <c r="D2456" s="45">
        <v>75.58</v>
      </c>
      <c r="E2456" s="45">
        <v>73.86</v>
      </c>
      <c r="F2456" s="45">
        <v>75.400000000000006</v>
      </c>
      <c r="G2456" s="45">
        <v>75.17</v>
      </c>
      <c r="H2456" s="46">
        <v>26957700</v>
      </c>
    </row>
    <row r="2457" spans="2:8" ht="13.5" thickBot="1" x14ac:dyDescent="0.25">
      <c r="B2457" s="44" t="s">
        <v>2597</v>
      </c>
      <c r="C2457" s="45">
        <v>76.11</v>
      </c>
      <c r="D2457" s="45">
        <v>76.14</v>
      </c>
      <c r="E2457" s="45">
        <v>73.75</v>
      </c>
      <c r="F2457" s="45">
        <v>74.989999999999995</v>
      </c>
      <c r="G2457" s="45">
        <v>74.760000000000005</v>
      </c>
      <c r="H2457" s="46">
        <v>41955300</v>
      </c>
    </row>
    <row r="2458" spans="2:8" ht="13.5" thickBot="1" x14ac:dyDescent="0.25">
      <c r="B2458" s="44" t="s">
        <v>2598</v>
      </c>
      <c r="C2458" s="45">
        <v>78</v>
      </c>
      <c r="D2458" s="45">
        <v>78.16</v>
      </c>
      <c r="E2458" s="45">
        <v>75.75</v>
      </c>
      <c r="F2458" s="45">
        <v>75.91</v>
      </c>
      <c r="G2458" s="45">
        <v>75.680000000000007</v>
      </c>
      <c r="H2458" s="46">
        <v>42649500</v>
      </c>
    </row>
    <row r="2459" spans="2:8" ht="13.5" thickBot="1" x14ac:dyDescent="0.25">
      <c r="B2459" s="44" t="s">
        <v>2599</v>
      </c>
      <c r="C2459" s="45">
        <v>76.849999999999994</v>
      </c>
      <c r="D2459" s="45">
        <v>78.02</v>
      </c>
      <c r="E2459" s="45">
        <v>74.209999999999994</v>
      </c>
      <c r="F2459" s="45">
        <v>78</v>
      </c>
      <c r="G2459" s="45">
        <v>77.77</v>
      </c>
      <c r="H2459" s="46">
        <v>61293500</v>
      </c>
    </row>
    <row r="2460" spans="2:8" ht="13.5" thickBot="1" x14ac:dyDescent="0.25">
      <c r="B2460" s="44" t="s">
        <v>2600</v>
      </c>
      <c r="C2460" s="45">
        <v>76.900000000000006</v>
      </c>
      <c r="D2460" s="45">
        <v>77.64</v>
      </c>
      <c r="E2460" s="45">
        <v>76</v>
      </c>
      <c r="F2460" s="45">
        <v>76.239999999999995</v>
      </c>
      <c r="G2460" s="45">
        <v>76.010000000000005</v>
      </c>
      <c r="H2460" s="46">
        <v>53306400</v>
      </c>
    </row>
    <row r="2461" spans="2:8" ht="13.5" thickBot="1" x14ac:dyDescent="0.25">
      <c r="B2461" s="44" t="s">
        <v>2601</v>
      </c>
      <c r="C2461" s="45">
        <v>76.709999999999994</v>
      </c>
      <c r="D2461" s="45">
        <v>76.88</v>
      </c>
      <c r="E2461" s="45">
        <v>75.63</v>
      </c>
      <c r="F2461" s="45">
        <v>75.78</v>
      </c>
      <c r="G2461" s="45">
        <v>75.55</v>
      </c>
      <c r="H2461" s="46">
        <v>20110000</v>
      </c>
    </row>
    <row r="2462" spans="2:8" ht="13.5" thickBot="1" x14ac:dyDescent="0.25">
      <c r="B2462" s="44" t="s">
        <v>2602</v>
      </c>
      <c r="C2462" s="45">
        <v>77.98</v>
      </c>
      <c r="D2462" s="45">
        <v>78.47</v>
      </c>
      <c r="E2462" s="45">
        <v>77.290000000000006</v>
      </c>
      <c r="F2462" s="45">
        <v>77.5</v>
      </c>
      <c r="G2462" s="45">
        <v>77.27</v>
      </c>
      <c r="H2462" s="46">
        <v>19260800</v>
      </c>
    </row>
    <row r="2463" spans="2:8" ht="13.5" thickBot="1" x14ac:dyDescent="0.25">
      <c r="B2463" s="44" t="s">
        <v>2603</v>
      </c>
      <c r="C2463" s="45">
        <v>77.650000000000006</v>
      </c>
      <c r="D2463" s="45">
        <v>78.19</v>
      </c>
      <c r="E2463" s="45">
        <v>77.040000000000006</v>
      </c>
      <c r="F2463" s="45">
        <v>77.83</v>
      </c>
      <c r="G2463" s="45">
        <v>77.599999999999994</v>
      </c>
      <c r="H2463" s="46">
        <v>16746500</v>
      </c>
    </row>
    <row r="2464" spans="2:8" ht="13.5" thickBot="1" x14ac:dyDescent="0.25">
      <c r="B2464" s="44" t="s">
        <v>2604</v>
      </c>
      <c r="C2464" s="45">
        <v>77.17</v>
      </c>
      <c r="D2464" s="45">
        <v>77.75</v>
      </c>
      <c r="E2464" s="45">
        <v>76.680000000000007</v>
      </c>
      <c r="F2464" s="45">
        <v>77.650000000000006</v>
      </c>
      <c r="G2464" s="45">
        <v>77.42</v>
      </c>
      <c r="H2464" s="46">
        <v>19519500</v>
      </c>
    </row>
    <row r="2465" spans="2:8" ht="13.5" thickBot="1" x14ac:dyDescent="0.25">
      <c r="B2465" s="44" t="s">
        <v>2605</v>
      </c>
      <c r="C2465" s="45">
        <v>76.16</v>
      </c>
      <c r="D2465" s="45">
        <v>77.3</v>
      </c>
      <c r="E2465" s="45">
        <v>75.849999999999994</v>
      </c>
      <c r="F2465" s="45">
        <v>76.739999999999995</v>
      </c>
      <c r="G2465" s="45">
        <v>76.510000000000005</v>
      </c>
      <c r="H2465" s="46">
        <v>25096700</v>
      </c>
    </row>
    <row r="2466" spans="2:8" ht="13.5" thickBot="1" x14ac:dyDescent="0.25">
      <c r="B2466" s="44" t="s">
        <v>2606</v>
      </c>
      <c r="C2466" s="45">
        <v>75.72</v>
      </c>
      <c r="D2466" s="45">
        <v>76.31</v>
      </c>
      <c r="E2466" s="45">
        <v>74.819999999999993</v>
      </c>
      <c r="F2466" s="45">
        <v>76.239999999999995</v>
      </c>
      <c r="G2466" s="45">
        <v>76.010000000000005</v>
      </c>
      <c r="H2466" s="46">
        <v>22821600</v>
      </c>
    </row>
    <row r="2467" spans="2:8" ht="13.5" thickBot="1" x14ac:dyDescent="0.25">
      <c r="B2467" s="44" t="s">
        <v>2607</v>
      </c>
      <c r="C2467" s="45">
        <v>74.040000000000006</v>
      </c>
      <c r="D2467" s="45">
        <v>75.319999999999993</v>
      </c>
      <c r="E2467" s="45">
        <v>73.84</v>
      </c>
      <c r="F2467" s="45">
        <v>75.180000000000007</v>
      </c>
      <c r="G2467" s="45">
        <v>74.95</v>
      </c>
      <c r="H2467" s="46">
        <v>21791500</v>
      </c>
    </row>
    <row r="2468" spans="2:8" ht="13.5" thickBot="1" x14ac:dyDescent="0.25">
      <c r="B2468" s="44" t="s">
        <v>2608</v>
      </c>
      <c r="C2468" s="45">
        <v>76.400000000000006</v>
      </c>
      <c r="D2468" s="45">
        <v>76.569999999999993</v>
      </c>
      <c r="E2468" s="45">
        <v>73.540000000000006</v>
      </c>
      <c r="F2468" s="45">
        <v>74.05</v>
      </c>
      <c r="G2468" s="45">
        <v>73.83</v>
      </c>
      <c r="H2468" s="46">
        <v>34134000</v>
      </c>
    </row>
    <row r="2469" spans="2:8" ht="13.5" thickBot="1" x14ac:dyDescent="0.25">
      <c r="B2469" s="44" t="s">
        <v>2609</v>
      </c>
      <c r="C2469" s="45">
        <v>76.42</v>
      </c>
      <c r="D2469" s="45">
        <v>77.2</v>
      </c>
      <c r="E2469" s="45">
        <v>76.03</v>
      </c>
      <c r="F2469" s="45">
        <v>76.28</v>
      </c>
      <c r="G2469" s="45">
        <v>76.05</v>
      </c>
      <c r="H2469" s="46">
        <v>25918600</v>
      </c>
    </row>
    <row r="2470" spans="2:8" ht="13.5" thickBot="1" x14ac:dyDescent="0.25">
      <c r="B2470" s="44" t="s">
        <v>2610</v>
      </c>
      <c r="C2470" s="45">
        <v>77.23</v>
      </c>
      <c r="D2470" s="45">
        <v>78.08</v>
      </c>
      <c r="E2470" s="45">
        <v>75.849999999999994</v>
      </c>
      <c r="F2470" s="45">
        <v>76.45</v>
      </c>
      <c r="G2470" s="45">
        <v>76.22</v>
      </c>
      <c r="H2470" s="46">
        <v>25179600</v>
      </c>
    </row>
    <row r="2471" spans="2:8" ht="13.5" thickBot="1" x14ac:dyDescent="0.25">
      <c r="B2471" s="44" t="s">
        <v>2611</v>
      </c>
      <c r="C2471" s="45">
        <v>77.84</v>
      </c>
      <c r="D2471" s="45">
        <v>78</v>
      </c>
      <c r="E2471" s="45">
        <v>76.209999999999994</v>
      </c>
      <c r="F2471" s="45">
        <v>76.72</v>
      </c>
      <c r="G2471" s="45">
        <v>76.489999999999995</v>
      </c>
      <c r="H2471" s="46">
        <v>19190200</v>
      </c>
    </row>
    <row r="2472" spans="2:8" ht="13.5" thickBot="1" x14ac:dyDescent="0.25">
      <c r="B2472" s="44" t="s">
        <v>2612</v>
      </c>
      <c r="C2472" s="45">
        <v>78.2</v>
      </c>
      <c r="D2472" s="45">
        <v>78.62</v>
      </c>
      <c r="E2472" s="45">
        <v>77.2</v>
      </c>
      <c r="F2472" s="45">
        <v>77.739999999999995</v>
      </c>
      <c r="G2472" s="45">
        <v>77.510000000000005</v>
      </c>
      <c r="H2472" s="46">
        <v>21157000</v>
      </c>
    </row>
    <row r="2473" spans="2:8" ht="13.5" thickBot="1" x14ac:dyDescent="0.25">
      <c r="B2473" s="44" t="s">
        <v>2613</v>
      </c>
      <c r="C2473" s="45">
        <v>76.739999999999995</v>
      </c>
      <c r="D2473" s="45">
        <v>78.23</v>
      </c>
      <c r="E2473" s="45">
        <v>76.08</v>
      </c>
      <c r="F2473" s="45">
        <v>78.180000000000007</v>
      </c>
      <c r="G2473" s="45">
        <v>77.95</v>
      </c>
      <c r="H2473" s="46">
        <v>23961000</v>
      </c>
    </row>
    <row r="2474" spans="2:8" ht="13.5" thickBot="1" x14ac:dyDescent="0.25">
      <c r="B2474" s="44" t="s">
        <v>2614</v>
      </c>
      <c r="C2474" s="45">
        <v>76.760000000000005</v>
      </c>
      <c r="D2474" s="45">
        <v>77.36</v>
      </c>
      <c r="E2474" s="45">
        <v>75.819999999999993</v>
      </c>
      <c r="F2474" s="45">
        <v>76.150000000000006</v>
      </c>
      <c r="G2474" s="45">
        <v>75.92</v>
      </c>
      <c r="H2474" s="46">
        <v>22045300</v>
      </c>
    </row>
    <row r="2475" spans="2:8" ht="13.5" thickBot="1" x14ac:dyDescent="0.25">
      <c r="B2475" s="44" t="s">
        <v>2615</v>
      </c>
      <c r="C2475" s="45">
        <v>77.23</v>
      </c>
      <c r="D2475" s="45">
        <v>77.59</v>
      </c>
      <c r="E2475" s="45">
        <v>75.36</v>
      </c>
      <c r="F2475" s="45">
        <v>76.150000000000006</v>
      </c>
      <c r="G2475" s="45">
        <v>75.92</v>
      </c>
      <c r="H2475" s="46">
        <v>27399300</v>
      </c>
    </row>
    <row r="2476" spans="2:8" ht="13.5" thickBot="1" x14ac:dyDescent="0.25">
      <c r="B2476" s="44" t="s">
        <v>2616</v>
      </c>
      <c r="C2476" s="45">
        <v>77.98</v>
      </c>
      <c r="D2476" s="45">
        <v>79.25</v>
      </c>
      <c r="E2476" s="45">
        <v>76.86</v>
      </c>
      <c r="F2476" s="45">
        <v>77.19</v>
      </c>
      <c r="G2476" s="45">
        <v>76.959999999999994</v>
      </c>
      <c r="H2476" s="46">
        <v>26452200</v>
      </c>
    </row>
    <row r="2477" spans="2:8" ht="13.5" thickBot="1" x14ac:dyDescent="0.25">
      <c r="B2477" s="44" t="s">
        <v>2617</v>
      </c>
      <c r="C2477" s="45">
        <v>78.58</v>
      </c>
      <c r="D2477" s="45">
        <v>78.930000000000007</v>
      </c>
      <c r="E2477" s="45">
        <v>77.7</v>
      </c>
      <c r="F2477" s="45">
        <v>78.45</v>
      </c>
      <c r="G2477" s="45">
        <v>78.209999999999994</v>
      </c>
      <c r="H2477" s="46">
        <v>18177500</v>
      </c>
    </row>
    <row r="2478" spans="2:8" ht="13.5" thickBot="1" x14ac:dyDescent="0.25">
      <c r="B2478" s="44" t="s">
        <v>2618</v>
      </c>
      <c r="C2478" s="45">
        <v>79.540000000000006</v>
      </c>
      <c r="D2478" s="45">
        <v>79.8</v>
      </c>
      <c r="E2478" s="45">
        <v>77.86</v>
      </c>
      <c r="F2478" s="45">
        <v>78.02</v>
      </c>
      <c r="G2478" s="45">
        <v>77.790000000000006</v>
      </c>
      <c r="H2478" s="46">
        <v>19935400</v>
      </c>
    </row>
    <row r="2479" spans="2:8" ht="13.5" thickBot="1" x14ac:dyDescent="0.25">
      <c r="B2479" s="44" t="s">
        <v>2619</v>
      </c>
      <c r="C2479" s="45">
        <v>79.849999999999994</v>
      </c>
      <c r="D2479" s="45">
        <v>80.59</v>
      </c>
      <c r="E2479" s="45">
        <v>79.099999999999994</v>
      </c>
      <c r="F2479" s="45">
        <v>79.22</v>
      </c>
      <c r="G2479" s="45">
        <v>78.98</v>
      </c>
      <c r="H2479" s="46">
        <v>14370800</v>
      </c>
    </row>
    <row r="2480" spans="2:8" ht="13.5" thickBot="1" x14ac:dyDescent="0.25">
      <c r="B2480" s="44" t="s">
        <v>2620</v>
      </c>
      <c r="C2480" s="45">
        <v>80.489999999999995</v>
      </c>
      <c r="D2480" s="45">
        <v>80.959999999999994</v>
      </c>
      <c r="E2480" s="45">
        <v>79.709999999999994</v>
      </c>
      <c r="F2480" s="45">
        <v>80.02</v>
      </c>
      <c r="G2480" s="45">
        <v>79.78</v>
      </c>
      <c r="H2480" s="46">
        <v>14134700</v>
      </c>
    </row>
    <row r="2481" spans="2:8" ht="13.5" thickBot="1" x14ac:dyDescent="0.25">
      <c r="B2481" s="44" t="s">
        <v>2621</v>
      </c>
      <c r="C2481" s="45">
        <v>81.02</v>
      </c>
      <c r="D2481" s="45">
        <v>81.28</v>
      </c>
      <c r="E2481" s="45">
        <v>80.510000000000005</v>
      </c>
      <c r="F2481" s="45">
        <v>80.78</v>
      </c>
      <c r="G2481" s="45">
        <v>80.540000000000006</v>
      </c>
      <c r="H2481" s="46">
        <v>10647400</v>
      </c>
    </row>
    <row r="2482" spans="2:8" ht="13.5" thickBot="1" x14ac:dyDescent="0.25">
      <c r="B2482" s="44" t="s">
        <v>2622</v>
      </c>
      <c r="C2482" s="45">
        <v>81.03</v>
      </c>
      <c r="D2482" s="45">
        <v>81.430000000000007</v>
      </c>
      <c r="E2482" s="45">
        <v>80.75</v>
      </c>
      <c r="F2482" s="45">
        <v>80.77</v>
      </c>
      <c r="G2482" s="45">
        <v>80.53</v>
      </c>
      <c r="H2482" s="46">
        <v>7685500</v>
      </c>
    </row>
    <row r="2483" spans="2:8" ht="13.5" thickBot="1" x14ac:dyDescent="0.25">
      <c r="B2483" s="44" t="s">
        <v>2623</v>
      </c>
      <c r="C2483" s="45">
        <v>82.02</v>
      </c>
      <c r="D2483" s="45">
        <v>82.17</v>
      </c>
      <c r="E2483" s="45">
        <v>80.400000000000006</v>
      </c>
      <c r="F2483" s="45">
        <v>80.61</v>
      </c>
      <c r="G2483" s="45">
        <v>80.37</v>
      </c>
      <c r="H2483" s="46">
        <v>19865800</v>
      </c>
    </row>
    <row r="2484" spans="2:8" ht="13.5" thickBot="1" x14ac:dyDescent="0.25">
      <c r="B2484" s="44" t="s">
        <v>2624</v>
      </c>
      <c r="C2484" s="45">
        <v>80.08</v>
      </c>
      <c r="D2484" s="45">
        <v>81.89</v>
      </c>
      <c r="E2484" s="45">
        <v>80</v>
      </c>
      <c r="F2484" s="45">
        <v>81.45</v>
      </c>
      <c r="G2484" s="45">
        <v>81.209999999999994</v>
      </c>
      <c r="H2484" s="46">
        <v>31395800</v>
      </c>
    </row>
    <row r="2485" spans="2:8" ht="13.5" thickBot="1" x14ac:dyDescent="0.25">
      <c r="B2485" s="44" t="s">
        <v>2625</v>
      </c>
      <c r="C2485" s="45">
        <v>78.75</v>
      </c>
      <c r="D2485" s="45">
        <v>80</v>
      </c>
      <c r="E2485" s="45">
        <v>78.33</v>
      </c>
      <c r="F2485" s="45">
        <v>79.88</v>
      </c>
      <c r="G2485" s="45">
        <v>79.64</v>
      </c>
      <c r="H2485" s="46">
        <v>43335000</v>
      </c>
    </row>
    <row r="2486" spans="2:8" ht="13.5" thickBot="1" x14ac:dyDescent="0.25">
      <c r="B2486" s="44" t="s">
        <v>2626</v>
      </c>
      <c r="C2486" s="45">
        <v>76.89</v>
      </c>
      <c r="D2486" s="45">
        <v>78.400000000000006</v>
      </c>
      <c r="E2486" s="45">
        <v>76.510000000000005</v>
      </c>
      <c r="F2486" s="45">
        <v>78.400000000000006</v>
      </c>
      <c r="G2486" s="45">
        <v>78.16</v>
      </c>
      <c r="H2486" s="46">
        <v>34222100</v>
      </c>
    </row>
    <row r="2487" spans="2:8" ht="13.5" thickBot="1" x14ac:dyDescent="0.25">
      <c r="B2487" s="44" t="s">
        <v>2627</v>
      </c>
      <c r="C2487" s="45">
        <v>75.010000000000005</v>
      </c>
      <c r="D2487" s="45">
        <v>76.41</v>
      </c>
      <c r="E2487" s="45">
        <v>74.900000000000006</v>
      </c>
      <c r="F2487" s="45">
        <v>76.11</v>
      </c>
      <c r="G2487" s="45">
        <v>75.88</v>
      </c>
      <c r="H2487" s="46">
        <v>29203900</v>
      </c>
    </row>
    <row r="2488" spans="2:8" ht="13.5" thickBot="1" x14ac:dyDescent="0.25">
      <c r="B2488" s="44" t="s">
        <v>2628</v>
      </c>
      <c r="C2488" s="45">
        <v>76.19</v>
      </c>
      <c r="D2488" s="45">
        <v>77.39</v>
      </c>
      <c r="E2488" s="45">
        <v>74.59</v>
      </c>
      <c r="F2488" s="45">
        <v>74.69</v>
      </c>
      <c r="G2488" s="45">
        <v>74.47</v>
      </c>
      <c r="H2488" s="46">
        <v>31554600</v>
      </c>
    </row>
    <row r="2489" spans="2:8" ht="13.5" thickBot="1" x14ac:dyDescent="0.25">
      <c r="B2489" s="44" t="s">
        <v>2629</v>
      </c>
      <c r="C2489" s="45">
        <v>78.459999999999994</v>
      </c>
      <c r="D2489" s="45">
        <v>78.58</v>
      </c>
      <c r="E2489" s="45">
        <v>76.56</v>
      </c>
      <c r="F2489" s="45">
        <v>76.989999999999995</v>
      </c>
      <c r="G2489" s="45">
        <v>76.760000000000005</v>
      </c>
      <c r="H2489" s="46">
        <v>29396500</v>
      </c>
    </row>
    <row r="2490" spans="2:8" ht="13.5" thickBot="1" x14ac:dyDescent="0.25">
      <c r="B2490" s="44" t="s">
        <v>2630</v>
      </c>
      <c r="C2490" s="45">
        <v>77.16</v>
      </c>
      <c r="D2490" s="45">
        <v>78.88</v>
      </c>
      <c r="E2490" s="45">
        <v>77.02</v>
      </c>
      <c r="F2490" s="45">
        <v>77.83</v>
      </c>
      <c r="G2490" s="45">
        <v>77.599999999999994</v>
      </c>
      <c r="H2490" s="46">
        <v>28091600</v>
      </c>
    </row>
    <row r="2491" spans="2:8" ht="13.5" thickBot="1" x14ac:dyDescent="0.25">
      <c r="B2491" s="44" t="s">
        <v>2631</v>
      </c>
      <c r="C2491" s="45">
        <v>76.52</v>
      </c>
      <c r="D2491" s="45">
        <v>78.52</v>
      </c>
      <c r="E2491" s="45">
        <v>76.48</v>
      </c>
      <c r="F2491" s="45">
        <v>77.73</v>
      </c>
      <c r="G2491" s="45">
        <v>77.5</v>
      </c>
      <c r="H2491" s="46">
        <v>33462100</v>
      </c>
    </row>
    <row r="2492" spans="2:8" ht="13.5" thickBot="1" x14ac:dyDescent="0.25">
      <c r="B2492" s="44" t="s">
        <v>2632</v>
      </c>
      <c r="C2492" s="45">
        <v>76.650000000000006</v>
      </c>
      <c r="D2492" s="45">
        <v>77.55</v>
      </c>
      <c r="E2492" s="45">
        <v>76.069999999999993</v>
      </c>
      <c r="F2492" s="45">
        <v>76.180000000000007</v>
      </c>
      <c r="G2492" s="45">
        <v>75.95</v>
      </c>
      <c r="H2492" s="46">
        <v>32210500</v>
      </c>
    </row>
    <row r="2493" spans="2:8" ht="13.5" thickBot="1" x14ac:dyDescent="0.25">
      <c r="B2493" s="44" t="s">
        <v>2633</v>
      </c>
      <c r="C2493" s="45">
        <v>75.2</v>
      </c>
      <c r="D2493" s="45">
        <v>76.930000000000007</v>
      </c>
      <c r="E2493" s="45">
        <v>74.78</v>
      </c>
      <c r="F2493" s="45">
        <v>76.84</v>
      </c>
      <c r="G2493" s="45">
        <v>76.61</v>
      </c>
      <c r="H2493" s="46">
        <v>25358600</v>
      </c>
    </row>
    <row r="2494" spans="2:8" ht="13.5" thickBot="1" x14ac:dyDescent="0.25">
      <c r="B2494" s="44" t="s">
        <v>2634</v>
      </c>
      <c r="C2494" s="45">
        <v>76.180000000000007</v>
      </c>
      <c r="D2494" s="45">
        <v>77.25</v>
      </c>
      <c r="E2494" s="45">
        <v>75.400000000000006</v>
      </c>
      <c r="F2494" s="45">
        <v>76.52</v>
      </c>
      <c r="G2494" s="45">
        <v>76.290000000000006</v>
      </c>
      <c r="H2494" s="46">
        <v>25733900</v>
      </c>
    </row>
    <row r="2495" spans="2:8" ht="13.5" thickBot="1" x14ac:dyDescent="0.25">
      <c r="B2495" s="44" t="s">
        <v>2635</v>
      </c>
      <c r="C2495" s="45">
        <v>75.8</v>
      </c>
      <c r="D2495" s="45">
        <v>76.760000000000005</v>
      </c>
      <c r="E2495" s="45">
        <v>75.36</v>
      </c>
      <c r="F2495" s="45">
        <v>76.36</v>
      </c>
      <c r="G2495" s="45">
        <v>76.13</v>
      </c>
      <c r="H2495" s="46">
        <v>24306400</v>
      </c>
    </row>
    <row r="2496" spans="2:8" ht="13.5" thickBot="1" x14ac:dyDescent="0.25">
      <c r="B2496" s="44" t="s">
        <v>2636</v>
      </c>
      <c r="C2496" s="45">
        <v>74.83</v>
      </c>
      <c r="D2496" s="45">
        <v>75.55</v>
      </c>
      <c r="E2496" s="45">
        <v>74.66</v>
      </c>
      <c r="F2496" s="45">
        <v>75.239999999999995</v>
      </c>
      <c r="G2496" s="45">
        <v>75.010000000000005</v>
      </c>
      <c r="H2496" s="46">
        <v>14362800</v>
      </c>
    </row>
    <row r="2497" spans="2:8" ht="13.5" thickBot="1" x14ac:dyDescent="0.25">
      <c r="B2497" s="44" t="s">
        <v>2637</v>
      </c>
      <c r="C2497" s="45">
        <v>75.38</v>
      </c>
      <c r="D2497" s="45">
        <v>75.73</v>
      </c>
      <c r="E2497" s="45">
        <v>74.400000000000006</v>
      </c>
      <c r="F2497" s="45">
        <v>74.88</v>
      </c>
      <c r="G2497" s="45">
        <v>74.66</v>
      </c>
      <c r="H2497" s="46">
        <v>16689900</v>
      </c>
    </row>
    <row r="2498" spans="2:8" ht="13.5" thickBot="1" x14ac:dyDescent="0.25">
      <c r="B2498" s="44" t="s">
        <v>2638</v>
      </c>
      <c r="C2498" s="45">
        <v>75.33</v>
      </c>
      <c r="D2498" s="45">
        <v>75.91</v>
      </c>
      <c r="E2498" s="45">
        <v>75.040000000000006</v>
      </c>
      <c r="F2498" s="45">
        <v>75.459999999999994</v>
      </c>
      <c r="G2498" s="45">
        <v>75.23</v>
      </c>
      <c r="H2498" s="46">
        <v>16773900</v>
      </c>
    </row>
    <row r="2499" spans="2:8" ht="13.5" thickBot="1" x14ac:dyDescent="0.25">
      <c r="B2499" s="44" t="s">
        <v>2639</v>
      </c>
      <c r="C2499" s="45">
        <v>77.260000000000005</v>
      </c>
      <c r="D2499" s="45">
        <v>77.31</v>
      </c>
      <c r="E2499" s="45">
        <v>74.8</v>
      </c>
      <c r="F2499" s="45">
        <v>75.099999999999994</v>
      </c>
      <c r="G2499" s="45">
        <v>74.87</v>
      </c>
      <c r="H2499" s="46">
        <v>31789900</v>
      </c>
    </row>
    <row r="2500" spans="2:8" ht="13.5" thickBot="1" x14ac:dyDescent="0.25">
      <c r="B2500" s="44" t="s">
        <v>2640</v>
      </c>
      <c r="C2500" s="45">
        <v>77.67</v>
      </c>
      <c r="D2500" s="45">
        <v>78.27</v>
      </c>
      <c r="E2500" s="45">
        <v>77.23</v>
      </c>
      <c r="F2500" s="45">
        <v>77.7</v>
      </c>
      <c r="G2500" s="45">
        <v>77.47</v>
      </c>
      <c r="H2500" s="46">
        <v>15992000</v>
      </c>
    </row>
    <row r="2501" spans="2:8" ht="13.5" thickBot="1" x14ac:dyDescent="0.25">
      <c r="B2501" s="44" t="s">
        <v>2641</v>
      </c>
      <c r="C2501" s="45">
        <v>75.53</v>
      </c>
      <c r="D2501" s="45">
        <v>77.78</v>
      </c>
      <c r="E2501" s="45">
        <v>75.510000000000005</v>
      </c>
      <c r="F2501" s="45">
        <v>77.62</v>
      </c>
      <c r="G2501" s="45">
        <v>77.39</v>
      </c>
      <c r="H2501" s="46">
        <v>32695300</v>
      </c>
    </row>
    <row r="2502" spans="2:8" ht="13.5" thickBot="1" x14ac:dyDescent="0.25">
      <c r="B2502" s="44" t="s">
        <v>2642</v>
      </c>
      <c r="C2502" s="45">
        <v>74.209999999999994</v>
      </c>
      <c r="D2502" s="45">
        <v>75.739999999999995</v>
      </c>
      <c r="E2502" s="45">
        <v>74.13</v>
      </c>
      <c r="F2502" s="45">
        <v>75.63</v>
      </c>
      <c r="G2502" s="45">
        <v>75.400000000000006</v>
      </c>
      <c r="H2502" s="46">
        <v>32250200</v>
      </c>
    </row>
    <row r="2503" spans="2:8" ht="13.5" thickBot="1" x14ac:dyDescent="0.25">
      <c r="B2503" s="44" t="s">
        <v>2643</v>
      </c>
      <c r="C2503" s="45">
        <v>73.540000000000006</v>
      </c>
      <c r="D2503" s="45">
        <v>74.349999999999994</v>
      </c>
      <c r="E2503" s="45">
        <v>73.349999999999994</v>
      </c>
      <c r="F2503" s="45">
        <v>74.010000000000005</v>
      </c>
      <c r="G2503" s="45">
        <v>73.790000000000006</v>
      </c>
      <c r="H2503" s="46">
        <v>22103800</v>
      </c>
    </row>
    <row r="2504" spans="2:8" ht="13.5" thickBot="1" x14ac:dyDescent="0.25">
      <c r="B2504" s="44" t="s">
        <v>2644</v>
      </c>
      <c r="C2504" s="45">
        <v>74.5</v>
      </c>
      <c r="D2504" s="45">
        <v>74.5</v>
      </c>
      <c r="E2504" s="45">
        <v>73.5</v>
      </c>
      <c r="F2504" s="45">
        <v>73.75</v>
      </c>
      <c r="G2504" s="45">
        <v>73.53</v>
      </c>
      <c r="H2504" s="46">
        <v>23060400</v>
      </c>
    </row>
    <row r="2505" spans="2:8" ht="13.5" thickBot="1" x14ac:dyDescent="0.25">
      <c r="B2505" s="44" t="s">
        <v>2645</v>
      </c>
      <c r="C2505" s="45">
        <v>72.8</v>
      </c>
      <c r="D2505" s="45">
        <v>73.989999999999995</v>
      </c>
      <c r="E2505" s="45">
        <v>72.510000000000005</v>
      </c>
      <c r="F2505" s="45">
        <v>73.599999999999994</v>
      </c>
      <c r="G2505" s="45">
        <v>73.38</v>
      </c>
      <c r="H2505" s="46">
        <v>19154900</v>
      </c>
    </row>
    <row r="2506" spans="2:8" ht="13.5" thickBot="1" x14ac:dyDescent="0.25">
      <c r="B2506" s="44" t="s">
        <v>2646</v>
      </c>
      <c r="C2506" s="45">
        <v>74.010000000000005</v>
      </c>
      <c r="D2506" s="45">
        <v>74.540000000000006</v>
      </c>
      <c r="E2506" s="45">
        <v>73.11</v>
      </c>
      <c r="F2506" s="45">
        <v>73.33</v>
      </c>
      <c r="G2506" s="45">
        <v>73.11</v>
      </c>
      <c r="H2506" s="46">
        <v>25441200</v>
      </c>
    </row>
    <row r="2507" spans="2:8" ht="13.5" thickBot="1" x14ac:dyDescent="0.25">
      <c r="B2507" s="44" t="s">
        <v>2647</v>
      </c>
      <c r="C2507" s="45">
        <v>74.45</v>
      </c>
      <c r="D2507" s="45">
        <v>74.8</v>
      </c>
      <c r="E2507" s="45">
        <v>73.900000000000006</v>
      </c>
      <c r="F2507" s="45">
        <v>74.34</v>
      </c>
      <c r="G2507" s="45">
        <v>74.12</v>
      </c>
      <c r="H2507" s="46">
        <v>20690500</v>
      </c>
    </row>
    <row r="2508" spans="2:8" ht="13.5" thickBot="1" x14ac:dyDescent="0.25">
      <c r="B2508" s="44" t="s">
        <v>2648</v>
      </c>
      <c r="C2508" s="45">
        <v>74.88</v>
      </c>
      <c r="D2508" s="45">
        <v>75.66</v>
      </c>
      <c r="E2508" s="45">
        <v>73.88</v>
      </c>
      <c r="F2508" s="45">
        <v>74.239999999999995</v>
      </c>
      <c r="G2508" s="45">
        <v>74.02</v>
      </c>
      <c r="H2508" s="46">
        <v>28701200</v>
      </c>
    </row>
    <row r="2509" spans="2:8" ht="13.5" thickBot="1" x14ac:dyDescent="0.25">
      <c r="B2509" s="44" t="s">
        <v>2649</v>
      </c>
      <c r="C2509" s="45">
        <v>74.27</v>
      </c>
      <c r="D2509" s="45">
        <v>74.930000000000007</v>
      </c>
      <c r="E2509" s="45">
        <v>74.040000000000006</v>
      </c>
      <c r="F2509" s="45">
        <v>74.88</v>
      </c>
      <c r="G2509" s="45">
        <v>74.66</v>
      </c>
      <c r="H2509" s="46">
        <v>19476900</v>
      </c>
    </row>
    <row r="2510" spans="2:8" ht="13.5" thickBot="1" x14ac:dyDescent="0.25">
      <c r="B2510" s="44" t="s">
        <v>2650</v>
      </c>
      <c r="C2510" s="45">
        <v>74.739999999999995</v>
      </c>
      <c r="D2510" s="45">
        <v>75.239999999999995</v>
      </c>
      <c r="E2510" s="45">
        <v>73.64</v>
      </c>
      <c r="F2510" s="45">
        <v>74.25</v>
      </c>
      <c r="G2510" s="45">
        <v>74.03</v>
      </c>
      <c r="H2510" s="46">
        <v>26448500</v>
      </c>
    </row>
    <row r="2511" spans="2:8" ht="13.5" thickBot="1" x14ac:dyDescent="0.25">
      <c r="B2511" s="44" t="s">
        <v>2651</v>
      </c>
      <c r="C2511" s="45">
        <v>74.28</v>
      </c>
      <c r="D2511" s="45">
        <v>75.14</v>
      </c>
      <c r="E2511" s="45">
        <v>73.540000000000006</v>
      </c>
      <c r="F2511" s="45">
        <v>74.72</v>
      </c>
      <c r="G2511" s="45">
        <v>74.5</v>
      </c>
      <c r="H2511" s="46">
        <v>26536600</v>
      </c>
    </row>
    <row r="2512" spans="2:8" ht="13.5" thickBot="1" x14ac:dyDescent="0.25">
      <c r="B2512" s="44" t="s">
        <v>2652</v>
      </c>
      <c r="C2512" s="45">
        <v>74.95</v>
      </c>
      <c r="D2512" s="45">
        <v>74.98</v>
      </c>
      <c r="E2512" s="45">
        <v>74.03</v>
      </c>
      <c r="F2512" s="45">
        <v>74.61</v>
      </c>
      <c r="G2512" s="45">
        <v>74.39</v>
      </c>
      <c r="H2512" s="46">
        <v>18715700</v>
      </c>
    </row>
    <row r="2513" spans="2:8" ht="13.5" thickBot="1" x14ac:dyDescent="0.25">
      <c r="B2513" s="44" t="s">
        <v>2653</v>
      </c>
      <c r="C2513" s="45">
        <v>75.36</v>
      </c>
      <c r="D2513" s="45">
        <v>75.48</v>
      </c>
      <c r="E2513" s="45">
        <v>74.61</v>
      </c>
      <c r="F2513" s="45">
        <v>75</v>
      </c>
      <c r="G2513" s="45">
        <v>74.77</v>
      </c>
      <c r="H2513" s="46">
        <v>21575100</v>
      </c>
    </row>
    <row r="2514" spans="2:8" ht="13.5" thickBot="1" x14ac:dyDescent="0.25">
      <c r="B2514" s="44" t="s">
        <v>2654</v>
      </c>
      <c r="C2514" s="45">
        <v>75.39</v>
      </c>
      <c r="D2514" s="45">
        <v>75.86</v>
      </c>
      <c r="E2514" s="45">
        <v>75.02</v>
      </c>
      <c r="F2514" s="45">
        <v>75.599999999999994</v>
      </c>
      <c r="G2514" s="45">
        <v>75.37</v>
      </c>
      <c r="H2514" s="46">
        <v>20774000</v>
      </c>
    </row>
    <row r="2515" spans="2:8" ht="13.5" thickBot="1" x14ac:dyDescent="0.25">
      <c r="B2515" s="44" t="s">
        <v>2655</v>
      </c>
      <c r="C2515" s="45">
        <v>74.89</v>
      </c>
      <c r="D2515" s="45">
        <v>75.599999999999994</v>
      </c>
      <c r="E2515" s="45">
        <v>74.31</v>
      </c>
      <c r="F2515" s="45">
        <v>75.260000000000005</v>
      </c>
      <c r="G2515" s="45">
        <v>75.03</v>
      </c>
      <c r="H2515" s="46">
        <v>21383000</v>
      </c>
    </row>
    <row r="2516" spans="2:8" ht="13.5" thickBot="1" x14ac:dyDescent="0.25">
      <c r="B2516" s="44" t="s">
        <v>2656</v>
      </c>
      <c r="C2516" s="45">
        <v>76.510000000000005</v>
      </c>
      <c r="D2516" s="45">
        <v>76.8</v>
      </c>
      <c r="E2516" s="45">
        <v>74.42</v>
      </c>
      <c r="F2516" s="45">
        <v>74.83</v>
      </c>
      <c r="G2516" s="45">
        <v>74.61</v>
      </c>
      <c r="H2516" s="46">
        <v>35913000</v>
      </c>
    </row>
    <row r="2517" spans="2:8" ht="13.5" thickBot="1" x14ac:dyDescent="0.25">
      <c r="B2517" s="44" t="s">
        <v>2657</v>
      </c>
      <c r="C2517" s="45">
        <v>74.23</v>
      </c>
      <c r="D2517" s="45">
        <v>75.77</v>
      </c>
      <c r="E2517" s="45">
        <v>73.650000000000006</v>
      </c>
      <c r="F2517" s="45">
        <v>75.760000000000005</v>
      </c>
      <c r="G2517" s="45">
        <v>75.53</v>
      </c>
      <c r="H2517" s="46">
        <v>39326000</v>
      </c>
    </row>
    <row r="2518" spans="2:8" ht="13.5" thickBot="1" x14ac:dyDescent="0.25">
      <c r="B2518" s="44" t="s">
        <v>2658</v>
      </c>
      <c r="C2518" s="45">
        <v>75.47</v>
      </c>
      <c r="D2518" s="45">
        <v>75.52</v>
      </c>
      <c r="E2518" s="45">
        <v>73.7</v>
      </c>
      <c r="F2518" s="45">
        <v>73.88</v>
      </c>
      <c r="G2518" s="45">
        <v>73.66</v>
      </c>
      <c r="H2518" s="46">
        <v>40727000</v>
      </c>
    </row>
    <row r="2519" spans="2:8" ht="13.5" thickBot="1" x14ac:dyDescent="0.25">
      <c r="B2519" s="44" t="s">
        <v>2659</v>
      </c>
      <c r="C2519" s="45">
        <v>74.930000000000007</v>
      </c>
      <c r="D2519" s="45">
        <v>75.7</v>
      </c>
      <c r="E2519" s="45">
        <v>74.45</v>
      </c>
      <c r="F2519" s="45">
        <v>74.989999999999995</v>
      </c>
      <c r="G2519" s="45">
        <v>74.760000000000005</v>
      </c>
      <c r="H2519" s="46">
        <v>44544000</v>
      </c>
    </row>
    <row r="2520" spans="2:8" ht="13.5" thickBot="1" x14ac:dyDescent="0.25">
      <c r="B2520" s="44" t="s">
        <v>2660</v>
      </c>
      <c r="C2520" s="45">
        <v>75.05</v>
      </c>
      <c r="D2520" s="45">
        <v>75.349999999999994</v>
      </c>
      <c r="E2520" s="45">
        <v>72.900000000000006</v>
      </c>
      <c r="F2520" s="45">
        <v>74.11</v>
      </c>
      <c r="G2520" s="45">
        <v>73.89</v>
      </c>
      <c r="H2520" s="46">
        <v>83270000</v>
      </c>
    </row>
    <row r="2521" spans="2:8" ht="13.5" thickBot="1" x14ac:dyDescent="0.25">
      <c r="B2521" s="44" t="s">
        <v>2661</v>
      </c>
      <c r="C2521" s="45">
        <v>75.45</v>
      </c>
      <c r="D2521" s="45">
        <v>76.88</v>
      </c>
      <c r="E2521" s="45">
        <v>74.78</v>
      </c>
      <c r="F2521" s="45">
        <v>75.86</v>
      </c>
      <c r="G2521" s="45">
        <v>75.63</v>
      </c>
      <c r="H2521" s="46">
        <v>106120000</v>
      </c>
    </row>
    <row r="2522" spans="2:8" ht="25.5" customHeight="1" x14ac:dyDescent="0.2">
      <c r="B2522" s="94"/>
      <c r="C2522" s="94"/>
      <c r="D2522" s="94"/>
      <c r="E2522" s="94"/>
      <c r="F2522" s="94"/>
      <c r="G2522" s="94"/>
      <c r="H2522" s="94"/>
    </row>
  </sheetData>
  <mergeCells count="4">
    <mergeCell ref="C34:H34"/>
    <mergeCell ref="C98:H98"/>
    <mergeCell ref="C179:H179"/>
    <mergeCell ref="B2522:H25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2024-10-29T00:03:34Z</dcterms:created>
  <dcterms:modified xsi:type="dcterms:W3CDTF">2024-10-30T21:45:29Z</dcterms:modified>
</cp:coreProperties>
</file>