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B2625A6-AD73-4272-BBD0-E3BE0B32F238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8" i="1"/>
  <c r="C11" i="1"/>
  <c r="C10" i="1"/>
  <c r="C9" i="1"/>
  <c r="C7" i="1"/>
  <c r="AA46" i="3"/>
  <c r="AA44" i="3"/>
  <c r="AA43" i="3"/>
  <c r="AA42" i="3"/>
  <c r="AA41" i="3"/>
  <c r="AA39" i="3"/>
  <c r="AA38" i="3"/>
  <c r="AA37" i="3"/>
  <c r="AA36" i="3"/>
  <c r="AA34" i="3"/>
  <c r="AA33" i="3"/>
  <c r="AA32" i="3"/>
  <c r="AA31" i="3"/>
  <c r="AA8" i="3"/>
  <c r="AA7" i="3"/>
  <c r="AA6" i="3"/>
  <c r="AA4" i="3"/>
  <c r="AA17" i="3"/>
  <c r="AA16" i="3"/>
  <c r="AA15" i="3"/>
  <c r="AA13" i="3"/>
  <c r="AA14" i="3"/>
  <c r="AA18" i="3"/>
  <c r="AA19" i="3"/>
  <c r="Z18" i="3"/>
  <c r="AA21" i="3"/>
  <c r="AB147" i="2"/>
  <c r="AB146" i="2"/>
  <c r="AB150" i="2" s="1"/>
  <c r="AB144" i="2"/>
  <c r="AB142" i="2"/>
  <c r="AB141" i="2"/>
  <c r="AB140" i="2"/>
  <c r="AB138" i="2"/>
  <c r="AB137" i="2"/>
  <c r="AB134" i="2"/>
  <c r="AB132" i="2"/>
  <c r="AB131" i="2"/>
  <c r="AB128" i="2"/>
  <c r="AB127" i="2"/>
  <c r="AB129" i="2" s="1"/>
  <c r="AB124" i="2"/>
  <c r="AB125" i="2" s="1"/>
  <c r="AB122" i="2"/>
  <c r="AB106" i="2"/>
  <c r="AB119" i="2" s="1"/>
  <c r="AB75" i="2"/>
  <c r="AB89" i="2" s="1"/>
  <c r="AB60" i="2"/>
  <c r="AB59" i="2"/>
  <c r="AB43" i="2"/>
  <c r="AB52" i="2"/>
  <c r="AB44" i="2"/>
  <c r="AB39" i="2"/>
  <c r="AB38" i="2"/>
  <c r="AB37" i="2"/>
  <c r="AB36" i="2"/>
  <c r="AB32" i="2"/>
  <c r="AB31" i="2"/>
  <c r="AB26" i="2"/>
  <c r="AB19" i="2"/>
  <c r="AB16" i="2"/>
  <c r="AB9" i="2"/>
  <c r="AB11" i="2" s="1"/>
  <c r="AB18" i="2" s="1"/>
  <c r="AB21" i="2" s="1"/>
  <c r="AB23" i="2" s="1"/>
  <c r="AA3" i="3" l="1"/>
  <c r="AA12" i="3"/>
  <c r="AB148" i="2"/>
  <c r="AB149" i="2"/>
  <c r="Z16" i="3" l="1"/>
  <c r="Z15" i="3"/>
  <c r="Z13" i="3"/>
  <c r="Z19" i="3"/>
  <c r="Z14" i="3"/>
  <c r="Z8" i="3"/>
  <c r="Z7" i="3"/>
  <c r="Z6" i="3"/>
  <c r="Z4" i="3"/>
  <c r="Z21" i="3"/>
  <c r="AA144" i="2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31" i="2"/>
  <c r="AA30" i="2"/>
  <c r="AA26" i="2"/>
  <c r="AA19" i="2"/>
  <c r="AA11" i="2"/>
  <c r="AA18" i="2" s="1"/>
  <c r="AA37" i="2" s="1"/>
  <c r="AA9" i="2"/>
  <c r="AA138" i="2" l="1"/>
  <c r="AA124" i="2"/>
  <c r="AA125" i="2" s="1"/>
  <c r="AA43" i="2"/>
  <c r="Z12" i="3"/>
  <c r="Z3" i="3"/>
  <c r="AA36" i="2"/>
  <c r="AA21" i="2"/>
  <c r="Z46" i="3" l="1"/>
  <c r="AA140" i="2"/>
  <c r="AA23" i="2"/>
  <c r="AA38" i="2" s="1"/>
  <c r="AA39" i="2"/>
  <c r="C26" i="1"/>
  <c r="Z144" i="2"/>
  <c r="AN142" i="2"/>
  <c r="AN140" i="2"/>
  <c r="AN137" i="2"/>
  <c r="AN138" i="2" s="1"/>
  <c r="Z137" i="2"/>
  <c r="AN131" i="2"/>
  <c r="AN128" i="2"/>
  <c r="AN127" i="2"/>
  <c r="AN129" i="2" s="1"/>
  <c r="AN124" i="2"/>
  <c r="AN125" i="2" s="1"/>
  <c r="AN89" i="2"/>
  <c r="AM89" i="2"/>
  <c r="AN122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106" i="2" s="1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26" i="2"/>
  <c r="AN19" i="2"/>
  <c r="AN10" i="2"/>
  <c r="AN12" i="2"/>
  <c r="AN13" i="2"/>
  <c r="AN14" i="2"/>
  <c r="AN15" i="2"/>
  <c r="AN16" i="2"/>
  <c r="AN17" i="2"/>
  <c r="AN20" i="2"/>
  <c r="AN27" i="2"/>
  <c r="AN3" i="2"/>
  <c r="AN2" i="2"/>
  <c r="AN8" i="2"/>
  <c r="AN7" i="2"/>
  <c r="AN6" i="2"/>
  <c r="AN5" i="2"/>
  <c r="AN9" i="2" s="1"/>
  <c r="AO9" i="2" s="1"/>
  <c r="AO30" i="2" s="1"/>
  <c r="AN4" i="2"/>
  <c r="Z32" i="2"/>
  <c r="Z30" i="2"/>
  <c r="Z26" i="2"/>
  <c r="Z19" i="2"/>
  <c r="Z11" i="2"/>
  <c r="Z36" i="2" s="1"/>
  <c r="Z9" i="2"/>
  <c r="AN144" i="2" l="1"/>
  <c r="AN52" i="2"/>
  <c r="AN32" i="2"/>
  <c r="AN134" i="2"/>
  <c r="AN141" i="2"/>
  <c r="AN11" i="2"/>
  <c r="Z124" i="2"/>
  <c r="Z125" i="2" s="1"/>
  <c r="Z140" i="2" s="1"/>
  <c r="Z18" i="2"/>
  <c r="Z37" i="2" s="1"/>
  <c r="Z21" i="2"/>
  <c r="Z23" i="2" s="1"/>
  <c r="Z38" i="2" s="1"/>
  <c r="Z138" i="2"/>
  <c r="AN119" i="2"/>
  <c r="AN75" i="2"/>
  <c r="AN44" i="2"/>
  <c r="Z43" i="2"/>
  <c r="AA60" i="2" s="1"/>
  <c r="Y18" i="3"/>
  <c r="Y19" i="3"/>
  <c r="Y15" i="3"/>
  <c r="Y14" i="3"/>
  <c r="Y12" i="3" s="1"/>
  <c r="Y3" i="3"/>
  <c r="Y21" i="3"/>
  <c r="Z43" i="3" l="1"/>
  <c r="Z44" i="3"/>
  <c r="Z34" i="3"/>
  <c r="Z33" i="3"/>
  <c r="Z39" i="3"/>
  <c r="Z38" i="3"/>
  <c r="AN43" i="2"/>
  <c r="AN18" i="2"/>
  <c r="AN36" i="2"/>
  <c r="Z39" i="2"/>
  <c r="Y46" i="3"/>
  <c r="AN37" i="2" l="1"/>
  <c r="AN21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AN23" i="2" l="1"/>
  <c r="AN39" i="2"/>
  <c r="Y124" i="2"/>
  <c r="Y125" i="2" s="1"/>
  <c r="Y140" i="2" s="1"/>
  <c r="Y129" i="2"/>
  <c r="Y138" i="2" s="1"/>
  <c r="Y11" i="2"/>
  <c r="Y18" i="2" s="1"/>
  <c r="Y21" i="2" s="1"/>
  <c r="Y23" i="2" s="1"/>
  <c r="Y38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33" i="3" l="1"/>
  <c r="AN147" i="2"/>
  <c r="AN146" i="2"/>
  <c r="AN38" i="2"/>
  <c r="AB30" i="2"/>
  <c r="AA141" i="2"/>
  <c r="AA134" i="2"/>
  <c r="X124" i="2"/>
  <c r="X125" i="2" s="1"/>
  <c r="AA142" i="2"/>
  <c r="X44" i="3"/>
  <c r="Y39" i="2"/>
  <c r="Y37" i="2"/>
  <c r="X30" i="2"/>
  <c r="Z141" i="2"/>
  <c r="Z134" i="2"/>
  <c r="Y31" i="2"/>
  <c r="X39" i="3"/>
  <c r="X129" i="2"/>
  <c r="X144" i="2"/>
  <c r="W46" i="3"/>
  <c r="X138" i="2"/>
  <c r="X140" i="2"/>
  <c r="X43" i="2"/>
  <c r="Y60" i="2" s="1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W9" i="2"/>
  <c r="W52" i="2"/>
  <c r="W44" i="2"/>
  <c r="V21" i="3"/>
  <c r="V12" i="3"/>
  <c r="V3" i="3"/>
  <c r="Z31" i="3" l="1"/>
  <c r="Z32" i="3"/>
  <c r="Z36" i="3"/>
  <c r="Z37" i="3"/>
  <c r="W43" i="3"/>
  <c r="Z41" i="3"/>
  <c r="Z42" i="3"/>
  <c r="AN150" i="2"/>
  <c r="AN148" i="2"/>
  <c r="AN149" i="2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32" i="2" s="1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X60" i="2" l="1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V21" i="2"/>
  <c r="V36" i="2"/>
  <c r="AM52" i="2"/>
  <c r="W60" i="2" l="1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C46" i="3" s="1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AG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AE46" i="3" l="1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charset val="1"/>
          </rPr>
          <t>me:</t>
        </r>
        <r>
          <rPr>
            <sz val="9"/>
            <color indexed="81"/>
            <rFont val="Tahoma"/>
            <charset val="1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<sst xmlns="http://schemas.openxmlformats.org/spreadsheetml/2006/main" count="583" uniqueCount="320">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</sst>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3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9" fillId="0" borderId="0" xfId="0" applyFont="1"/>
    <xf numFmtId="0" fontId="3" fillId="4" borderId="0" xfId="0" applyFont="1" applyFill="1" applyBorder="1"/>
    <xf numFmtId="0" fontId="3" fillId="4" borderId="6" xfId="0" applyFont="1" applyFill="1" applyBorder="1" applyAlignment="1">
      <alignment horizontal="left" indent="1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9"/>
  <sheetViews>
    <sheetView tabSelected="1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1" t="s">
        <v>2</v>
      </c>
      <c r="C5" s="122"/>
      <c r="D5" s="123"/>
      <c r="G5" s="121" t="s">
        <v>10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3"/>
      <c r="T5" s="121" t="s">
        <v>133</v>
      </c>
      <c r="U5" s="122"/>
      <c r="V5" s="122"/>
      <c r="W5" s="123"/>
      <c r="Y5" s="121" t="s">
        <v>313</v>
      </c>
      <c r="Z5" s="122"/>
      <c r="AA5" s="123"/>
    </row>
    <row r="6" spans="1:29">
      <c r="B6" s="4" t="s">
        <v>3</v>
      </c>
      <c r="C6" s="3">
        <v>32.82</v>
      </c>
      <c r="D6" s="17"/>
      <c r="G6" s="8">
        <v>45505</v>
      </c>
      <c r="H6" s="92" t="s">
        <v>319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112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112"/>
      <c r="AA7" s="35"/>
    </row>
    <row r="8" spans="1:29">
      <c r="B8" s="4" t="s">
        <v>5</v>
      </c>
      <c r="C8" s="11">
        <f>C6*C7</f>
        <v>6027.393</v>
      </c>
      <c r="D8" s="17"/>
      <c r="G8" s="8">
        <v>45505</v>
      </c>
      <c r="H8" s="92" t="s">
        <v>318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112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112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45474</v>
      </c>
      <c r="H10" s="92" t="s">
        <v>310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3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7235.0930000000008</v>
      </c>
      <c r="D12" s="18"/>
      <c r="G12" s="8">
        <v>45474</v>
      </c>
      <c r="H12" s="92" t="s">
        <v>311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1" t="s">
        <v>215</v>
      </c>
      <c r="Z12" s="122"/>
      <c r="AA12" s="122"/>
      <c r="AB12" s="122"/>
      <c r="AC12" s="123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31" t="s">
        <v>216</v>
      </c>
      <c r="AA13" s="131"/>
      <c r="AB13" s="131" t="s">
        <v>217</v>
      </c>
      <c r="AC13" s="132"/>
    </row>
    <row r="14" spans="1:29">
      <c r="G14" s="8">
        <v>45413</v>
      </c>
      <c r="H14" s="92" t="s">
        <v>309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14" t="s">
        <v>227</v>
      </c>
      <c r="AA14" s="114"/>
      <c r="AB14" s="114" t="s">
        <v>228</v>
      </c>
      <c r="AC14" s="115"/>
    </row>
    <row r="15" spans="1:29">
      <c r="B15" s="121" t="s">
        <v>14</v>
      </c>
      <c r="C15" s="122"/>
      <c r="D15" s="123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14" t="s">
        <v>223</v>
      </c>
      <c r="AA15" s="114"/>
      <c r="AB15" s="114" t="s">
        <v>229</v>
      </c>
      <c r="AC15" s="115"/>
    </row>
    <row r="16" spans="1:29">
      <c r="A16" s="13" t="s">
        <v>16</v>
      </c>
      <c r="B16" s="15" t="s">
        <v>15</v>
      </c>
      <c r="C16" s="114" t="s">
        <v>18</v>
      </c>
      <c r="D16" s="115"/>
      <c r="E16" s="3" t="s">
        <v>301</v>
      </c>
      <c r="G16" s="8">
        <v>45413</v>
      </c>
      <c r="H16" s="92" t="s">
        <v>308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14" t="s">
        <v>224</v>
      </c>
      <c r="AA16" s="114"/>
      <c r="AB16" s="114" t="s">
        <v>230</v>
      </c>
      <c r="AC16" s="115"/>
    </row>
    <row r="17" spans="2:29">
      <c r="B17" s="15" t="s">
        <v>17</v>
      </c>
      <c r="C17" s="114" t="s">
        <v>19</v>
      </c>
      <c r="D17" s="115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14" t="s">
        <v>225</v>
      </c>
      <c r="AA17" s="114"/>
      <c r="AB17" s="114" t="s">
        <v>231</v>
      </c>
      <c r="AC17" s="115"/>
    </row>
    <row r="18" spans="2:29">
      <c r="B18" s="15"/>
      <c r="C18" s="114"/>
      <c r="D18" s="115"/>
      <c r="G18" s="8">
        <v>44986</v>
      </c>
      <c r="H18" s="92" t="s">
        <v>305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14" t="s">
        <v>226</v>
      </c>
      <c r="AA18" s="114"/>
      <c r="AB18" s="114" t="s">
        <v>232</v>
      </c>
      <c r="AC18" s="115"/>
    </row>
    <row r="19" spans="2:29">
      <c r="B19" s="16"/>
      <c r="C19" s="119"/>
      <c r="D19" s="120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14" t="s">
        <v>234</v>
      </c>
      <c r="AA19" s="114"/>
      <c r="AB19" s="114" t="s">
        <v>235</v>
      </c>
      <c r="AC19" s="115"/>
    </row>
    <row r="20" spans="2:29">
      <c r="G20" s="8">
        <v>44986</v>
      </c>
      <c r="H20" s="92" t="s">
        <v>304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14" t="s">
        <v>240</v>
      </c>
      <c r="AA20" s="114"/>
      <c r="AB20" s="114" t="s">
        <v>241</v>
      </c>
      <c r="AC20" s="115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1" t="s">
        <v>20</v>
      </c>
      <c r="C22" s="122"/>
      <c r="D22" s="123"/>
      <c r="G22" s="8">
        <v>44986</v>
      </c>
      <c r="H22" s="92" t="s">
        <v>303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4" t="s">
        <v>132</v>
      </c>
      <c r="D23" s="115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4">
        <v>1969</v>
      </c>
      <c r="D24" s="115"/>
      <c r="G24" s="8">
        <v>45261</v>
      </c>
      <c r="H24" s="92" t="s">
        <v>294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4"/>
      <c r="D25" s="115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16" t="s">
        <v>286</v>
      </c>
      <c r="Z25" s="117"/>
      <c r="AA25" s="117"/>
      <c r="AB25" s="117"/>
      <c r="AC25" s="118"/>
    </row>
    <row r="26" spans="2:29">
      <c r="B26" s="9" t="s">
        <v>171</v>
      </c>
      <c r="C26" s="142">
        <f>'Financial Model'!Z70</f>
        <v>2636</v>
      </c>
      <c r="D26" s="143"/>
      <c r="G26" s="8">
        <v>45231</v>
      </c>
      <c r="H26" s="92" t="s">
        <v>295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14"/>
      <c r="D27" s="115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37">
        <f>+'Order &amp; Backlog'!$AA$3</f>
        <v>2200</v>
      </c>
      <c r="D28" s="115"/>
      <c r="G28" s="8">
        <v>45200</v>
      </c>
      <c r="H28" s="92" t="s">
        <v>296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37">
        <f>'Order &amp; Backlog'!AA21</f>
        <v>382</v>
      </c>
      <c r="D29" s="115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14">
        <f>'Financial Model'!AB43</f>
        <v>47</v>
      </c>
      <c r="D30" s="115"/>
      <c r="G30" s="8">
        <v>45170</v>
      </c>
      <c r="H30" s="92" t="s">
        <v>270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38">
        <v>36708</v>
      </c>
      <c r="D31" s="139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14"/>
      <c r="D32" s="115"/>
      <c r="G32" s="8">
        <v>45017</v>
      </c>
      <c r="H32" s="92" t="s">
        <v>269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29" t="s">
        <v>31</v>
      </c>
      <c r="D34" s="130"/>
      <c r="G34" s="8">
        <v>45017</v>
      </c>
      <c r="H34" s="98" t="s">
        <v>266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44927</v>
      </c>
      <c r="H36" s="94" t="s">
        <v>263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1" t="s">
        <v>25</v>
      </c>
      <c r="C37" s="122"/>
      <c r="D37" s="123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1" t="s">
        <v>158</v>
      </c>
      <c r="U37" s="122"/>
      <c r="V37" s="122"/>
      <c r="W37" s="123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40">
        <f>C6/'Financial Model'!AB125</f>
        <v>7.7428132828055825</v>
      </c>
      <c r="D38" s="141"/>
      <c r="G38" s="8">
        <v>44896</v>
      </c>
      <c r="H38" s="92" t="s">
        <v>261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40">
        <f>+C8/SUM('Financial Model'!Y4:AB4)</f>
        <v>3.1225161891933899</v>
      </c>
      <c r="D39" s="141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7">
        <f>C6/SUM('Financial Model'!Y26:AB26)</f>
        <v>63.163667801938701</v>
      </c>
      <c r="D40" s="128"/>
      <c r="G40" s="8">
        <v>44866</v>
      </c>
      <c r="H40" s="6" t="s">
        <v>259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8">
        <v>44835</v>
      </c>
      <c r="H42" s="6" t="s">
        <v>250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1" t="s">
        <v>243</v>
      </c>
      <c r="C43" s="122"/>
      <c r="D43" s="123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33" t="s">
        <v>244</v>
      </c>
      <c r="C44" s="134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33" t="s">
        <v>245</v>
      </c>
      <c r="C45" s="134"/>
      <c r="D45" s="48" t="s">
        <v>31</v>
      </c>
      <c r="G45" s="8">
        <v>44835</v>
      </c>
      <c r="H45" s="6" t="s">
        <v>11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33"/>
      <c r="C46" s="134"/>
      <c r="D46" s="83" t="s">
        <v>31</v>
      </c>
      <c r="G46" s="9"/>
      <c r="H46" s="7" t="s">
        <v>12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3" t="s">
        <v>31</v>
      </c>
      <c r="G47" s="9"/>
      <c r="H47" s="7" t="s">
        <v>13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285</v>
      </c>
      <c r="Z47" s="34"/>
      <c r="AA47" s="34"/>
      <c r="AB47" s="34"/>
      <c r="AC47" s="35"/>
    </row>
    <row r="48" spans="2:29">
      <c r="B48" s="135"/>
      <c r="C48" s="136"/>
      <c r="D48" s="84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8">
        <v>44835</v>
      </c>
      <c r="H49" s="6" t="s">
        <v>29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7" t="s">
        <v>30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44805</v>
      </c>
      <c r="H53" s="6" t="s">
        <v>187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8">
        <v>44805</v>
      </c>
      <c r="H56" s="6" t="s">
        <v>195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7" t="s">
        <v>192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1"/>
      <c r="Z57" s="102"/>
      <c r="AA57" s="102"/>
      <c r="AB57" s="102"/>
      <c r="AC57" s="103"/>
    </row>
    <row r="58" spans="7:29">
      <c r="G58" s="9"/>
      <c r="H58" s="7" t="s">
        <v>193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4" t="s">
        <v>293</v>
      </c>
      <c r="Z58" s="125"/>
      <c r="AA58" s="125"/>
      <c r="AB58" s="125"/>
      <c r="AC58" s="126"/>
    </row>
    <row r="59" spans="7:29">
      <c r="G59" s="9"/>
      <c r="H59" s="7" t="s">
        <v>191</v>
      </c>
      <c r="I59" s="34"/>
      <c r="J59" s="34"/>
      <c r="K59" s="34"/>
      <c r="L59" s="34"/>
      <c r="M59" s="34"/>
      <c r="N59" s="34"/>
      <c r="O59" s="34"/>
      <c r="P59" s="34"/>
      <c r="Q59" s="34"/>
      <c r="R59" s="48" t="s">
        <v>194</v>
      </c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44743</v>
      </c>
      <c r="H62" s="6" t="s">
        <v>196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7" t="s">
        <v>197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47" t="s">
        <v>198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8">
        <v>44743</v>
      </c>
      <c r="H66" s="6" t="s">
        <v>237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7" t="s">
        <v>238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44682</v>
      </c>
      <c r="H69" s="34" t="s">
        <v>246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7" t="s">
        <v>247</v>
      </c>
      <c r="I70" s="34"/>
      <c r="J70" s="34"/>
      <c r="K70" s="34"/>
      <c r="L70" s="34"/>
      <c r="M70" s="34"/>
      <c r="N70" s="34"/>
      <c r="O70" s="34"/>
      <c r="P70" s="34"/>
      <c r="Q70" s="34"/>
      <c r="R70" s="48" t="s">
        <v>31</v>
      </c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43922</v>
      </c>
      <c r="H72" s="34" t="s">
        <v>164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169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48" t="s">
        <v>31</v>
      </c>
    </row>
    <row r="75" spans="7:18">
      <c r="G75" s="9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8">
        <v>43770</v>
      </c>
      <c r="H76" s="34" t="s">
        <v>167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47" t="s">
        <v>168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8">
        <v>43739</v>
      </c>
      <c r="H79" s="6" t="s">
        <v>242</v>
      </c>
      <c r="I79" s="34"/>
      <c r="J79" s="34"/>
      <c r="K79" s="34"/>
      <c r="L79" s="34"/>
      <c r="M79" s="34"/>
      <c r="N79" s="34"/>
      <c r="O79" s="34"/>
      <c r="P79" s="34"/>
      <c r="Q79" s="34" t="s">
        <v>179</v>
      </c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9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8">
        <v>43586</v>
      </c>
      <c r="H83" s="34" t="s">
        <v>166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8">
        <v>43282</v>
      </c>
      <c r="H85" s="34" t="s">
        <v>162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7" t="s">
        <v>163</v>
      </c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9"/>
      <c r="H87" s="7" t="s">
        <v>165</v>
      </c>
      <c r="I87" s="34"/>
      <c r="J87" s="34"/>
      <c r="K87" s="34"/>
      <c r="L87" s="34"/>
      <c r="M87" s="34"/>
      <c r="N87" s="34"/>
      <c r="O87" s="34"/>
      <c r="P87" s="34"/>
      <c r="Q87" s="34"/>
      <c r="R87" s="35"/>
    </row>
    <row r="88" spans="7:18">
      <c r="G88" s="9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5"/>
    </row>
    <row r="89" spans="7:18">
      <c r="G89" s="85">
        <v>42552</v>
      </c>
      <c r="H89" s="51" t="s">
        <v>236</v>
      </c>
      <c r="I89" s="32"/>
      <c r="J89" s="32"/>
      <c r="K89" s="32"/>
      <c r="L89" s="32"/>
      <c r="M89" s="32"/>
      <c r="N89" s="32"/>
      <c r="O89" s="32"/>
      <c r="P89" s="32"/>
      <c r="Q89" s="32"/>
      <c r="R89" s="33"/>
    </row>
  </sheetData>
  <mergeCells count="51"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B5:D5"/>
    <mergeCell ref="G5:R5"/>
    <mergeCell ref="B15:D15"/>
    <mergeCell ref="C16:D16"/>
    <mergeCell ref="C17:D17"/>
    <mergeCell ref="Z19:AA19"/>
    <mergeCell ref="AB19:AC19"/>
    <mergeCell ref="Y25:AC25"/>
    <mergeCell ref="C18:D18"/>
    <mergeCell ref="C19:D19"/>
    <mergeCell ref="B22:D22"/>
    <mergeCell ref="C23:D23"/>
    <mergeCell ref="C24:D24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10" r:id="rId8" xr:uid="{645C2C50-2541-448D-9073-14E40D1DE986}"/>
    <hyperlink ref="H45" r:id="rId9" xr:uid="{0E1650AB-35EE-47C2-9B99-22A7BB88CC6F}"/>
    <hyperlink ref="H49" r:id="rId10" xr:uid="{64917365-2EAB-45F1-BFD3-E1E4F5A494BB}"/>
    <hyperlink ref="R74" r:id="rId11" location="Boeing_Embraer_-_Defense" xr:uid="{CC492105-8696-4FC6-849B-A673602C4CB8}"/>
    <hyperlink ref="H53" r:id="rId12" xr:uid="{E8520AE3-EE90-4F9C-82B7-9DC79CF177B0}"/>
    <hyperlink ref="H56" r:id="rId13" display="L3Harris &amp; Embraer to develop new agile tanker varient of KC-390 to support USAF Operational Imperatives" xr:uid="{51AAA14D-A039-4171-BC04-5AAB9894A308}"/>
    <hyperlink ref="R59" r:id="rId14" display="Link" xr:uid="{AE9B4E32-1957-4A54-8E54-10A62C8F25C4}"/>
    <hyperlink ref="H62" r:id="rId15" display="Reuters report $ERJ expected to select engine in Q4 for potential turboprop launch in 2023" xr:uid="{3D245668-921A-4888-B384-DE0FC15EB559}"/>
    <hyperlink ref="H66" r:id="rId16" xr:uid="{3143C16C-C4FE-C24A-A852-CE844A7EAA94}"/>
    <hyperlink ref="H79" r:id="rId17" display="Airbus confirmed there are no plans to certify the A220-300 for LCY steep approach operations" xr:uid="{4BC4DC42-4422-D843-BFC6-DF67D759C7CD}"/>
    <hyperlink ref="R70" r:id="rId18" xr:uid="{A3EFD621-318B-6143-AEF4-A74D7A31D835}"/>
    <hyperlink ref="H42" r:id="rId19" xr:uid="{78DCAE8D-F9F2-4AFF-AEAC-B88136D9C452}"/>
    <hyperlink ref="H40" r:id="rId20" xr:uid="{3999C1A1-07EF-48B9-810B-2F4E5BB942AE}"/>
    <hyperlink ref="H38" r:id="rId21" xr:uid="{69C93ABC-34D8-0F45-AA69-CEEFC27F1A39}"/>
    <hyperlink ref="H36" r:id="rId22" xr:uid="{6C54B13E-8F7B-4DCC-9E6A-C54F18CCE658}"/>
    <hyperlink ref="H34" r:id="rId23" display="Embraer announce 2024 launch for the E-Jet P2F (cargo conversion) programme" xr:uid="{B3E5B1EC-A783-473C-B70D-A70E417CF572}"/>
    <hyperlink ref="H32" r:id="rId24" xr:uid="{8C20766F-7147-41A6-A699-7D50EF5D73DA}"/>
    <hyperlink ref="H30" r:id="rId25" xr:uid="{56959BC1-F64E-43D0-A4E0-57BAD8FCBCB7}"/>
    <hyperlink ref="H24" r:id="rId26" xr:uid="{84A4CBC1-0653-495A-8986-5434F4F936B2}"/>
    <hyperlink ref="H26" r:id="rId27" xr:uid="{7B01ED77-0E0F-4A8F-9A90-ADADF2B221C0}"/>
    <hyperlink ref="H28" r:id="rId28" xr:uid="{ABF212CC-9083-4443-9432-F7D8F2F254A7}"/>
    <hyperlink ref="H22" r:id="rId29" xr:uid="{689458CC-3F8D-48D3-BFB6-9021D5C41BFE}"/>
    <hyperlink ref="H20" r:id="rId30" display="E2 Jets are approved for ETOPS-120 flight operations" xr:uid="{AFE0E501-14CD-4D1A-91DD-7F4349F2F287}"/>
    <hyperlink ref="H18" r:id="rId31" xr:uid="{C86C50C0-49BF-42B4-ABB6-111374E16D26}"/>
    <hyperlink ref="H16" r:id="rId32" display="Rumours that $ERJ wish to develop a competitor to A320/B737 series of aircraft within the next decade" xr:uid="{F075E770-E613-4A93-8C01-FCD751972BCD}"/>
    <hyperlink ref="H14" r:id="rId33" xr:uid="{922CF349-49E0-4AFB-A330-58034F640FB7}"/>
    <hyperlink ref="H12" r:id="rId34" xr:uid="{DE4DB842-01BE-405E-8254-AC1C82253C72}"/>
    <hyperlink ref="H8" r:id="rId35" xr:uid="{098F501F-A48C-49AD-B4EE-8F3B4711DA32}"/>
    <hyperlink ref="H6" r:id="rId36" xr:uid="{EC3AC3B6-D20B-4612-96C2-C088131B252D}"/>
  </hyperlinks>
  <pageMargins left="0.7" right="0.7" top="0.75" bottom="0.75" header="0.3" footer="0.3"/>
  <pageSetup paperSize="256" orientation="portrait" horizontalDpi="203" verticalDpi="203" r:id="rId37"/>
  <ignoredErrors>
    <ignoredError sqref="C39:D40" formulaRange="1"/>
  </ignoredError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2024-08-21T19:12:50Z</dcterms:modified>
</cp:coreProperties>
</file>