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B57EB75-1B40-4DC1-B5E1-A8FBA42F8709}" xr6:coauthVersionLast="36" xr6:coauthVersionMax="47" xr10:uidLastSave="{00000000-0000-0000-0000-000000000000}"/>
  <bookViews>
    <workbookView xWindow="0" yWindow="495" windowWidth="28800" windowHeight="12225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V12" i="2"/>
  <c r="L12" i="2"/>
  <c r="K12" i="2"/>
  <c r="AH12" i="2" l="1"/>
  <c r="R12" i="2" l="1"/>
  <c r="Q12" i="2"/>
  <c r="P12" i="2"/>
  <c r="AJ12" i="2"/>
  <c r="AI12" i="2"/>
  <c r="J12" i="2"/>
  <c r="I12" i="2"/>
  <c r="H12" i="2"/>
  <c r="G12" i="2"/>
  <c r="F12" i="2"/>
  <c r="AJ7" i="2" l="1"/>
  <c r="AI7" i="2"/>
  <c r="J7" i="2"/>
  <c r="I7" i="2"/>
  <c r="G7" i="2"/>
  <c r="H7" i="2"/>
  <c r="F7" i="2"/>
  <c r="F15" i="2" l="1"/>
  <c r="G15" i="2"/>
  <c r="R15" i="2" l="1"/>
  <c r="Q15" i="2"/>
  <c r="P15" i="2"/>
  <c r="I15" i="2"/>
  <c r="AJ15" i="2"/>
  <c r="AI15" i="2"/>
  <c r="F14" i="2" l="1"/>
  <c r="AJ13" i="2" l="1"/>
  <c r="AI13" i="2"/>
  <c r="R14" i="2"/>
  <c r="Q14" i="2"/>
  <c r="P14" i="2"/>
  <c r="AI14" i="2" l="1"/>
  <c r="AJ14" i="2"/>
  <c r="J14" i="2"/>
  <c r="I14" i="2"/>
  <c r="H14" i="2"/>
  <c r="R13" i="2" l="1"/>
  <c r="Q13" i="2"/>
  <c r="P13" i="2"/>
  <c r="F13" i="2"/>
  <c r="J13" i="2"/>
  <c r="I13" i="2"/>
  <c r="H13" i="2" l="1"/>
  <c r="F21" i="2"/>
  <c r="F20" i="2"/>
  <c r="H15" i="2" l="1"/>
  <c r="J15" i="2" l="1"/>
</calcChain>
</file>

<file path=xl/sharedStrings.xml><?xml version="1.0" encoding="utf-8"?>
<sst xmlns="http://schemas.openxmlformats.org/spreadsheetml/2006/main" count="1098" uniqueCount="619">
  <si>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</si>
  <si>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</si>
  <si>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</si>
  <si>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</si>
  <si>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</si>
  <si>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</si>
  <si>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</si>
  <si>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</si>
  <si>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</si>
  <si>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</si>
  <si>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</si>
  <si>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</si>
  <si>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</si>
  <si>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</si>
  <si>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</si>
  <si>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</si>
  <si>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</si>
  <si>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</si>
  <si>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</si>
  <si>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</si>
  <si>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</si>
  <si>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</si>
  <si>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</si>
  <si>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</si>
  <si>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</si>
  <si>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</si>
  <si>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</si>
  <si>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</si>
  <si>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</si>
  <si>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</si>
  <si>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</si>
  <si>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</si>
  <si>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</si>
  <si>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</si>
  <si>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</si>
  <si>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</si>
  <si>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</si>
  <si>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</si>
  <si>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</si>
  <si>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</si>
  <si>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</si>
  <si>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</si>
  <si>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</si>
  <si>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</si>
  <si>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</si>
  <si>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</si>
  <si>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</si>
  <si>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</si>
  <si>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</si>
  <si>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</si>
  <si>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</si>
  <si>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</si>
  <si>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</si>
  <si>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</si>
  <si>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</si>
  <si>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</si>
  <si>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</si>
  <si>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</si>
  <si>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</si>
  <si>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</si>
  <si>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</si>
  <si>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</si>
  <si>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</si>
  <si>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</si>
  <si>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</si>
  <si>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</si>
  <si>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</si>
  <si>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</si>
  <si>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</si>
  <si>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</si>
  <si>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</si>
  <si>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</si>
  <si>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</si>
  <si>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</si>
  <si>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</si>
  <si>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</si>
  <si>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</si>
  <si>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</si>
  <si>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</si>
  <si>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</si>
  <si>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</si>
  <si>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</si>
  <si>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</si>
  <si>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</si>
  <si>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</si>
  <si>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</si>
  <si>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</si>
  <si>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</si>
  <si>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</si>
  <si>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</si>
  <si>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</si>
  <si>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</si>
  <si>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</si>
  <si>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</si>
  <si>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</si>
  <si>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</si>
  <si>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</si>
  <si>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</si>
  <si>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</si>
  <si>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</si>
  <si>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</si>
  <si>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</si>
  <si>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</si>
  <si>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</si>
  <si>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</si>
  <si>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</si>
  <si>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</si>
  <si>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</si>
  <si>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</si>
  <si>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</si>
  <si>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</si>
  <si>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</si>
  <si>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</si>
  <si>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</si>
  <si>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</si>
  <si>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</si>
  <si>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</si>
  <si>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</si>
  <si>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</si>
  <si>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</si>
  <si>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</si>
  <si>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</si>
  <si>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</si>
  <si>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</si>
  <si>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</si>
  <si>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</si>
  <si>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</si>
  <si>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</si>
  <si>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</si>
  <si>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</si>
  <si>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</si>
  <si>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</si>
  <si>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</si>
  <si>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</si>
  <si>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</si>
  <si>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</si>
  <si>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</si>
  <si>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</si>
  <si>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</si>
  <si>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</si>
  <si>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</si>
  <si>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</si>
  <si>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</si>
  <si>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</si>
  <si>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</si>
  <si>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</si>
  <si>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</si>
  <si>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</si>
  <si>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</si>
  <si>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</si>
  <si>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</si>
  <si>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</si>
  <si>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</si>
  <si>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</si>
  <si>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</si>
  <si>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</si>
  <si>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</si>
  <si>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</si>
  <si>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</si>
  <si>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</si>
  <si>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</si>
  <si>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</si>
  <si>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</si>
  <si>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</si>
  <si>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</si>
  <si>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</si>
  <si>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</si>
  <si>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</si>
  <si>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</si>
  <si>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</si>
  <si>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</si>
  <si>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</si>
  <si>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</si>
  <si>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</si>
  <si>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</si>
  <si>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</si>
  <si>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</si>
  <si>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</si>
  <si>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</si>
  <si>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</si>
  <si>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</si>
  <si>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</si>
  <si>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</si>
  <si>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</si>
  <si>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</si>
  <si>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</si>
  <si>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</si>
  <si>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</si>
  <si>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</si>
  <si>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</si>
  <si>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</si>
  <si>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</si>
  <si>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</si>
  <si>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</si>
  <si>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</si>
  <si>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</si>
  <si>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</si>
  <si>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</si>
  <si>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</si>
  <si>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</si>
  <si>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</si>
  <si>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</si>
  <si>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</si>
  <si>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</si>
  <si>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</si>
  <si>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</si>
  <si>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</si>
  <si>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</si>
  <si>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</si>
  <si>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</si>
  <si>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</si>
  <si>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</si>
  <si>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</si>
  <si>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</si>
  <si>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</si>
  <si>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</si>
  <si>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</si>
  <si>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</si>
  <si>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</si>
  <si>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</si>
  <si>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</si>
  <si>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</si>
  <si>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</si>
  <si>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</si>
  <si>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</si>
  <si>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</si>
  <si>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</si>
  <si>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</si>
  <si>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</si>
  <si>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</si>
  <si>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</si>
  <si>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</si>
  <si>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</si>
  <si>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</si>
  <si>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</si>
  <si>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</si>
  <si>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</si>
  <si>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</si>
  <si>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</si>
  <si>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</si>
  <si>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</si>
  <si>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</si>
  <si>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</si>
  <si>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</si>
  <si>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</si>
  <si>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</si>
  <si>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</si>
  <si>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</si>
  <si>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</si>
  <si>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</si>
  <si>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</si>
  <si>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</si>
  <si>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</si>
  <si>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</si>
  <si>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</si>
  <si>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</si>
  <si>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</si>
  <si>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</si>
  <si>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</si>
  <si>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</si>
  <si>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</si>
  <si>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</si>
  <si>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</si>
  <si>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</si>
  <si>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</si>
  <si>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</si>
  <si>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</si>
  <si>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</si>
  <si>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</si>
  <si>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</si>
  <si>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</si>
  <si>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</si>
  <si>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</si>
  <si>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</si>
  <si>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</si>
  <si>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</si>
  <si>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</si>
  <si>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</si>
  <si>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</si>
  <si>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</si>
  <si>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</si>
  <si>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</si>
  <si>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</si>
  <si>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</si>
  <si>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</si>
  <si>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</si>
  <si>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</si>
  <si>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</si>
  <si>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</si>
  <si>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</si>
  <si>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</si>
  <si>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</si>
  <si>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</si>
  <si>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</si>
  <si>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</si>
  <si>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</si>
  <si>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</si>
  <si>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</si>
  <si>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</si>
  <si>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</si>
  <si>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</si>
  <si>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</si>
  <si>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</si>
  <si>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</si>
  <si>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</si>
  <si>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</si>
  <si>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</si>
  <si>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</si>
  <si>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</si>
  <si>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</si>
  <si>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</si>
  <si>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</si>
  <si>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</si>
  <si>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</si>
  <si>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</si>
  <si>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</si>
  <si>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</si>
  <si>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</si>
  <si>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</si>
  <si>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</si>
  <si>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</si>
  <si>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</si>
  <si>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</si>
  <si>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</si>
  <si>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</si>
  <si>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</si>
  <si>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</si>
  <si>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</si>
  <si>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</si>
  <si>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</si>
  <si>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</si>
  <si>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</si>
  <si>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</si>
  <si>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</si>
  <si>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</si>
  <si>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</si>
  <si>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</si>
  <si>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</si>
  <si>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</si>
  <si>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</si>
  <si>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</si>
  <si>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</si>
  <si>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</si>
  <si>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</si>
  <si>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</si>
  <si>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</si>
  <si>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</si>
  <si>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</si>
  <si>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</si>
  <si>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</si>
  <si>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</si>
  <si>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</si>
  <si>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</si>
  <si>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</si>
  <si>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</si>
  <si>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</si>
  <si>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</si>
  <si>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</si>
  <si>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</si>
  <si>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</si>
  <si>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</si>
  <si>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</si>
  <si>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</si>
  <si>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</si>
  <si>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</si>
  <si>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</si>
  <si>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</si>
  <si>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</si>
  <si>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</si>
  <si>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</si>
  <si>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</si>
  <si>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</si>
  <si>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</si>
  <si>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</si>
  <si>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</si>
  <si>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</si>
  <si>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</si>
  <si>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</si>
  <si>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</si>
  <si>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</si>
  <si>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</si>
  <si>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</si>
  <si>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</si>
  <si>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</si>
  <si>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</si>
  <si>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</si>
  <si>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</si>
  <si>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</si>
  <si>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</si>
  <si>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</si>
  <si>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</si>
  <si>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</si>
  <si>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</si>
  <si>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</si>
  <si>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</si>
  <si>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</si>
  <si>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</si>
  <si>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</si>
  <si>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</si>
  <si>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</si>
  <si>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</si>
  <si>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</si>
  <si>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</si>
  <si>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</si>
  <si>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</si>
  <si>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</si>
  <si>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</si>
  <si>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</si>
  <si>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</si>
  <si>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</si>
  <si>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</si>
  <si>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</si>
  <si>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</si>
  <si>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</si>
  <si>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</si>
  <si>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</si>
  <si>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</si>
  <si>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</si>
  <si>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</si>
  <si>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</si>
  <si>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</si>
  <si>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</si>
  <si>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</si>
  <si>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</si>
  <si>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</si>
  <si>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</si>
  <si>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</si>
  <si>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</si>
  <si>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</si>
  <si>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</si>
  <si>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</si>
  <si>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</si>
  <si>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</si>
  <si>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</si>
  <si>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</si>
  <si>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</si>
  <si>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</si>
  <si>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</si>
  <si>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</si>
  <si>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</si>
  <si>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</si>
  <si>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</si>
  <si>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</si>
  <si>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</si>
  <si>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</si>
  <si>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</si>
  <si>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</si>
  <si>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</si>
  <si>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</si>
  <si>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</si>
  <si>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</si>
  <si>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</si>
  <si>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</si>
  <si>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</si>
  <si>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</si>
  <si>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</si>
  <si>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</si>
  <si>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</si>
  <si>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</si>
  <si>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</si>
  <si>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</si>
  <si>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</si>
  <si>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</si>
  <si>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</si>
  <si>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</si>
  <si>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</si>
  <si>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</si>
  <si>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</si>
  <si>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</si>
  <si>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</si>
  <si>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</si>
  <si>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</si>
  <si>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</si>
  <si>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</si>
  <si>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</si>
  <si>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</si>
  <si>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</si>
  <si>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</si>
  <si>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</si>
  <si>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</si>
  <si>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</si>
  <si>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</si>
  <si>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</si>
  <si>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</si>
  <si>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</si>
  <si>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</si>
  <si>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</si>
  <si>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</si>
  <si>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</si>
  <si>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</si>
  <si>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</si>
  <si>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</si>
  <si>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</si>
  <si>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</si>
  <si>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</si>
  <si>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</si>
  <si>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</si>
  <si>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</si>
  <si>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</si>
  <si>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</si>
  <si>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</si>
  <si>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</si>
  <si>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</si>
  <si>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</si>
  <si>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</si>
  <si>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</si>
  <si>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</si>
  <si>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</si>
  <si>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</si>
  <si>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</si>
  <si>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</si>
  <si>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</si>
  <si>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</si>
  <si>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</si>
  <si>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</si>
  <si>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</si>
  <si>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</si>
  <si>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</si>
  <si>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</si>
  <si>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</si>
  <si>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</si>
  <si>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</si>
  <si>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</si>
  <si>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</si>
  <si>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</si>
  <si>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</si>
  <si>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</si>
  <si>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</si>
  <si>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</si>
  <si>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</si>
  <si>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</si>
  <si>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</si>
  <si>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</si>
  <si>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</si>
  <si>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</si>
  <si>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</si>
  <si>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</si>
  <si>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</si>
  <si>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</si>
  <si>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</si>
  <si>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</si>
  <si>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</si>
  <si>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</si>
  <si>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</si>
  <si>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</si>
  <si>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</si>
  <si>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</si>
  <si>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</si>
  <si>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</si>
  <si>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</si>
  <si>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</si>
  <si>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</si>
  <si>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</si>
  <si>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</si>
  <si>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</si>
  <si>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</si>
  <si>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</si>
  <si>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</si>
  <si>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</si>
  <si>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</si>
  <si>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</si>
  <si>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</si>
  <si>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</si>
  <si>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</si>
  <si>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</si>
  <si>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</si>
  <si>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</si>
  <si>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</si>
  <si>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</si>
  <si>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</si>
  <si>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Share Price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</si>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</sst>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6" formatCode="0.0\x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16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M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2.75</v>
          </cell>
        </row>
        <row r="7">
          <cell r="C7">
            <v>145.80000000000001</v>
          </cell>
        </row>
        <row r="8">
          <cell r="C8">
            <v>400.95000000000005</v>
          </cell>
        </row>
        <row r="11">
          <cell r="C11">
            <v>0</v>
          </cell>
        </row>
        <row r="12">
          <cell r="C12">
            <v>400.95000000000005</v>
          </cell>
        </row>
        <row r="23">
          <cell r="C23" t="str">
            <v>Wakefield, UK</v>
          </cell>
        </row>
        <row r="24">
          <cell r="C24">
            <v>1990</v>
          </cell>
        </row>
        <row r="25">
          <cell r="C25">
            <v>2018</v>
          </cell>
        </row>
        <row r="31">
          <cell r="C31">
            <v>438</v>
          </cell>
        </row>
        <row r="33">
          <cell r="C33" t="str">
            <v>H123</v>
          </cell>
          <cell r="D33">
            <v>45188</v>
          </cell>
        </row>
        <row r="38">
          <cell r="C38">
            <v>1.5479168086347954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  <row r="27">
          <cell r="C27"/>
        </row>
        <row r="28">
          <cell r="C28"/>
        </row>
        <row r="29">
          <cell r="C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163;TM17.xlsx" TargetMode="External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J21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T1" sqref="T1:T1048576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9.140625" style="54" customWidth="1"/>
    <col min="7" max="10" width="9.140625" style="64"/>
    <col min="11" max="12" width="9.140625" style="51"/>
    <col min="13" max="14" width="9.140625" style="61"/>
    <col min="15" max="19" width="9.140625" style="43"/>
    <col min="20" max="20" width="10.85546875" style="51" bestFit="1" customWidth="1"/>
    <col min="21" max="21" width="9.140625" style="43"/>
    <col min="22" max="26" width="9.140625" style="51"/>
    <col min="27" max="27" width="9.140625" style="43"/>
    <col min="28" max="32" width="9.140625" style="54"/>
    <col min="33" max="33" width="9.140625" style="43"/>
    <col min="34" max="34" width="9.140625" style="51"/>
    <col min="35" max="35" width="9.140625" style="43"/>
    <col min="36" max="36" width="14.7109375" style="43" bestFit="1" customWidth="1"/>
    <col min="37" max="16384" width="9.140625" style="43"/>
  </cols>
  <sheetData>
    <row r="1" spans="1:36" x14ac:dyDescent="0.2">
      <c r="F1" s="67" t="s">
        <v>616</v>
      </c>
      <c r="G1" s="67"/>
      <c r="H1" s="67"/>
      <c r="I1" s="67"/>
      <c r="J1" s="67"/>
    </row>
    <row r="2" spans="1:36" s="44" customFormat="1" x14ac:dyDescent="0.2">
      <c r="A2" s="43"/>
      <c r="B2" s="44" t="s">
        <v>567</v>
      </c>
      <c r="C2" s="44" t="s">
        <v>576</v>
      </c>
      <c r="D2" s="45" t="s">
        <v>568</v>
      </c>
      <c r="E2" s="44" t="s">
        <v>569</v>
      </c>
      <c r="F2" s="53" t="s">
        <v>570</v>
      </c>
      <c r="G2" s="63" t="s">
        <v>615</v>
      </c>
      <c r="H2" s="63" t="s">
        <v>571</v>
      </c>
      <c r="I2" s="63" t="s">
        <v>572</v>
      </c>
      <c r="J2" s="63" t="s">
        <v>573</v>
      </c>
      <c r="K2" s="45" t="s">
        <v>574</v>
      </c>
      <c r="L2" s="45" t="s">
        <v>610</v>
      </c>
      <c r="M2" s="60" t="s">
        <v>611</v>
      </c>
      <c r="N2" s="60" t="s">
        <v>612</v>
      </c>
      <c r="O2" s="45"/>
      <c r="P2" s="45" t="s">
        <v>597</v>
      </c>
      <c r="Q2" s="45" t="s">
        <v>598</v>
      </c>
      <c r="R2" s="45" t="s">
        <v>599</v>
      </c>
      <c r="T2" s="45" t="s">
        <v>618</v>
      </c>
      <c r="V2" s="45" t="s">
        <v>604</v>
      </c>
      <c r="W2" s="45" t="s">
        <v>605</v>
      </c>
      <c r="X2" s="45" t="s">
        <v>609</v>
      </c>
      <c r="Y2" s="45" t="s">
        <v>9</v>
      </c>
      <c r="Z2" s="45" t="s">
        <v>608</v>
      </c>
      <c r="AB2" s="53" t="s">
        <v>617</v>
      </c>
      <c r="AC2" s="53" t="s">
        <v>600</v>
      </c>
      <c r="AD2" s="53" t="s">
        <v>601</v>
      </c>
      <c r="AE2" s="53" t="s">
        <v>602</v>
      </c>
      <c r="AF2" s="53" t="s">
        <v>603</v>
      </c>
      <c r="AH2" s="45" t="s">
        <v>613</v>
      </c>
      <c r="AI2" s="44" t="s">
        <v>607</v>
      </c>
      <c r="AJ2" s="45" t="s">
        <v>606</v>
      </c>
    </row>
    <row r="3" spans="1:36" x14ac:dyDescent="0.2">
      <c r="C3" s="46"/>
      <c r="D3" s="51"/>
      <c r="E3" s="51"/>
      <c r="P3" s="51"/>
      <c r="Q3" s="51"/>
      <c r="R3" s="51"/>
      <c r="AI3" s="51"/>
    </row>
    <row r="4" spans="1:36" x14ac:dyDescent="0.2">
      <c r="D4" s="51"/>
      <c r="E4" s="51"/>
      <c r="P4" s="51"/>
      <c r="Q4" s="51"/>
      <c r="R4" s="51"/>
      <c r="AI4" s="51"/>
    </row>
    <row r="5" spans="1:36" x14ac:dyDescent="0.2">
      <c r="B5" s="43" t="s">
        <v>586</v>
      </c>
      <c r="C5" s="43" t="s">
        <v>587</v>
      </c>
      <c r="D5" s="51" t="s">
        <v>19</v>
      </c>
      <c r="E5" s="51" t="s">
        <v>588</v>
      </c>
      <c r="P5" s="51"/>
      <c r="Q5" s="51"/>
      <c r="R5" s="51"/>
      <c r="AI5" s="51"/>
    </row>
    <row r="6" spans="1:36" x14ac:dyDescent="0.2">
      <c r="B6" s="43" t="s">
        <v>577</v>
      </c>
      <c r="C6" s="43" t="s">
        <v>43</v>
      </c>
      <c r="D6" s="51" t="s">
        <v>19</v>
      </c>
      <c r="E6" s="51" t="s">
        <v>588</v>
      </c>
      <c r="P6" s="51"/>
      <c r="Q6" s="51"/>
      <c r="R6" s="51"/>
      <c r="AI6" s="51"/>
    </row>
    <row r="7" spans="1:36" x14ac:dyDescent="0.2">
      <c r="B7" s="52" t="s">
        <v>578</v>
      </c>
      <c r="C7" s="43" t="s">
        <v>72</v>
      </c>
      <c r="D7" s="51" t="s">
        <v>19</v>
      </c>
      <c r="E7" s="51" t="s">
        <v>588</v>
      </c>
      <c r="F7" s="56">
        <f>[1]Main!$C$6*E20</f>
        <v>113.46400000000001</v>
      </c>
      <c r="G7" s="64">
        <f>[1]Main!$C$7</f>
        <v>169.83</v>
      </c>
      <c r="H7" s="64">
        <f>[1]Main!$C$8*E20</f>
        <v>19269.591120000005</v>
      </c>
      <c r="I7" s="64">
        <f>[1]Main!$C$11*E20</f>
        <v>0</v>
      </c>
      <c r="J7" s="64">
        <f>[1]Main!$C$12*E20</f>
        <v>19269.591120000005</v>
      </c>
      <c r="P7" s="51"/>
      <c r="Q7" s="51"/>
      <c r="R7" s="51"/>
      <c r="AI7" s="51">
        <f>[1]Main!$C$24</f>
        <v>1993</v>
      </c>
      <c r="AJ7" s="51" t="str">
        <f>[1]Main!$C$23</f>
        <v>NYC, NY</v>
      </c>
    </row>
    <row r="8" spans="1:36" x14ac:dyDescent="0.2">
      <c r="B8" s="43" t="s">
        <v>81</v>
      </c>
      <c r="C8" s="43" t="s">
        <v>82</v>
      </c>
      <c r="D8" s="51" t="s">
        <v>83</v>
      </c>
      <c r="E8" s="51" t="s">
        <v>589</v>
      </c>
      <c r="P8" s="51"/>
      <c r="Q8" s="51"/>
      <c r="R8" s="51"/>
      <c r="AI8" s="51"/>
    </row>
    <row r="9" spans="1:36" x14ac:dyDescent="0.2">
      <c r="B9" s="43" t="s">
        <v>580</v>
      </c>
      <c r="C9" s="43" t="s">
        <v>94</v>
      </c>
      <c r="D9" s="51" t="s">
        <v>95</v>
      </c>
      <c r="E9" s="51" t="s">
        <v>579</v>
      </c>
      <c r="P9" s="51"/>
      <c r="Q9" s="51"/>
      <c r="R9" s="51"/>
      <c r="AI9" s="51"/>
    </row>
    <row r="10" spans="1:36" x14ac:dyDescent="0.2">
      <c r="B10" s="43" t="s">
        <v>127</v>
      </c>
      <c r="C10" s="43" t="s">
        <v>128</v>
      </c>
      <c r="D10" s="51"/>
      <c r="E10" s="51"/>
      <c r="M10" s="62"/>
      <c r="N10" s="62"/>
      <c r="O10" s="51"/>
      <c r="P10" s="51"/>
      <c r="Q10" s="51"/>
      <c r="AI10" s="51"/>
    </row>
    <row r="11" spans="1:36" x14ac:dyDescent="0.2">
      <c r="B11" s="43" t="s">
        <v>186</v>
      </c>
      <c r="C11" s="43" t="s">
        <v>590</v>
      </c>
      <c r="D11" s="51"/>
      <c r="E11" s="51"/>
      <c r="M11" s="62"/>
      <c r="N11" s="62"/>
      <c r="O11" s="51"/>
      <c r="P11" s="51"/>
      <c r="Q11" s="51"/>
      <c r="AI11" s="51"/>
    </row>
    <row r="12" spans="1:36" x14ac:dyDescent="0.2">
      <c r="A12" s="43" t="s">
        <v>575</v>
      </c>
      <c r="B12" s="52" t="s">
        <v>202</v>
      </c>
      <c r="C12" s="43" t="s">
        <v>592</v>
      </c>
      <c r="D12" s="51" t="s">
        <v>595</v>
      </c>
      <c r="E12" s="51" t="s">
        <v>596</v>
      </c>
      <c r="F12" s="54">
        <f>[2]Main!$C$6</f>
        <v>2.75</v>
      </c>
      <c r="G12" s="64">
        <f>[2]Main!$C$7</f>
        <v>145.80000000000001</v>
      </c>
      <c r="H12" s="64">
        <f>[2]Main!$C$8</f>
        <v>400.95000000000005</v>
      </c>
      <c r="I12" s="64">
        <f>[2]Main!$C$11</f>
        <v>0</v>
      </c>
      <c r="J12" s="64">
        <f>[2]Main!$C$12</f>
        <v>400.95000000000005</v>
      </c>
      <c r="K12" s="51" t="str">
        <f>+[2]Main!$C$33</f>
        <v>H123</v>
      </c>
      <c r="L12" s="68">
        <f>+[2]Main!$D$33</f>
        <v>45188</v>
      </c>
      <c r="M12" s="62"/>
      <c r="N12" s="62"/>
      <c r="O12" s="51"/>
      <c r="P12" s="51">
        <f>[2]Main!$C$27</f>
        <v>0</v>
      </c>
      <c r="Q12" s="51">
        <f>[2]Main!$C$28</f>
        <v>0</v>
      </c>
      <c r="R12" s="51">
        <f>[2]Main!$C$29</f>
        <v>0</v>
      </c>
      <c r="T12" s="51">
        <f>+[2]Main!$C$31</f>
        <v>438</v>
      </c>
      <c r="V12" s="69">
        <f>+[2]Main!$C$38</f>
        <v>1.5479168086347954</v>
      </c>
      <c r="AH12" s="51">
        <f>[2]Main!$C$25</f>
        <v>2018</v>
      </c>
      <c r="AI12" s="51">
        <f>[2]Main!$C$24</f>
        <v>1990</v>
      </c>
      <c r="AJ12" s="51" t="str">
        <f>[2]Main!$C$23</f>
        <v>Wakefield, UK</v>
      </c>
    </row>
    <row r="13" spans="1:36" x14ac:dyDescent="0.2">
      <c r="B13" s="52" t="s">
        <v>593</v>
      </c>
      <c r="C13" s="43" t="s">
        <v>594</v>
      </c>
      <c r="D13" s="51" t="s">
        <v>595</v>
      </c>
      <c r="E13" s="51" t="s">
        <v>596</v>
      </c>
      <c r="F13" s="56">
        <f>[3]Main!$C$6</f>
        <v>1.155</v>
      </c>
      <c r="H13" s="64">
        <f>[3]Main!$C$8</f>
        <v>235.07715000000002</v>
      </c>
      <c r="I13" s="64">
        <f>[3]Main!$C$11</f>
        <v>0</v>
      </c>
      <c r="J13" s="64">
        <f>[3]Main!$C$12</f>
        <v>235.07715000000002</v>
      </c>
      <c r="P13" s="51">
        <f>[3]Main!$C$25</f>
        <v>10</v>
      </c>
      <c r="Q13" s="51">
        <f>[3]Main!$C$26</f>
        <v>70</v>
      </c>
      <c r="R13" s="51">
        <f>[3]Main!$C$27</f>
        <v>30</v>
      </c>
      <c r="AI13" s="51">
        <f>[3]Main!$C$24</f>
        <v>2011</v>
      </c>
      <c r="AJ13" s="51" t="str">
        <f>[3]Main!$C$23</f>
        <v>Washington, US</v>
      </c>
    </row>
    <row r="14" spans="1:36" x14ac:dyDescent="0.2">
      <c r="B14" s="52" t="s">
        <v>196</v>
      </c>
      <c r="C14" s="43" t="s">
        <v>591</v>
      </c>
      <c r="D14" s="51" t="s">
        <v>595</v>
      </c>
      <c r="E14" s="51" t="s">
        <v>596</v>
      </c>
      <c r="F14" s="55">
        <f>[4]Main!$C$6</f>
        <v>4.9249999999999998</v>
      </c>
      <c r="H14" s="64">
        <f>[4]Main!$C$8</f>
        <v>194.14349999999999</v>
      </c>
      <c r="I14" s="64">
        <f>[4]Main!$C$11</f>
        <v>0</v>
      </c>
      <c r="J14" s="64">
        <f>[4]Main!$C$12</f>
        <v>194.14349999999999</v>
      </c>
      <c r="M14" s="62"/>
      <c r="N14" s="62"/>
      <c r="O14" s="51"/>
      <c r="P14" s="51">
        <f>[4]Main!$C$25</f>
        <v>0</v>
      </c>
      <c r="Q14" s="51">
        <f>[4]Main!$C$26</f>
        <v>0</v>
      </c>
      <c r="R14" s="51">
        <f>[4]Main!$C$27</f>
        <v>0</v>
      </c>
      <c r="AI14" s="51">
        <f>[4]Main!$C$24</f>
        <v>1994</v>
      </c>
      <c r="AJ14" s="51" t="str">
        <f>[4]Main!$C$23</f>
        <v>Cambridge, UK</v>
      </c>
    </row>
    <row r="15" spans="1:36" x14ac:dyDescent="0.2">
      <c r="B15" s="52" t="s">
        <v>581</v>
      </c>
      <c r="C15" s="43" t="s">
        <v>614</v>
      </c>
      <c r="D15" s="51" t="s">
        <v>95</v>
      </c>
      <c r="E15" s="51" t="s">
        <v>579</v>
      </c>
      <c r="F15" s="54">
        <f>[5]Main!$C$6*E21</f>
        <v>28.349999999999998</v>
      </c>
      <c r="G15" s="64">
        <f>[5]Main!$C$7</f>
        <v>6.16</v>
      </c>
      <c r="H15" s="64">
        <f>[5]Main!$C$8*$E$21</f>
        <v>174.636</v>
      </c>
      <c r="I15" s="64">
        <f>[5]Main!$C$11*$E$21</f>
        <v>0</v>
      </c>
      <c r="J15" s="64">
        <f>[5]Main!$C$12*$E$21</f>
        <v>174.636</v>
      </c>
      <c r="M15" s="62"/>
      <c r="N15" s="62"/>
      <c r="O15" s="51"/>
      <c r="P15" s="51">
        <f>[5]Main!$C$27</f>
        <v>0</v>
      </c>
      <c r="Q15" s="51">
        <f>[5]Main!$C$28</f>
        <v>0</v>
      </c>
      <c r="R15" s="51">
        <f>[5]Main!$C$29</f>
        <v>0</v>
      </c>
      <c r="AI15" s="51">
        <f>[5]Main!$C$24</f>
        <v>1996</v>
      </c>
      <c r="AJ15" s="51" t="str">
        <f>[5]Main!$C$23</f>
        <v>Paris, France</v>
      </c>
    </row>
    <row r="16" spans="1:36" x14ac:dyDescent="0.2">
      <c r="D16" s="51"/>
      <c r="E16" s="51"/>
    </row>
    <row r="19" spans="4:6" x14ac:dyDescent="0.2">
      <c r="D19" s="65" t="s">
        <v>582</v>
      </c>
      <c r="E19" s="66"/>
      <c r="F19" s="57" t="s">
        <v>583</v>
      </c>
    </row>
    <row r="20" spans="4:6" x14ac:dyDescent="0.2">
      <c r="D20" s="47" t="s">
        <v>584</v>
      </c>
      <c r="E20" s="48">
        <v>0.8</v>
      </c>
      <c r="F20" s="58">
        <f>1/E20</f>
        <v>1.25</v>
      </c>
    </row>
    <row r="21" spans="4:6" x14ac:dyDescent="0.2">
      <c r="D21" s="49" t="s">
        <v>585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3" r:id="rId1" xr:uid="{492A76F4-4882-4A78-B48A-FE2771E6353E}"/>
    <hyperlink ref="B14" r:id="rId2" xr:uid="{FF627AC4-0649-433C-9977-CAE6BE5385C4}"/>
    <hyperlink ref="B15" r:id="rId3" xr:uid="{7B76C08B-C15A-49CB-8685-38243193D2C8}"/>
    <hyperlink ref="B7" r:id="rId4" xr:uid="{D0C7F4E2-1E58-4B5D-A93E-35211C64E1BD}"/>
    <hyperlink ref="B12" r:id="rId5" xr:uid="{2C0365FD-29AB-4B4C-B5D9-9DB5F0FDE789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2023-10-03T10:38:07Z</dcterms:modified>
</cp:coreProperties>
</file>