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\Documents\Google Drive\Stocks\"/>
    </mc:Choice>
  </mc:AlternateContent>
  <xr:revisionPtr revIDLastSave="0" documentId="13_ncr:1_{9165AD16-A27A-44AD-B734-50B71E6C03AE}" xr6:coauthVersionLast="36" xr6:coauthVersionMax="36" xr10:uidLastSave="{00000000-0000-0000-0000-000000000000}"/>
  <bookViews>
    <workbookView xWindow="0" yWindow="0" windowWidth="28800" windowHeight="12225" xr2:uid="{AFC643F4-9510-457F-8BC2-75D95EE8546E}"/>
  </bookViews>
  <sheets>
    <sheet name="Main" sheetId="1" r:id="rId1"/>
    <sheet name="Currencies" sheetId="2" r:id="rId2"/>
  </sheets>
  <externalReferences>
    <externalReference r:id="rId3"/>
    <externalReference r:id="rId4"/>
    <externalReference r:id="rId5"/>
    <externalReference r:id="rId6"/>
  </externalReferenc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H9" i="1" l="1"/>
  <c r="AG9" i="1"/>
  <c r="AF9" i="1"/>
  <c r="O5" i="1" l="1"/>
  <c r="N5" i="1"/>
  <c r="M5" i="1"/>
  <c r="AI5" i="1"/>
  <c r="AH5" i="1"/>
  <c r="AG5" i="1"/>
  <c r="AF5" i="1"/>
  <c r="AE5" i="1"/>
  <c r="AC5" i="1"/>
  <c r="AB5" i="1"/>
  <c r="Z5" i="1"/>
  <c r="X5" i="1"/>
  <c r="W5" i="1"/>
  <c r="V5" i="1"/>
  <c r="U5" i="1"/>
  <c r="S5" i="1"/>
  <c r="R5" i="1"/>
  <c r="Q5" i="1"/>
  <c r="L5" i="1"/>
  <c r="K5" i="1"/>
  <c r="J5" i="1"/>
  <c r="I5" i="1"/>
  <c r="H5" i="1"/>
  <c r="G5" i="1"/>
  <c r="F5" i="1"/>
  <c r="AI6" i="1" l="1"/>
  <c r="AH6" i="1"/>
  <c r="AG6" i="1"/>
  <c r="AF6" i="1"/>
  <c r="AF3" i="1"/>
  <c r="AE3" i="1"/>
  <c r="Z6" i="1"/>
  <c r="X6" i="1"/>
  <c r="W6" i="1"/>
  <c r="V6" i="1"/>
  <c r="U6" i="1"/>
  <c r="L6" i="1"/>
  <c r="K6" i="1"/>
  <c r="F6" i="1"/>
  <c r="AI3" i="1"/>
  <c r="AH3" i="1"/>
  <c r="AG3" i="1"/>
  <c r="AC3" i="1"/>
  <c r="AB3" i="1"/>
  <c r="AA3" i="1"/>
  <c r="Z3" i="1"/>
  <c r="X3" i="1"/>
  <c r="W3" i="1"/>
  <c r="V3" i="1"/>
  <c r="U3" i="1"/>
  <c r="S3" i="1"/>
  <c r="R3" i="1"/>
  <c r="Q3" i="1"/>
  <c r="O3" i="1"/>
  <c r="N3" i="1"/>
  <c r="M3" i="1"/>
  <c r="L3" i="1"/>
  <c r="K3" i="1"/>
  <c r="J3" i="1"/>
  <c r="I3" i="1"/>
  <c r="H3" i="1"/>
  <c r="G3" i="1"/>
  <c r="F3" i="1"/>
  <c r="Q6" i="1" l="1"/>
  <c r="AE6" i="1"/>
  <c r="G6" i="1"/>
  <c r="I6" i="1" l="1"/>
  <c r="H6" i="1"/>
  <c r="J6" i="1" l="1"/>
</calcChain>
</file>

<file path=xl/sharedStrings.xml><?xml version="1.0" encoding="utf-8"?>
<sst xmlns="http://schemas.openxmlformats.org/spreadsheetml/2006/main" count="66" uniqueCount="61">
  <si>
    <t>Ticker</t>
  </si>
  <si>
    <t>Company Name</t>
  </si>
  <si>
    <t>Market</t>
  </si>
  <si>
    <t>Currency</t>
  </si>
  <si>
    <t>Price</t>
  </si>
  <si>
    <t>SO</t>
  </si>
  <si>
    <t>MCAP</t>
  </si>
  <si>
    <t>Net Cash</t>
  </si>
  <si>
    <t>EV</t>
  </si>
  <si>
    <t>Update</t>
  </si>
  <si>
    <t>Released</t>
  </si>
  <si>
    <t>Target</t>
  </si>
  <si>
    <t>Upside</t>
  </si>
  <si>
    <t>Discount</t>
  </si>
  <si>
    <t>P/B</t>
  </si>
  <si>
    <t>P/S</t>
  </si>
  <si>
    <t>P/E</t>
  </si>
  <si>
    <t>GM %</t>
  </si>
  <si>
    <t>OM %</t>
  </si>
  <si>
    <t xml:space="preserve">NM % </t>
  </si>
  <si>
    <t>Tax Rate</t>
  </si>
  <si>
    <t>RevG</t>
  </si>
  <si>
    <t>RevG 23</t>
  </si>
  <si>
    <t>RevG 22</t>
  </si>
  <si>
    <t>RevG 21</t>
  </si>
  <si>
    <t>Headcount</t>
  </si>
  <si>
    <t>Founded</t>
  </si>
  <si>
    <t>IPO</t>
  </si>
  <si>
    <t>HQ</t>
  </si>
  <si>
    <t>Sub-Sector</t>
  </si>
  <si>
    <t>Tech</t>
  </si>
  <si>
    <t>$META</t>
  </si>
  <si>
    <t>NASDAQ</t>
  </si>
  <si>
    <t>$</t>
  </si>
  <si>
    <t>Meta Platforms, Inc.</t>
  </si>
  <si>
    <t>$RDDT</t>
  </si>
  <si>
    <t>Reddit, Inc.</t>
  </si>
  <si>
    <t>NYSE</t>
  </si>
  <si>
    <t>$RBLX</t>
  </si>
  <si>
    <t>Roblox Corporation</t>
  </si>
  <si>
    <t>DAU</t>
  </si>
  <si>
    <t>Social Media</t>
  </si>
  <si>
    <t xml:space="preserve">Social Media, AR, VR, AI </t>
  </si>
  <si>
    <t>Video Games</t>
  </si>
  <si>
    <t>Game Dev, Metaverse, Social Media</t>
  </si>
  <si>
    <t>Social Media, Search, Ads</t>
  </si>
  <si>
    <t>-</t>
  </si>
  <si>
    <t>£SGE</t>
  </si>
  <si>
    <t>GBP</t>
  </si>
  <si>
    <t>USD</t>
  </si>
  <si>
    <t>LSE</t>
  </si>
  <si>
    <t>£</t>
  </si>
  <si>
    <t>Newcastle, UK</t>
  </si>
  <si>
    <t>Enterprise Software</t>
  </si>
  <si>
    <t>Cloud ERP / Accounting</t>
  </si>
  <si>
    <t>Sage Group Plc.</t>
  </si>
  <si>
    <t>TMV DE</t>
  </si>
  <si>
    <t>FWB</t>
  </si>
  <si>
    <t>Teamviewer SE</t>
  </si>
  <si>
    <t>EUR</t>
  </si>
  <si>
    <t>(USD)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</si>
</sst>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\x"/>
  </numFmts>
  <fonts count="11">
    <font>
      <sz val="11"/>
      <color theme="1"/>
      <name val="Calibri"/>
      <family val="2"/>
      <scheme val="minor"/>
    </font>
    <font>
      <sz val="10"/>
      <color theme="1"/>
      <name val="Srial"/>
    </font>
    <font>
      <b/>
      <sz val="10"/>
      <color theme="1"/>
      <name val="Srial"/>
    </font>
    <font>
      <u/>
      <sz val="11"/>
      <color theme="10"/>
      <name val="Calibri"/>
      <family val="2"/>
      <scheme val="minor"/>
    </font>
    <font>
      <u/>
      <sz val="10"/>
      <color theme="10"/>
      <name val="Arial"/>
      <family val="2"/>
    </font>
    <font>
      <u/>
      <sz val="10"/>
      <color theme="10"/>
      <name val="Sarial"/>
    </font>
    <font>
      <b/>
      <sz val="10"/>
      <color theme="4"/>
      <name val="Srial"/>
    </font>
    <font>
      <sz val="10"/>
      <color theme="4"/>
      <name val="Srial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i/>
      <sz val="10"/>
      <color theme="1"/>
      <name val="S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8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center"/>
    </xf>
    <xf numFmtId="0" fontId="4" fillId="0" borderId="0" xfId="1" applyFont="1"/>
    <xf numFmtId="0" fontId="5" fillId="0" borderId="0" xfId="1" applyFont="1"/>
    <xf numFmtId="3" fontId="2" fillId="0" borderId="0" xfId="0" applyNumberFormat="1" applyFont="1" applyAlignment="1">
      <alignment horizontal="right"/>
    </xf>
    <xf numFmtId="3" fontId="1" fillId="0" borderId="0" xfId="0" applyNumberFormat="1" applyFont="1" applyAlignment="1">
      <alignment horizontal="right"/>
    </xf>
    <xf numFmtId="2" fontId="2" fillId="0" borderId="0" xfId="0" applyNumberFormat="1" applyFont="1" applyAlignment="1">
      <alignment horizontal="right"/>
    </xf>
    <xf numFmtId="2" fontId="1" fillId="0" borderId="0" xfId="0" applyNumberFormat="1" applyFont="1" applyAlignment="1">
      <alignment horizontal="right"/>
    </xf>
    <xf numFmtId="164" fontId="2" fillId="0" borderId="0" xfId="0" applyNumberFormat="1" applyFont="1" applyAlignment="1">
      <alignment horizontal="center"/>
    </xf>
    <xf numFmtId="164" fontId="1" fillId="0" borderId="0" xfId="0" applyNumberFormat="1" applyFont="1" applyAlignment="1">
      <alignment horizontal="center"/>
    </xf>
    <xf numFmtId="9" fontId="2" fillId="0" borderId="0" xfId="0" applyNumberFormat="1" applyFont="1" applyAlignment="1">
      <alignment horizontal="center"/>
    </xf>
    <xf numFmtId="9" fontId="1" fillId="0" borderId="0" xfId="0" applyNumberFormat="1" applyFont="1" applyAlignment="1">
      <alignment horizontal="center"/>
    </xf>
    <xf numFmtId="15" fontId="1" fillId="0" borderId="0" xfId="0" applyNumberFormat="1" applyFont="1" applyAlignment="1">
      <alignment horizontal="center"/>
    </xf>
    <xf numFmtId="0" fontId="6" fillId="0" borderId="0" xfId="0" applyFont="1" applyAlignment="1">
      <alignment horizontal="center"/>
    </xf>
    <xf numFmtId="4" fontId="7" fillId="0" borderId="0" xfId="0" applyNumberFormat="1" applyFont="1" applyAlignment="1">
      <alignment horizontal="center"/>
    </xf>
    <xf numFmtId="9" fontId="7" fillId="0" borderId="0" xfId="0" applyNumberFormat="1" applyFont="1" applyAlignment="1">
      <alignment horizontal="center"/>
    </xf>
    <xf numFmtId="0" fontId="7" fillId="0" borderId="0" xfId="0" applyFont="1" applyAlignment="1">
      <alignment horizontal="center"/>
    </xf>
    <xf numFmtId="3" fontId="1" fillId="0" borderId="0" xfId="0" applyNumberFormat="1" applyFont="1" applyAlignment="1">
      <alignment horizontal="center"/>
    </xf>
    <xf numFmtId="3" fontId="2" fillId="0" borderId="0" xfId="0" applyNumberFormat="1" applyFont="1" applyAlignment="1">
      <alignment horizontal="center"/>
    </xf>
    <xf numFmtId="2" fontId="7" fillId="0" borderId="0" xfId="0" applyNumberFormat="1" applyFont="1" applyAlignment="1">
      <alignment horizontal="center"/>
    </xf>
    <xf numFmtId="0" fontId="8" fillId="0" borderId="0" xfId="0" applyFont="1"/>
    <xf numFmtId="0" fontId="9" fillId="0" borderId="0" xfId="0" applyFont="1"/>
    <xf numFmtId="0" fontId="9" fillId="0" borderId="0" xfId="0" applyFont="1" applyAlignment="1">
      <alignment horizontal="right"/>
    </xf>
    <xf numFmtId="0" fontId="8" fillId="0" borderId="0" xfId="0" applyFont="1" applyAlignment="1">
      <alignment horizontal="right"/>
    </xf>
    <xf numFmtId="2" fontId="10" fillId="0" borderId="0" xfId="0" applyNumberFormat="1" applyFont="1" applyAlignment="1">
      <alignment horizontal="righ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externalLink" Target="externalLinks/externalLink1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4.xml"/><Relationship Id="rId5" Type="http://schemas.openxmlformats.org/officeDocument/2006/relationships/externalLink" Target="externalLinks/externalLink3.xml"/><Relationship Id="rId10" Type="http://schemas.openxmlformats.org/officeDocument/2006/relationships/calcChain" Target="calcChain.xml"/><Relationship Id="rId4" Type="http://schemas.openxmlformats.org/officeDocument/2006/relationships/externalLink" Target="externalLinks/externalLink2.xml"/><Relationship Id="rId9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$META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$RDDT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$RBLX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&#163;SG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Financial Model"/>
      <sheetName val="Price History"/>
    </sheetNames>
    <sheetDataSet>
      <sheetData sheetId="0">
        <row r="6">
          <cell r="C6">
            <v>575.27</v>
          </cell>
        </row>
        <row r="7">
          <cell r="C7">
            <v>2529</v>
          </cell>
        </row>
        <row r="8">
          <cell r="C8">
            <v>1454857.8299999998</v>
          </cell>
        </row>
        <row r="11">
          <cell r="C11">
            <v>42077</v>
          </cell>
        </row>
        <row r="12">
          <cell r="C12">
            <v>1412780.8299999998</v>
          </cell>
        </row>
        <row r="23">
          <cell r="C23" t="str">
            <v>San Francisco, CA</v>
          </cell>
        </row>
        <row r="24">
          <cell r="C24">
            <v>2004</v>
          </cell>
        </row>
        <row r="25">
          <cell r="C25">
            <v>2012</v>
          </cell>
        </row>
        <row r="27">
          <cell r="C27">
            <v>3.9</v>
          </cell>
        </row>
        <row r="28">
          <cell r="C28">
            <v>72404</v>
          </cell>
        </row>
        <row r="31">
          <cell r="C31" t="str">
            <v>Q324</v>
          </cell>
          <cell r="D31">
            <v>45595</v>
          </cell>
        </row>
        <row r="35">
          <cell r="C35">
            <v>8.8425616760571089</v>
          </cell>
        </row>
        <row r="36">
          <cell r="C36">
            <v>9.3124609062453985</v>
          </cell>
        </row>
        <row r="38">
          <cell r="C38">
            <v>26.360609283332796</v>
          </cell>
        </row>
      </sheetData>
      <sheetData sheetId="1">
        <row r="22">
          <cell r="Y22">
            <v>0.81830052477272164</v>
          </cell>
        </row>
        <row r="23">
          <cell r="Y23">
            <v>0.4274557146024785</v>
          </cell>
        </row>
        <row r="24">
          <cell r="Y24">
            <v>0.38650865998176848</v>
          </cell>
          <cell r="AU24">
            <v>7.0000000000000007E-2</v>
          </cell>
        </row>
        <row r="25">
          <cell r="Y25">
            <v>0.11973964762652901</v>
          </cell>
        </row>
        <row r="27">
          <cell r="Y27">
            <v>0.18868974404029748</v>
          </cell>
          <cell r="AF27">
            <v>0.37182574303495608</v>
          </cell>
          <cell r="AG27">
            <v>-1.1193175554782941E-2</v>
          </cell>
          <cell r="AH27">
            <v>0.15687468377226454</v>
          </cell>
        </row>
        <row r="28">
          <cell r="AU28">
            <v>627.94737053951712</v>
          </cell>
        </row>
        <row r="31">
          <cell r="AU31">
            <v>9.1569820327006779E-2</v>
          </cell>
        </row>
      </sheetData>
      <sheetData sheetId="2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Financial Model"/>
    </sheetNames>
    <sheetDataSet>
      <sheetData sheetId="0">
        <row r="6">
          <cell r="C6">
            <v>116.05</v>
          </cell>
        </row>
        <row r="7">
          <cell r="C7">
            <v>169.16992200000001</v>
          </cell>
        </row>
        <row r="8">
          <cell r="C8">
            <v>19632.169448100001</v>
          </cell>
        </row>
        <row r="11">
          <cell r="C11">
            <v>1744.9669999999999</v>
          </cell>
        </row>
        <row r="12">
          <cell r="C12">
            <v>17887.202448100001</v>
          </cell>
        </row>
        <row r="24">
          <cell r="C24" t="str">
            <v>San Fransisco, CA</v>
          </cell>
        </row>
        <row r="25">
          <cell r="C25">
            <v>2005</v>
          </cell>
        </row>
        <row r="26">
          <cell r="C26">
            <v>2024</v>
          </cell>
        </row>
        <row r="29">
          <cell r="C29">
            <v>97.2</v>
          </cell>
        </row>
        <row r="30">
          <cell r="C30">
            <v>2013</v>
          </cell>
        </row>
        <row r="32">
          <cell r="C32" t="str">
            <v>Q324</v>
          </cell>
          <cell r="D32">
            <v>45594</v>
          </cell>
        </row>
        <row r="37">
          <cell r="C37">
            <v>9.9272299910295665</v>
          </cell>
        </row>
      </sheetData>
      <sheetData sheetId="1">
        <row r="18">
          <cell r="I18">
            <v>0.90049404192897387</v>
          </cell>
        </row>
        <row r="19">
          <cell r="I19">
            <v>1.9589437090750374E-2</v>
          </cell>
        </row>
        <row r="20">
          <cell r="I20">
            <v>8.5611925902322611E-2</v>
          </cell>
        </row>
        <row r="21">
          <cell r="I21">
            <v>-1.0405477980665956E-3</v>
          </cell>
        </row>
        <row r="24">
          <cell r="I24">
            <v>0.67873527767604136</v>
          </cell>
        </row>
      </sheetData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Financial Model"/>
      <sheetName val="Metrics"/>
      <sheetName val="Earnings Call Notes"/>
    </sheetNames>
    <sheetDataSet>
      <sheetData sheetId="0">
        <row r="6">
          <cell r="C6">
            <v>43.14</v>
          </cell>
          <cell r="G6" t="str">
            <v>San Mateo, CA</v>
          </cell>
        </row>
        <row r="7">
          <cell r="C7">
            <v>641.81399999999996</v>
          </cell>
          <cell r="G7">
            <v>2021</v>
          </cell>
        </row>
        <row r="8">
          <cell r="C8">
            <v>27687.855959999997</v>
          </cell>
          <cell r="G8">
            <v>2004</v>
          </cell>
        </row>
        <row r="9">
          <cell r="G9">
            <v>79.5</v>
          </cell>
        </row>
        <row r="10">
          <cell r="G10">
            <v>2457</v>
          </cell>
        </row>
        <row r="11">
          <cell r="C11">
            <v>2595.5510000000004</v>
          </cell>
          <cell r="G11" t="str">
            <v>Q224</v>
          </cell>
          <cell r="H11">
            <v>45505</v>
          </cell>
        </row>
        <row r="12">
          <cell r="C12">
            <v>25092.304959999998</v>
          </cell>
        </row>
        <row r="16">
          <cell r="G16">
            <v>437.00867484484581</v>
          </cell>
        </row>
        <row r="17">
          <cell r="G17">
            <v>9.4009146857800587</v>
          </cell>
        </row>
        <row r="18">
          <cell r="G18">
            <v>-23.164811708659411</v>
          </cell>
        </row>
      </sheetData>
      <sheetData sheetId="1">
        <row r="22">
          <cell r="T22">
            <v>0.77778685524927171</v>
          </cell>
          <cell r="AX22">
            <v>0.09</v>
          </cell>
        </row>
        <row r="23">
          <cell r="T23">
            <v>-0.26629832028229189</v>
          </cell>
        </row>
        <row r="24">
          <cell r="T24">
            <v>-0.23188027884500237</v>
          </cell>
        </row>
        <row r="25">
          <cell r="T25">
            <v>-5.311828476229569E-4</v>
          </cell>
        </row>
        <row r="26">
          <cell r="AX26">
            <v>71.486963060421459</v>
          </cell>
        </row>
        <row r="28">
          <cell r="T28">
            <v>0.31255526862387373</v>
          </cell>
          <cell r="AE28">
            <v>1.0772942519902369</v>
          </cell>
          <cell r="AF28">
            <v>0.15937579623808262</v>
          </cell>
          <cell r="AX28">
            <v>0.65709232870703427</v>
          </cell>
        </row>
      </sheetData>
      <sheetData sheetId="2"/>
      <sheetData sheetId="3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Financial Model"/>
    </sheetNames>
    <sheetDataSet>
      <sheetData sheetId="0">
        <row r="24">
          <cell r="C24">
            <v>1981</v>
          </cell>
        </row>
        <row r="25">
          <cell r="C25">
            <v>1989</v>
          </cell>
        </row>
        <row r="26">
          <cell r="C26">
            <v>11228</v>
          </cell>
        </row>
      </sheetData>
      <sheetData sheetId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$RBLX.xlsx" TargetMode="External"/><Relationship Id="rId2" Type="http://schemas.openxmlformats.org/officeDocument/2006/relationships/hyperlink" Target="$RDDT.xlsx" TargetMode="External"/><Relationship Id="rId1" Type="http://schemas.openxmlformats.org/officeDocument/2006/relationships/hyperlink" Target="$META.xlsx" TargetMode="External"/><Relationship Id="rId4" Type="http://schemas.openxmlformats.org/officeDocument/2006/relationships/hyperlink" Target="&#163;SGE.xls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B533DC-5A31-4AB0-80D6-BD84B319883E}">
  <dimension ref="B1:AL11"/>
  <sheetViews>
    <sheetView tabSelected="1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Q13" sqref="Q13"/>
    </sheetView>
  </sheetViews>
  <sheetFormatPr defaultRowHeight="12.75"/>
  <cols>
    <col min="1" max="1" width="4.28515625" style="1" customWidth="1"/>
    <col min="2" max="2" width="9.140625" style="1"/>
    <col min="3" max="3" width="18" style="1" bestFit="1" customWidth="1"/>
    <col min="4" max="5" width="9.140625" style="2"/>
    <col min="6" max="6" width="9.140625" style="10"/>
    <col min="7" max="10" width="9.140625" style="8"/>
    <col min="11" max="11" width="9.140625" style="2"/>
    <col min="12" max="12" width="9.42578125" style="2" bestFit="1" customWidth="1"/>
    <col min="13" max="15" width="0" style="19" hidden="1" customWidth="1"/>
    <col min="16" max="16" width="9.140625" style="1"/>
    <col min="17" max="19" width="9.140625" style="12"/>
    <col min="20" max="20" width="9.140625" style="1"/>
    <col min="21" max="24" width="9.140625" style="14"/>
    <col min="25" max="25" width="9.140625" style="1"/>
    <col min="26" max="30" width="9.140625" style="2"/>
    <col min="31" max="31" width="9.140625" style="20"/>
    <col min="32" max="32" width="10.7109375" style="2" bestFit="1" customWidth="1"/>
    <col min="33" max="34" width="9.140625" style="2"/>
    <col min="35" max="35" width="16.85546875" style="2" bestFit="1" customWidth="1"/>
    <col min="36" max="36" width="9.140625" style="2"/>
    <col min="37" max="37" width="17.42578125" style="2" bestFit="1" customWidth="1"/>
    <col min="38" max="38" width="31.7109375" style="2" bestFit="1" customWidth="1"/>
    <col min="39" max="16384" width="9.140625" style="1"/>
  </cols>
  <sheetData>
    <row r="1" spans="2:38">
      <c r="F1" s="27" t="s">
        <v>60</v>
      </c>
    </row>
    <row r="2" spans="2:38" s="3" customFormat="1">
      <c r="B2" s="3" t="s">
        <v>0</v>
      </c>
      <c r="C2" s="3" t="s">
        <v>1</v>
      </c>
      <c r="D2" s="4" t="s">
        <v>2</v>
      </c>
      <c r="E2" s="4" t="s">
        <v>3</v>
      </c>
      <c r="F2" s="9" t="s">
        <v>4</v>
      </c>
      <c r="G2" s="7" t="s">
        <v>5</v>
      </c>
      <c r="H2" s="7" t="s">
        <v>6</v>
      </c>
      <c r="I2" s="7" t="s">
        <v>7</v>
      </c>
      <c r="J2" s="7" t="s">
        <v>8</v>
      </c>
      <c r="K2" s="4" t="s">
        <v>9</v>
      </c>
      <c r="L2" s="4" t="s">
        <v>10</v>
      </c>
      <c r="M2" s="16" t="s">
        <v>11</v>
      </c>
      <c r="N2" s="16" t="s">
        <v>12</v>
      </c>
      <c r="O2" s="16" t="s">
        <v>13</v>
      </c>
      <c r="Q2" s="11" t="s">
        <v>14</v>
      </c>
      <c r="R2" s="11" t="s">
        <v>15</v>
      </c>
      <c r="S2" s="11" t="s">
        <v>16</v>
      </c>
      <c r="U2" s="13" t="s">
        <v>17</v>
      </c>
      <c r="V2" s="13" t="s">
        <v>18</v>
      </c>
      <c r="W2" s="13" t="s">
        <v>19</v>
      </c>
      <c r="X2" s="13" t="s">
        <v>20</v>
      </c>
      <c r="Z2" s="4" t="s">
        <v>21</v>
      </c>
      <c r="AA2" s="4" t="s">
        <v>22</v>
      </c>
      <c r="AB2" s="4" t="s">
        <v>23</v>
      </c>
      <c r="AC2" s="4" t="s">
        <v>24</v>
      </c>
      <c r="AD2" s="4"/>
      <c r="AE2" s="21" t="s">
        <v>40</v>
      </c>
      <c r="AF2" s="4" t="s">
        <v>25</v>
      </c>
      <c r="AG2" s="4" t="s">
        <v>26</v>
      </c>
      <c r="AH2" s="4" t="s">
        <v>27</v>
      </c>
      <c r="AI2" s="4" t="s">
        <v>28</v>
      </c>
      <c r="AJ2" s="4"/>
      <c r="AK2" s="4" t="s">
        <v>29</v>
      </c>
      <c r="AL2" s="4" t="s">
        <v>30</v>
      </c>
    </row>
    <row r="3" spans="2:38">
      <c r="B3" s="5" t="s">
        <v>31</v>
      </c>
      <c r="C3" s="1" t="s">
        <v>34</v>
      </c>
      <c r="D3" s="2" t="s">
        <v>32</v>
      </c>
      <c r="E3" s="2" t="s">
        <v>33</v>
      </c>
      <c r="F3" s="10">
        <f>+[1]Main!$C$6</f>
        <v>575.27</v>
      </c>
      <c r="G3" s="8">
        <f>+[1]Main!$C$7</f>
        <v>2529</v>
      </c>
      <c r="H3" s="8">
        <f>+[1]Main!$C$8</f>
        <v>1454857.8299999998</v>
      </c>
      <c r="I3" s="8">
        <f>+[1]Main!$C$11</f>
        <v>42077</v>
      </c>
      <c r="J3" s="8">
        <f>+[1]Main!$C$12</f>
        <v>1412780.8299999998</v>
      </c>
      <c r="K3" s="2" t="str">
        <f>+[1]Main!$C$31</f>
        <v>Q324</v>
      </c>
      <c r="L3" s="15">
        <f>+[1]Main!$D$31</f>
        <v>45595</v>
      </c>
      <c r="M3" s="17">
        <f>+'[1]Financial Model'!$AU$28</f>
        <v>627.94737053951712</v>
      </c>
      <c r="N3" s="18">
        <f>+'[1]Financial Model'!$AU$31</f>
        <v>9.1569820327006779E-2</v>
      </c>
      <c r="O3" s="18">
        <f>+'[1]Financial Model'!$AU$24</f>
        <v>7.0000000000000007E-2</v>
      </c>
      <c r="Q3" s="12">
        <f>+[1]Main!$C$35</f>
        <v>8.8425616760571089</v>
      </c>
      <c r="R3" s="12">
        <f>+[1]Main!$C$36</f>
        <v>9.3124609062453985</v>
      </c>
      <c r="S3" s="12">
        <f>+[1]Main!$C$38</f>
        <v>26.360609283332796</v>
      </c>
      <c r="U3" s="14">
        <f>+'[1]Financial Model'!$Y$22</f>
        <v>0.81830052477272164</v>
      </c>
      <c r="V3" s="14">
        <f>+'[1]Financial Model'!$Y$23</f>
        <v>0.4274557146024785</v>
      </c>
      <c r="W3" s="14">
        <f>+'[1]Financial Model'!$Y$24</f>
        <v>0.38650865998176848</v>
      </c>
      <c r="X3" s="14">
        <f>+'[1]Financial Model'!$Y$25</f>
        <v>0.11973964762652901</v>
      </c>
      <c r="Z3" s="14">
        <f>+'[1]Financial Model'!$Y$27</f>
        <v>0.18868974404029748</v>
      </c>
      <c r="AA3" s="14">
        <f>+'[1]Financial Model'!$AH$27</f>
        <v>0.15687468377226454</v>
      </c>
      <c r="AB3" s="14">
        <f>+'[1]Financial Model'!$AG$27</f>
        <v>-1.1193175554782941E-2</v>
      </c>
      <c r="AC3" s="14">
        <f>+'[1]Financial Model'!$AF$27</f>
        <v>0.37182574303495608</v>
      </c>
      <c r="AE3" s="20">
        <f>+[1]Main!$C$27*1000</f>
        <v>3900</v>
      </c>
      <c r="AF3" s="20">
        <f>+[1]Main!$C$28</f>
        <v>72404</v>
      </c>
      <c r="AG3" s="2">
        <f>+[1]Main!$C$24</f>
        <v>2004</v>
      </c>
      <c r="AH3" s="2">
        <f>+[1]Main!$C$25</f>
        <v>2012</v>
      </c>
      <c r="AI3" s="2" t="str">
        <f>+[1]Main!$C$23</f>
        <v>San Francisco, CA</v>
      </c>
      <c r="AK3" s="2" t="s">
        <v>41</v>
      </c>
      <c r="AL3" s="2" t="s">
        <v>42</v>
      </c>
    </row>
    <row r="5" spans="2:38">
      <c r="B5" s="5" t="s">
        <v>38</v>
      </c>
      <c r="C5" s="1" t="s">
        <v>39</v>
      </c>
      <c r="D5" s="2" t="s">
        <v>37</v>
      </c>
      <c r="E5" s="2" t="s">
        <v>33</v>
      </c>
      <c r="F5" s="10">
        <f>+[3]Main!$C$6</f>
        <v>43.14</v>
      </c>
      <c r="G5" s="8">
        <f>+[3]Main!$C$7</f>
        <v>641.81399999999996</v>
      </c>
      <c r="H5" s="8">
        <f>+[3]Main!$C$8</f>
        <v>27687.855959999997</v>
      </c>
      <c r="I5" s="8">
        <f>+[3]Main!$C$11</f>
        <v>2595.5510000000004</v>
      </c>
      <c r="J5" s="8">
        <f>+[3]Main!$C$12</f>
        <v>25092.304959999998</v>
      </c>
      <c r="K5" s="2" t="str">
        <f>+[3]Main!$G$11</f>
        <v>Q224</v>
      </c>
      <c r="L5" s="15">
        <f>+[3]Main!$H$11</f>
        <v>45505</v>
      </c>
      <c r="M5" s="22">
        <f>+'[3]Financial Model'!$AX$26</f>
        <v>71.486963060421459</v>
      </c>
      <c r="N5" s="18">
        <f>+'[3]Financial Model'!$AX$28</f>
        <v>0.65709232870703427</v>
      </c>
      <c r="O5" s="18">
        <f>+'[3]Financial Model'!$AX$22</f>
        <v>0.09</v>
      </c>
      <c r="Q5" s="12">
        <f>+[3]Main!$G$16</f>
        <v>437.00867484484581</v>
      </c>
      <c r="R5" s="12">
        <f>+[3]Main!$G$17</f>
        <v>9.4009146857800587</v>
      </c>
      <c r="S5" s="12">
        <f>+[3]Main!$G$18</f>
        <v>-23.164811708659411</v>
      </c>
      <c r="U5" s="14">
        <f>+'[3]Financial Model'!$T$22</f>
        <v>0.77778685524927171</v>
      </c>
      <c r="V5" s="14">
        <f>+'[3]Financial Model'!$T$23</f>
        <v>-0.26629832028229189</v>
      </c>
      <c r="W5" s="14">
        <f>+'[3]Financial Model'!$T$24</f>
        <v>-0.23188027884500237</v>
      </c>
      <c r="X5" s="14">
        <f>+'[3]Financial Model'!$T$25</f>
        <v>-5.311828476229569E-4</v>
      </c>
      <c r="Z5" s="14">
        <f>+'[3]Financial Model'!$T$28</f>
        <v>0.31255526862387373</v>
      </c>
      <c r="AA5" s="14"/>
      <c r="AB5" s="14">
        <f>+'[3]Financial Model'!$AF$28</f>
        <v>0.15937579623808262</v>
      </c>
      <c r="AC5" s="14">
        <f>+'[3]Financial Model'!$AE$28</f>
        <v>1.0772942519902369</v>
      </c>
      <c r="AE5" s="20">
        <f>+[3]Main!$G$9</f>
        <v>79.5</v>
      </c>
      <c r="AF5" s="20">
        <f>+[3]Main!$G$10</f>
        <v>2457</v>
      </c>
      <c r="AG5" s="2">
        <f>+[3]Main!$G$8</f>
        <v>2004</v>
      </c>
      <c r="AH5" s="2">
        <f>+[3]Main!$G$7</f>
        <v>2021</v>
      </c>
      <c r="AI5" s="2" t="str">
        <f>+[3]Main!$G$6</f>
        <v>San Mateo, CA</v>
      </c>
      <c r="AK5" s="2" t="s">
        <v>43</v>
      </c>
      <c r="AL5" s="2" t="s">
        <v>44</v>
      </c>
    </row>
    <row r="6" spans="2:38">
      <c r="B6" s="6" t="s">
        <v>35</v>
      </c>
      <c r="C6" s="1" t="s">
        <v>36</v>
      </c>
      <c r="D6" s="2" t="s">
        <v>37</v>
      </c>
      <c r="E6" s="2" t="s">
        <v>33</v>
      </c>
      <c r="F6" s="10">
        <f>+[2]Main!$C$6</f>
        <v>116.05</v>
      </c>
      <c r="G6" s="8">
        <f>+[2]Main!$C$7</f>
        <v>169.16992200000001</v>
      </c>
      <c r="H6" s="8">
        <f>+[2]Main!$C$8</f>
        <v>19632.169448100001</v>
      </c>
      <c r="I6" s="8">
        <f>+[2]Main!$C$11</f>
        <v>1744.9669999999999</v>
      </c>
      <c r="J6" s="8">
        <f>+[2]Main!$C$12</f>
        <v>17887.202448100001</v>
      </c>
      <c r="K6" s="2" t="str">
        <f>+[2]Main!$C$32</f>
        <v>Q324</v>
      </c>
      <c r="L6" s="15">
        <f>+[2]Main!$D$32</f>
        <v>45594</v>
      </c>
      <c r="Q6" s="12">
        <f>+[2]Main!$C$37</f>
        <v>9.9272299910295665</v>
      </c>
      <c r="U6" s="14">
        <f>+'[2]Financial Model'!$I$18</f>
        <v>0.90049404192897387</v>
      </c>
      <c r="V6" s="14">
        <f>+'[2]Financial Model'!$I$19</f>
        <v>1.9589437090750374E-2</v>
      </c>
      <c r="W6" s="14">
        <f>+'[2]Financial Model'!$I$20</f>
        <v>8.5611925902322611E-2</v>
      </c>
      <c r="X6" s="14">
        <f>+'[2]Financial Model'!$I$21</f>
        <v>-1.0405477980665956E-3</v>
      </c>
      <c r="Z6" s="14">
        <f>+'[2]Financial Model'!$I$24</f>
        <v>0.67873527767604136</v>
      </c>
      <c r="AB6" s="2" t="s">
        <v>46</v>
      </c>
      <c r="AC6" s="2" t="s">
        <v>46</v>
      </c>
      <c r="AE6" s="20">
        <f>+[2]Main!$C$29</f>
        <v>97.2</v>
      </c>
      <c r="AF6" s="20">
        <f>+[2]Main!$C$30</f>
        <v>2013</v>
      </c>
      <c r="AG6" s="2">
        <f>+[2]Main!$C$25</f>
        <v>2005</v>
      </c>
      <c r="AH6" s="2">
        <f>+[2]Main!$C$26</f>
        <v>2024</v>
      </c>
      <c r="AI6" s="2" t="str">
        <f>+[2]Main!$C$24</f>
        <v>San Fransisco, CA</v>
      </c>
      <c r="AK6" s="2" t="s">
        <v>41</v>
      </c>
      <c r="AL6" s="2" t="s">
        <v>45</v>
      </c>
    </row>
    <row r="7" spans="2:38">
      <c r="L7" s="15"/>
    </row>
    <row r="9" spans="2:38">
      <c r="B9" s="5" t="s">
        <v>47</v>
      </c>
      <c r="C9" s="1" t="s">
        <v>55</v>
      </c>
      <c r="D9" s="2" t="s">
        <v>50</v>
      </c>
      <c r="E9" s="2" t="s">
        <v>51</v>
      </c>
      <c r="AF9" s="20">
        <f>+[4]Main!$C$26</f>
        <v>11228</v>
      </c>
      <c r="AG9" s="2">
        <f>+[4]Main!$C$24</f>
        <v>1981</v>
      </c>
      <c r="AH9" s="2">
        <f>+[4]Main!$C$25</f>
        <v>1989</v>
      </c>
      <c r="AI9" s="2" t="s">
        <v>52</v>
      </c>
      <c r="AK9" s="2" t="s">
        <v>53</v>
      </c>
      <c r="AL9" s="2" t="s">
        <v>54</v>
      </c>
    </row>
    <row r="11" spans="2:38">
      <c r="B11" s="1" t="s">
        <v>56</v>
      </c>
      <c r="C11" s="1" t="s">
        <v>58</v>
      </c>
      <c r="D11" s="2" t="s">
        <v>57</v>
      </c>
    </row>
  </sheetData>
  <hyperlinks>
    <hyperlink ref="B3" r:id="rId1" xr:uid="{AFCC0C36-695A-4698-B366-E9445F7B4F63}"/>
    <hyperlink ref="B6" r:id="rId2" xr:uid="{1AA14988-C4F2-405C-BA9D-FBCA3DA35146}"/>
    <hyperlink ref="B5" r:id="rId3" xr:uid="{6E23CD56-40A8-49B9-8695-A01CE41D946F}"/>
    <hyperlink ref="B9" r:id="rId4" xr:uid="{89F1C803-E83B-4EBB-9559-C94EA1C82D1B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DDBE58-6F49-48D6-9030-A3F54882C90C}">
  <dimension ref="B2:C4"/>
  <sheetViews>
    <sheetView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D15" sqref="D15"/>
    </sheetView>
  </sheetViews>
  <sheetFormatPr defaultRowHeight="12.75"/>
  <cols>
    <col min="1" max="1" width="9.140625" style="23"/>
    <col min="2" max="3" width="9.140625" style="26"/>
    <col min="4" max="16384" width="9.140625" style="23"/>
  </cols>
  <sheetData>
    <row r="2" spans="2:3" s="24" customFormat="1">
      <c r="C2" s="25" t="s">
        <v>49</v>
      </c>
    </row>
    <row r="3" spans="2:3">
      <c r="B3" s="25" t="s">
        <v>48</v>
      </c>
      <c r="C3" s="26">
        <v>0.77</v>
      </c>
    </row>
    <row r="4" spans="2:3">
      <c r="B4" s="25" t="s">
        <v>59</v>
      </c>
      <c r="C4" s="26">
        <v>1.0900000000000001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Main</vt:lpstr>
      <vt:lpstr>Currencies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</dc:creator>
  <cp:lastModifiedBy>me</cp:lastModifiedBy>
  <dcterms:created xsi:type="dcterms:W3CDTF">2024-10-30T22:46:28Z</dcterms:created>
  <dcterms:modified xsi:type="dcterms:W3CDTF">2024-10-30T23:35:39Z</dcterms:modified>
</cp:coreProperties>
</file>