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8E3C9AA-FEE9-4BE7-9512-48A60632E6DA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Q5" i="1"/>
  <c r="AS5" i="1"/>
  <c r="L5" i="1"/>
  <c r="K5" i="1"/>
  <c r="J5" i="1"/>
  <c r="I5" i="1"/>
  <c r="H5" i="1"/>
  <c r="G5" i="1"/>
  <c r="F5" i="1"/>
  <c r="U3" i="1" l="1"/>
  <c r="T3" i="1"/>
  <c r="S3" i="1"/>
  <c r="R3" i="1"/>
  <c r="Q3" i="1"/>
  <c r="AP3" i="1" l="1"/>
  <c r="AO3" i="1"/>
  <c r="AO4" i="1"/>
  <c r="AQ3" i="1"/>
  <c r="AR3" i="1"/>
  <c r="AS3" i="1"/>
  <c r="AM3" i="1"/>
  <c r="AL3" i="1"/>
  <c r="AK3" i="1"/>
  <c r="AJ3" i="1"/>
  <c r="AI3" i="1"/>
  <c r="AH3" i="1"/>
  <c r="AF3" i="1"/>
  <c r="AE3" i="1"/>
  <c r="AD3" i="1"/>
  <c r="AC3" i="1"/>
  <c r="AA3" i="1"/>
  <c r="Z3" i="1"/>
  <c r="Y3" i="1"/>
  <c r="X3" i="1"/>
  <c r="W3" i="1"/>
  <c r="O3" i="1"/>
  <c r="L3" i="1"/>
  <c r="K3" i="1"/>
  <c r="F3" i="1"/>
  <c r="G3" i="1" l="1"/>
  <c r="I3" i="1" l="1"/>
  <c r="H3" i="1"/>
  <c r="J3" i="1"/>
  <c r="AS4" i="1" l="1"/>
  <c r="AR4" i="1"/>
  <c r="AQ4" i="1"/>
  <c r="AP4" i="1"/>
  <c r="AM4" i="1"/>
  <c r="AL4" i="1"/>
  <c r="AK4" i="1"/>
  <c r="AJ4" i="1"/>
  <c r="AH4" i="1"/>
  <c r="AF4" i="1"/>
  <c r="AE4" i="1"/>
  <c r="AD4" i="1"/>
  <c r="AC4" i="1"/>
  <c r="L4" i="1"/>
  <c r="K4" i="1"/>
  <c r="J4" i="1"/>
  <c r="I4" i="1"/>
  <c r="H4" i="1"/>
  <c r="G4" i="1"/>
  <c r="F4" i="1"/>
  <c r="U4" i="1"/>
  <c r="T4" i="1"/>
  <c r="S4" i="1"/>
  <c r="R4" i="1"/>
  <c r="Q4" i="1"/>
  <c r="AA4" i="1"/>
  <c r="Z4" i="1"/>
  <c r="Y4" i="1"/>
  <c r="X4" i="1"/>
  <c r="C3" i="1"/>
  <c r="N3" i="1" l="1"/>
  <c r="M3" i="1"/>
  <c r="C5" i="1"/>
  <c r="C4" i="1" l="1"/>
</calcChain>
</file>

<file path=xl/sharedStrings.xml><?xml version="1.0" encoding="utf-8"?>
<sst xmlns="http://schemas.openxmlformats.org/spreadsheetml/2006/main" count="56" uniqueCount="52">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</sst>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8" sqref="U18"/>
    </sheetView>
  </sheetViews>
  <sheetFormatPr defaultRowHeight="12.75" x14ac:dyDescent="0.2"/>
  <cols>
    <col min="1" max="1" width="4.28515625" style="1" customWidth="1"/>
    <col min="2" max="2" width="9.140625" style="1"/>
    <col min="3" max="3" width="25.570312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1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11</v>
      </c>
      <c r="C3" s="1" t="str">
        <f>[3]Main!$B$3</f>
        <v>Hollywood Bowl Group Plc</v>
      </c>
      <c r="D3" s="2" t="s">
        <v>41</v>
      </c>
      <c r="E3" s="2" t="s">
        <v>42</v>
      </c>
      <c r="F3" s="12">
        <f>[3]Main!$C$6</f>
        <v>2.3650000000000002</v>
      </c>
      <c r="G3" s="9">
        <f>[3]Main!$C$7</f>
        <v>170.949286</v>
      </c>
      <c r="H3" s="9">
        <f>[3]Main!$C$8</f>
        <v>404.29506139000006</v>
      </c>
      <c r="I3" s="9">
        <f>[3]Main!$C$11</f>
        <v>56.066000000000003</v>
      </c>
      <c r="J3" s="9">
        <f>[3]Main!$C$12</f>
        <v>348.22906139000008</v>
      </c>
      <c r="K3" s="2" t="str">
        <f>[3]Main!$C$28</f>
        <v>FY22</v>
      </c>
      <c r="L3" s="15">
        <f>[3]Main!$D$28</f>
        <v>44911</v>
      </c>
      <c r="M3" s="19">
        <f>'[3]Financial Model'!$AO$20</f>
        <v>9.417179548242931</v>
      </c>
      <c r="N3" s="20">
        <f>'[3]Financial Model'!$AO$22</f>
        <v>2.9818941007369681</v>
      </c>
      <c r="O3" s="20">
        <f>'[3]Financial Model'!$AO$16</f>
        <v>7.0000000000000007E-2</v>
      </c>
      <c r="Q3" s="10">
        <f>[3]Main!$C$33</f>
        <v>3.0577866054115437</v>
      </c>
      <c r="R3" s="10">
        <f>[3]Main!$C$34</f>
        <v>5.6247399954088877</v>
      </c>
      <c r="S3" s="10">
        <f>[3]Main!$C$35</f>
        <v>1.7973947764799401</v>
      </c>
      <c r="T3" s="10">
        <f>[3]Main!$C$36</f>
        <v>2.2528786210358729</v>
      </c>
      <c r="U3" s="10">
        <f>[3]Main!$C$37</f>
        <v>9.2982580275560043</v>
      </c>
      <c r="W3" s="14">
        <f>'[3]Financial Model'!$V$12</f>
        <v>37.451000000000015</v>
      </c>
      <c r="X3" s="14">
        <f>'[3]Financial Model'!$U$12</f>
        <v>1.7280000000000051</v>
      </c>
      <c r="Y3" s="14">
        <f>'[3]Financial Model'!$T$12</f>
        <v>1.3850000000000033</v>
      </c>
      <c r="Z3" s="14">
        <f>'[3]Financial Model'!$S$12</f>
        <v>22.285</v>
      </c>
      <c r="AA3" s="14">
        <f>'[3]Financial Model'!$R$12</f>
        <v>18.783999999999999</v>
      </c>
      <c r="AC3" s="16">
        <f>'[3]Financial Model'!$V$16</f>
        <v>0.84829230777171583</v>
      </c>
      <c r="AD3" s="16">
        <f>'[3]Financial Model'!$V$17</f>
        <v>0.28620168162650139</v>
      </c>
      <c r="AE3" s="16">
        <f>'[3]Financial Model'!$V$18</f>
        <v>0.19330446317506367</v>
      </c>
      <c r="AF3" s="16">
        <f>'[3]Financial Model'!$V$19</f>
        <v>0.19744990892531872</v>
      </c>
      <c r="AH3" s="16">
        <f>'[3]Financial Model'!$M$21</f>
        <v>0.5227927414761171</v>
      </c>
      <c r="AI3" s="16">
        <f>'[3]Financial Model'!$V$21</f>
        <v>1.6954144522663404</v>
      </c>
      <c r="AJ3" s="16">
        <f>'[3]Financial Model'!$U$21</f>
        <v>-9.5567047928227233E-2</v>
      </c>
      <c r="AK3" s="16">
        <f>'[3]Financial Model'!$T$21</f>
        <v>-0.38817035428888169</v>
      </c>
      <c r="AL3" s="16">
        <f>'[3]Financial Model'!$S$21</f>
        <v>7.7529282941235067E-2</v>
      </c>
      <c r="AM3" s="16">
        <f>'[3]Financial Model'!$R$21</f>
        <v>5.7735504703074536E-2</v>
      </c>
      <c r="AO3" s="17">
        <f>[3]Main!$C$25</f>
        <v>64</v>
      </c>
      <c r="AP3" s="17">
        <f>[3]Main!$C$26</f>
        <v>2530</v>
      </c>
      <c r="AQ3" s="2">
        <f>[3]Main!$C$24</f>
        <v>2010</v>
      </c>
      <c r="AR3" s="2">
        <f>[3]Main!$C$27</f>
        <v>2016</v>
      </c>
      <c r="AS3" s="2" t="str">
        <f>[3]Main!$C$23</f>
        <v>Hemel, UK</v>
      </c>
      <c r="AU3" s="2" t="s">
        <v>46</v>
      </c>
      <c r="AV3" s="2" t="s">
        <v>48</v>
      </c>
    </row>
    <row r="4" spans="2:48" x14ac:dyDescent="0.2">
      <c r="B4" s="7" t="s">
        <v>12</v>
      </c>
      <c r="C4" s="1" t="str">
        <f>[1]Main!$B$3</f>
        <v>Ten Entertainment Group Plc</v>
      </c>
      <c r="D4" s="2" t="s">
        <v>41</v>
      </c>
      <c r="E4" s="2" t="s">
        <v>42</v>
      </c>
      <c r="F4" s="12">
        <f>[1]Main!$C$6</f>
        <v>2.7210000000000001</v>
      </c>
      <c r="G4" s="9">
        <f>[1]Main!$C$7</f>
        <v>68.381495999999999</v>
      </c>
      <c r="H4" s="9">
        <f>[1]Main!$C$8</f>
        <v>186.06605061600001</v>
      </c>
      <c r="I4" s="9">
        <f>[1]Main!$C$11</f>
        <v>-200.21699999999998</v>
      </c>
      <c r="J4" s="9">
        <f>[1]Main!$C$12</f>
        <v>386.28305061599997</v>
      </c>
      <c r="K4" s="2" t="str">
        <f>[1]Main!$C$28</f>
        <v>H122</v>
      </c>
      <c r="L4" s="15">
        <f>[1]Main!$D$28</f>
        <v>45190</v>
      </c>
      <c r="Q4" s="10">
        <f>[1]Main!$C$33</f>
        <v>3.5367722369936718</v>
      </c>
      <c r="R4" s="10">
        <f>[1]Main!$C$34</f>
        <v>1.5486275426012701</v>
      </c>
      <c r="S4" s="10">
        <f>[1]Main!$C$35</f>
        <v>3.215033421967723</v>
      </c>
      <c r="T4" s="10">
        <f>[1]Main!$C$36</f>
        <v>5.9823787638134727</v>
      </c>
      <c r="U4" s="10">
        <f>[1]Main!$C$37</f>
        <v>12.421475677406907</v>
      </c>
      <c r="X4" s="14">
        <f>'[1]Financial Model'!$S$19</f>
        <v>4.005000000000007</v>
      </c>
      <c r="Y4" s="14">
        <f>'[1]Financial Model'!$R$19</f>
        <v>-17.747</v>
      </c>
      <c r="Z4" s="14">
        <f>'[1]Financial Model'!$Q$19</f>
        <v>9.036999999999999</v>
      </c>
      <c r="AA4" s="14">
        <f>'[1]Financial Model'!$P$19</f>
        <v>8.1420000000000101</v>
      </c>
      <c r="AC4" s="16">
        <f>'[1]Financial Model'!$K$26</f>
        <v>0.68836775356589386</v>
      </c>
      <c r="AD4" s="16">
        <f>'[1]Financial Model'!$K$27</f>
        <v>0.38816850627787092</v>
      </c>
      <c r="AE4" s="16">
        <f>'[1]Financial Model'!$K$28</f>
        <v>0.2892880862772384</v>
      </c>
      <c r="AF4" s="16">
        <f>'[1]Financial Model'!$K$29</f>
        <v>5.0590924103622523E-3</v>
      </c>
      <c r="AH4" s="16">
        <f>'[1]Financial Model'!$K$23</f>
        <v>4.9602262016965133</v>
      </c>
      <c r="AJ4" s="16">
        <f>'[1]Financial Model'!$S$23</f>
        <v>0.86167250268824636</v>
      </c>
      <c r="AK4" s="16">
        <f>'[1]Financial Model'!$R$23</f>
        <v>-0.56885238106559521</v>
      </c>
      <c r="AL4" s="16">
        <f>'[1]Financial Model'!$Q$23</f>
        <v>0.10179436804191222</v>
      </c>
      <c r="AM4" s="16">
        <f>'[1]Financial Model'!$P$23</f>
        <v>7.4746621621621712E-2</v>
      </c>
      <c r="AO4" s="17">
        <f>[1]Main!$C$25</f>
        <v>48</v>
      </c>
      <c r="AP4" s="17">
        <f>[1]Main!$C$26</f>
        <v>1500</v>
      </c>
      <c r="AQ4" s="2">
        <f>[1]Main!$C$24</f>
        <v>2009</v>
      </c>
      <c r="AR4" s="18">
        <f>[1]Main!$C$27</f>
        <v>2017</v>
      </c>
      <c r="AS4" s="2" t="str">
        <f>[1]Main!$C$23</f>
        <v>Cranfield, UK</v>
      </c>
      <c r="AU4" s="2" t="s">
        <v>44</v>
      </c>
      <c r="AV4" s="2" t="s">
        <v>49</v>
      </c>
    </row>
    <row r="5" spans="2:48" x14ac:dyDescent="0.2">
      <c r="B5" s="7" t="s">
        <v>13</v>
      </c>
      <c r="C5" s="1" t="str">
        <f>[2]Main!$B$3</f>
        <v>Cineworld Group Plc.</v>
      </c>
      <c r="D5" s="2" t="s">
        <v>41</v>
      </c>
      <c r="E5" s="2" t="s">
        <v>42</v>
      </c>
      <c r="F5" s="12">
        <f>[2]Main!$C$6</f>
        <v>2.7E-2</v>
      </c>
      <c r="G5" s="9">
        <f>[2]Main!$C$7</f>
        <v>1370</v>
      </c>
      <c r="H5" s="9">
        <f>[2]Main!$C$8</f>
        <v>36.99</v>
      </c>
      <c r="I5" s="9">
        <f>[2]Main!$C$11</f>
        <v>-4013.2990000000004</v>
      </c>
      <c r="J5" s="9">
        <f>[2]Main!$C$12</f>
        <v>4050.2890000000002</v>
      </c>
      <c r="K5" s="22" t="str">
        <f>[2]Main!$C$27</f>
        <v>FY21</v>
      </c>
      <c r="L5" s="23">
        <f>[2]Main!$D$27</f>
        <v>44287</v>
      </c>
      <c r="AO5" s="17">
        <f>[2]Main!$C$26</f>
        <v>751</v>
      </c>
      <c r="AQ5" s="2">
        <f>[2]Main!$C$24</f>
        <v>1995</v>
      </c>
      <c r="AS5" s="2" t="str">
        <f>[2]Main!$C$23</f>
        <v>Brentford, UK</v>
      </c>
      <c r="AU5" s="2" t="s">
        <v>51</v>
      </c>
      <c r="AV5" s="2" t="s">
        <v>50</v>
      </c>
    </row>
  </sheetData>
  <hyperlinks>
    <hyperlink ref="B3" r:id="rId1" xr:uid="{54EAB678-1952-4221-81BE-1A742E0604C2}"/>
    <hyperlink ref="B4" r:id="rId2" xr:uid="{C8996EB5-A490-40A7-9AEE-007EA928F60C}"/>
    <hyperlink ref="B5" r:id="rId3" xr:uid="{116C4D30-3ED6-47C4-92C7-1DCF584CA6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2023-03-12T15:01:04Z</dcterms:modified>
</cp:coreProperties>
</file>