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9A14B3A4-3AA7-424D-ABB4-2599EE93B6C5}" xr6:coauthVersionLast="36" xr6:coauthVersionMax="36" xr10:uidLastSave="{00000000-0000-0000-0000-000000000000}"/>
  <bookViews>
    <workbookView xWindow="0" yWindow="0" windowWidth="27435" windowHeight="11100" activeTab="1" xr2:uid="{034066B2-28C3-4551-8F6C-62966FA785BB}"/>
  </bookViews>
  <sheets>
    <sheet name="Screener" sheetId="2" r:id="rId1"/>
    <sheet name="Main" sheetId="1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" i="1" l="1"/>
  <c r="S5" i="1"/>
  <c r="T5" i="1"/>
  <c r="L5" i="1" l="1"/>
  <c r="J5" i="1"/>
  <c r="I5" i="1"/>
  <c r="H5" i="1"/>
  <c r="G5" i="1"/>
  <c r="F5" i="1"/>
  <c r="K5" i="1"/>
  <c r="T8" i="1" l="1"/>
  <c r="U8" i="1"/>
  <c r="S8" i="1"/>
  <c r="Q8" i="1"/>
  <c r="P8" i="1"/>
  <c r="O8" i="1"/>
  <c r="N8" i="1"/>
  <c r="J8" i="1"/>
  <c r="I8" i="1"/>
  <c r="G8" i="1"/>
  <c r="H8" i="1"/>
  <c r="F8" i="1"/>
  <c r="G26" i="1"/>
  <c r="G25" i="1"/>
  <c r="L8" i="1"/>
  <c r="K8" i="1"/>
</calcChain>
</file>

<file path=xl/sharedStrings.xml><?xml version="1.0" encoding="utf-8"?>
<sst xmlns="http://schemas.openxmlformats.org/spreadsheetml/2006/main" count="42" uniqueCount="39">
  <si>
    <t>Ticker</t>
  </si>
  <si>
    <t>Company Name</t>
  </si>
  <si>
    <t>Currency</t>
  </si>
  <si>
    <t>Market</t>
  </si>
  <si>
    <t>Price</t>
  </si>
  <si>
    <t>S/O</t>
  </si>
  <si>
    <t>MCAP</t>
  </si>
  <si>
    <t>Net Cash</t>
  </si>
  <si>
    <t>EV</t>
  </si>
  <si>
    <t>£SGE</t>
  </si>
  <si>
    <t>IPO</t>
  </si>
  <si>
    <t>HQ</t>
  </si>
  <si>
    <t>Founded</t>
  </si>
  <si>
    <t>Notes</t>
  </si>
  <si>
    <t>$TWLO</t>
  </si>
  <si>
    <t>Business Software</t>
  </si>
  <si>
    <t>£</t>
  </si>
  <si>
    <t>$</t>
  </si>
  <si>
    <t>GM %</t>
  </si>
  <si>
    <t>OM %</t>
  </si>
  <si>
    <t>NM %</t>
  </si>
  <si>
    <t>Tax Rate</t>
  </si>
  <si>
    <t>Update</t>
  </si>
  <si>
    <t>Released</t>
  </si>
  <si>
    <t>Twilio Inc.</t>
  </si>
  <si>
    <t>Variables</t>
  </si>
  <si>
    <t>Inverse</t>
  </si>
  <si>
    <t>USDGBP</t>
  </si>
  <si>
    <t>EURGBP</t>
  </si>
  <si>
    <t>Normalised to Pound Sterling (GBP)</t>
  </si>
  <si>
    <t>NYSE</t>
  </si>
  <si>
    <t>LSE</t>
  </si>
  <si>
    <t>API/Programming</t>
  </si>
  <si>
    <t>$MDB</t>
  </si>
  <si>
    <t>NASDAQ</t>
  </si>
  <si>
    <t>$CRM</t>
  </si>
  <si>
    <t>Salesforce, Inc.</t>
  </si>
  <si>
    <t>Sage Group Plc.</t>
  </si>
  <si>
    <t>MongoDB,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</si>
</sst>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1" applyFont="1"/>
    <xf numFmtId="17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/>
    </xf>
    <xf numFmtId="2" fontId="5" fillId="6" borderId="6" xfId="0" applyNumberFormat="1" applyFont="1" applyFill="1" applyBorder="1" applyAlignment="1"/>
    <xf numFmtId="0" fontId="1" fillId="2" borderId="7" xfId="0" applyFon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2" fontId="5" fillId="6" borderId="9" xfId="0" applyNumberFormat="1" applyFont="1" applyFill="1" applyBorder="1" applyAlignment="1"/>
    <xf numFmtId="4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TWL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M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49.02</v>
          </cell>
        </row>
        <row r="7">
          <cell r="C7">
            <v>183.692564</v>
          </cell>
        </row>
        <row r="8">
          <cell r="C8">
            <v>9004.6094872800004</v>
          </cell>
        </row>
        <row r="11">
          <cell r="C11">
            <v>3196.7179999999998</v>
          </cell>
        </row>
        <row r="12">
          <cell r="C12">
            <v>5807.8914872800005</v>
          </cell>
        </row>
        <row r="23">
          <cell r="C23" t="str">
            <v>San Francisco, CA</v>
          </cell>
        </row>
        <row r="24">
          <cell r="C24">
            <v>2008</v>
          </cell>
        </row>
        <row r="25">
          <cell r="C25">
            <v>2016</v>
          </cell>
        </row>
        <row r="28">
          <cell r="C28" t="str">
            <v>Q322</v>
          </cell>
          <cell r="D28">
            <v>37926</v>
          </cell>
        </row>
      </sheetData>
      <sheetData sheetId="1">
        <row r="24">
          <cell r="U24">
            <v>0.47005177868427206</v>
          </cell>
        </row>
        <row r="25">
          <cell r="U25">
            <v>-0.46488611741249003</v>
          </cell>
        </row>
        <row r="26">
          <cell r="U26">
            <v>-0.49065338799426272</v>
          </cell>
        </row>
        <row r="27">
          <cell r="U27">
            <v>-7.4778536471246807E-3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178.79</v>
          </cell>
        </row>
        <row r="7">
          <cell r="C7">
            <v>68.709999999999994</v>
          </cell>
        </row>
        <row r="8">
          <cell r="C8">
            <v>12284.660899999999</v>
          </cell>
        </row>
        <row r="11">
          <cell r="C11">
            <v>0</v>
          </cell>
        </row>
        <row r="12">
          <cell r="C12">
            <v>12284.660899999999</v>
          </cell>
        </row>
        <row r="23">
          <cell r="C23" t="str">
            <v>New York City, US</v>
          </cell>
        </row>
        <row r="24">
          <cell r="C24">
            <v>2007</v>
          </cell>
        </row>
        <row r="25">
          <cell r="C25">
            <v>2017</v>
          </cell>
        </row>
        <row r="28">
          <cell r="C28" t="str">
            <v>FQ323</v>
          </cell>
          <cell r="D28">
            <v>44901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$MDB.xlsx" TargetMode="External"/><Relationship Id="rId2" Type="http://schemas.openxmlformats.org/officeDocument/2006/relationships/hyperlink" Target="&#163;SGE.xlsx" TargetMode="External"/><Relationship Id="rId1" Type="http://schemas.openxmlformats.org/officeDocument/2006/relationships/hyperlink" Target="$TWLO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B37B-E7FC-4AFC-8844-CCC333F44F1D}">
  <sheetPr>
    <tabColor theme="7"/>
  </sheetPr>
  <dimension ref="A1"/>
  <sheetViews>
    <sheetView workbookViewId="0">
      <selection activeCell="I37" sqref="I37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CD5B-C727-4CC0-ACC4-210B76523995}">
  <dimension ref="A1:W2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defaultRowHeight="12.75" x14ac:dyDescent="0.2"/>
  <cols>
    <col min="1" max="1" width="4.140625" style="1" customWidth="1"/>
    <col min="2" max="2" width="9.140625" style="1"/>
    <col min="3" max="3" width="15.5703125" style="7" bestFit="1" customWidth="1"/>
    <col min="4" max="5" width="9.140625" style="6"/>
    <col min="6" max="10" width="9.140625" style="1"/>
    <col min="11" max="11" width="9.140625" style="6"/>
    <col min="12" max="12" width="9.42578125" style="6" bestFit="1" customWidth="1"/>
    <col min="13" max="13" width="9.140625" style="1"/>
    <col min="14" max="17" width="9.140625" style="6"/>
    <col min="18" max="18" width="9.140625" style="1"/>
    <col min="19" max="20" width="9.140625" style="6"/>
    <col min="21" max="21" width="16.85546875" style="6" bestFit="1" customWidth="1"/>
    <col min="22" max="22" width="9.140625" style="1"/>
    <col min="23" max="23" width="16.5703125" style="6" bestFit="1" customWidth="1"/>
    <col min="24" max="16384" width="9.140625" style="1"/>
  </cols>
  <sheetData>
    <row r="1" spans="1:23" x14ac:dyDescent="0.2">
      <c r="F1" s="22" t="s">
        <v>29</v>
      </c>
      <c r="G1" s="22"/>
      <c r="H1" s="22"/>
      <c r="I1" s="22"/>
      <c r="J1" s="22"/>
    </row>
    <row r="2" spans="1:23" s="2" customFormat="1" x14ac:dyDescent="0.2">
      <c r="A2" s="1"/>
      <c r="B2" s="2" t="s">
        <v>0</v>
      </c>
      <c r="C2" s="4" t="s">
        <v>1</v>
      </c>
      <c r="D2" s="4" t="s">
        <v>3</v>
      </c>
      <c r="E2" s="4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22</v>
      </c>
      <c r="L2" s="4" t="s">
        <v>23</v>
      </c>
      <c r="M2" s="3"/>
      <c r="N2" s="4" t="s">
        <v>18</v>
      </c>
      <c r="O2" s="4" t="s">
        <v>19</v>
      </c>
      <c r="P2" s="4" t="s">
        <v>20</v>
      </c>
      <c r="Q2" s="4" t="s">
        <v>21</v>
      </c>
      <c r="S2" s="4" t="s">
        <v>12</v>
      </c>
      <c r="T2" s="4" t="s">
        <v>10</v>
      </c>
      <c r="U2" s="4" t="s">
        <v>11</v>
      </c>
      <c r="W2" s="4" t="s">
        <v>13</v>
      </c>
    </row>
    <row r="3" spans="1:23" x14ac:dyDescent="0.2">
      <c r="F3" s="17"/>
      <c r="I3" s="18"/>
      <c r="J3" s="18"/>
    </row>
    <row r="4" spans="1:23" x14ac:dyDescent="0.2">
      <c r="F4" s="17"/>
      <c r="I4" s="18"/>
      <c r="J4" s="18"/>
    </row>
    <row r="5" spans="1:23" x14ac:dyDescent="0.2">
      <c r="B5" s="8" t="s">
        <v>33</v>
      </c>
      <c r="C5" s="7" t="s">
        <v>38</v>
      </c>
      <c r="D5" s="6" t="s">
        <v>34</v>
      </c>
      <c r="E5" s="6" t="s">
        <v>17</v>
      </c>
      <c r="F5" s="17">
        <f>[2]Main!$C$6*F25</f>
        <v>148.39569999999998</v>
      </c>
      <c r="G5" s="1">
        <f>[2]Main!$C$7</f>
        <v>68.709999999999994</v>
      </c>
      <c r="H5" s="18">
        <f>[2]Main!$C$8*F25</f>
        <v>10196.268546999998</v>
      </c>
      <c r="I5" s="18">
        <f>[2]Main!$C$11*F25</f>
        <v>0</v>
      </c>
      <c r="J5" s="18">
        <f>[2]Main!$C$12*F25</f>
        <v>10196.268546999998</v>
      </c>
      <c r="K5" s="6" t="str">
        <f>[2]Main!$C$28</f>
        <v>FQ323</v>
      </c>
      <c r="L5" s="9">
        <f>[2]Main!$D$28</f>
        <v>44901</v>
      </c>
      <c r="S5" s="6">
        <f>[2]Main!$C24</f>
        <v>2007</v>
      </c>
      <c r="T5" s="6">
        <f>[2]Main!$C$25</f>
        <v>2017</v>
      </c>
      <c r="U5" s="6" t="str">
        <f>[2]Main!$C$23</f>
        <v>New York City, US</v>
      </c>
      <c r="W5" s="6" t="s">
        <v>32</v>
      </c>
    </row>
    <row r="6" spans="1:23" x14ac:dyDescent="0.2">
      <c r="F6" s="17"/>
      <c r="I6" s="18"/>
      <c r="J6" s="18"/>
    </row>
    <row r="7" spans="1:23" x14ac:dyDescent="0.2">
      <c r="F7" s="17"/>
      <c r="I7" s="18"/>
      <c r="J7" s="18"/>
    </row>
    <row r="8" spans="1:23" x14ac:dyDescent="0.2">
      <c r="B8" s="8" t="s">
        <v>14</v>
      </c>
      <c r="C8" s="7" t="s">
        <v>24</v>
      </c>
      <c r="D8" s="6" t="s">
        <v>30</v>
      </c>
      <c r="E8" s="6" t="s">
        <v>17</v>
      </c>
      <c r="F8" s="17">
        <f>[1]Main!$C$6*$F$25</f>
        <v>40.686599999999999</v>
      </c>
      <c r="G8" s="18">
        <f>[1]Main!$C$7</f>
        <v>183.692564</v>
      </c>
      <c r="H8" s="18">
        <f>[1]Main!$C$8*$F$25</f>
        <v>7473.8258744424002</v>
      </c>
      <c r="I8" s="18">
        <f>[1]Main!$C$11*F25</f>
        <v>2653.2759399999995</v>
      </c>
      <c r="J8" s="18">
        <f>[1]Main!$C$12*F25</f>
        <v>4820.5499344424006</v>
      </c>
      <c r="K8" s="6" t="str">
        <f>[1]Main!$C$28</f>
        <v>Q322</v>
      </c>
      <c r="L8" s="9">
        <f>[1]Main!$D$28</f>
        <v>37926</v>
      </c>
      <c r="N8" s="19">
        <f>'[1]Financial Model'!$U$24</f>
        <v>0.47005177868427206</v>
      </c>
      <c r="O8" s="19">
        <f>'[1]Financial Model'!$U$25</f>
        <v>-0.46488611741249003</v>
      </c>
      <c r="P8" s="19">
        <f>'[1]Financial Model'!$U$26</f>
        <v>-0.49065338799426272</v>
      </c>
      <c r="Q8" s="19">
        <f>'[1]Financial Model'!$U$27</f>
        <v>-7.4778536471246807E-3</v>
      </c>
      <c r="S8" s="6">
        <f>[1]Main!$C$24</f>
        <v>2008</v>
      </c>
      <c r="T8" s="6">
        <f>[1]Main!$C$25</f>
        <v>2016</v>
      </c>
      <c r="U8" s="6" t="str">
        <f>[1]Main!$C$23</f>
        <v>San Francisco, CA</v>
      </c>
      <c r="W8" s="6" t="s">
        <v>32</v>
      </c>
    </row>
    <row r="9" spans="1:23" x14ac:dyDescent="0.2">
      <c r="B9" s="8"/>
      <c r="F9" s="17"/>
      <c r="G9" s="18"/>
      <c r="H9" s="18"/>
      <c r="I9" s="18"/>
      <c r="J9" s="18"/>
      <c r="L9" s="9"/>
      <c r="N9" s="19"/>
      <c r="O9" s="19"/>
      <c r="P9" s="19"/>
      <c r="Q9" s="19"/>
    </row>
    <row r="10" spans="1:23" x14ac:dyDescent="0.2">
      <c r="B10" s="8" t="s">
        <v>9</v>
      </c>
      <c r="C10" s="7" t="s">
        <v>37</v>
      </c>
      <c r="D10" s="6" t="s">
        <v>31</v>
      </c>
      <c r="E10" s="6" t="s">
        <v>16</v>
      </c>
      <c r="F10" s="17"/>
      <c r="W10" s="6" t="s">
        <v>15</v>
      </c>
    </row>
    <row r="11" spans="1:23" x14ac:dyDescent="0.2">
      <c r="A11" s="5"/>
      <c r="B11" s="1" t="s">
        <v>35</v>
      </c>
      <c r="C11" s="7" t="s">
        <v>36</v>
      </c>
      <c r="W11" s="6" t="s">
        <v>15</v>
      </c>
    </row>
    <row r="24" spans="5:7" x14ac:dyDescent="0.2">
      <c r="E24" s="20" t="s">
        <v>25</v>
      </c>
      <c r="F24" s="21"/>
      <c r="G24" s="10" t="s">
        <v>26</v>
      </c>
    </row>
    <row r="25" spans="5:7" x14ac:dyDescent="0.2">
      <c r="E25" s="11" t="s">
        <v>27</v>
      </c>
      <c r="F25" s="12">
        <v>0.83</v>
      </c>
      <c r="G25" s="13">
        <f>1/F25</f>
        <v>1.2048192771084338</v>
      </c>
    </row>
    <row r="26" spans="5:7" x14ac:dyDescent="0.2">
      <c r="E26" s="14" t="s">
        <v>28</v>
      </c>
      <c r="F26" s="15">
        <v>0.87</v>
      </c>
      <c r="G26" s="16">
        <f>1/F26</f>
        <v>1.1494252873563218</v>
      </c>
    </row>
  </sheetData>
  <mergeCells count="2">
    <mergeCell ref="E24:F24"/>
    <mergeCell ref="F1:J1"/>
  </mergeCells>
  <hyperlinks>
    <hyperlink ref="B8" r:id="rId1" xr:uid="{3A7AD427-356A-4438-8466-A299ED0C08D2}"/>
    <hyperlink ref="B10" r:id="rId2" xr:uid="{1CE3F47D-3D30-470A-966F-AA684282F9ED}"/>
    <hyperlink ref="B5" r:id="rId3" xr:uid="{6DFD8629-A4A2-4A11-B5F1-5FDD02B4DC40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Screener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2022-12-01T12:05:23Z</dcterms:created>
  <dcterms:modified xsi:type="dcterms:W3CDTF">2022-12-06T21:50:39Z</dcterms:modified>
</cp:coreProperties>
</file>