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B1A36CC-B202-4F06-AE36-ADBC47E11E11}" xr6:coauthVersionLast="36" xr6:coauthVersionMax="36" xr10:uidLastSave="{00000000-0000-0000-0000-000000000000}"/>
  <bookViews>
    <workbookView xWindow="0" yWindow="0" windowWidth="28800" windowHeight="12225" xr2:uid="{5EB38F2A-A5E5-4604-9A50-AFDB2AF73DAE}"/>
  </bookViews>
  <sheets>
    <sheet name="Main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" i="1" l="1"/>
  <c r="AK6" i="1"/>
  <c r="Q6" i="1"/>
  <c r="AL6" i="1" l="1"/>
  <c r="L6" i="1"/>
  <c r="K6" i="1"/>
  <c r="G6" i="1"/>
  <c r="AJ6" i="1"/>
  <c r="AR6" i="1"/>
  <c r="AQ6" i="1"/>
  <c r="AS6" i="1"/>
  <c r="F6" i="1"/>
  <c r="AC6" i="1" l="1"/>
  <c r="I6" i="1"/>
  <c r="AD6" i="1" l="1"/>
  <c r="H6" i="1"/>
  <c r="R6" i="1"/>
  <c r="Y6" i="1"/>
  <c r="AO5" i="1"/>
  <c r="AQ5" i="1"/>
  <c r="AS5" i="1"/>
  <c r="L5" i="1"/>
  <c r="K5" i="1"/>
  <c r="J5" i="1"/>
  <c r="I5" i="1"/>
  <c r="H5" i="1"/>
  <c r="G5" i="1"/>
  <c r="F5" i="1"/>
  <c r="AF6" i="1" l="1"/>
  <c r="Z6" i="1"/>
  <c r="AA6" i="1"/>
  <c r="J6" i="1"/>
  <c r="S6" i="1"/>
  <c r="U6" i="1"/>
  <c r="U3" i="1"/>
  <c r="T3" i="1"/>
  <c r="S3" i="1"/>
  <c r="R3" i="1"/>
  <c r="Q3" i="1"/>
  <c r="T6" i="1" l="1"/>
  <c r="X6" i="1"/>
  <c r="AE6" i="1"/>
  <c r="AP3" i="1"/>
  <c r="AO3" i="1"/>
  <c r="AO4" i="1"/>
  <c r="AQ3" i="1"/>
  <c r="AR3" i="1"/>
  <c r="AS3" i="1"/>
  <c r="AM3" i="1"/>
  <c r="AL3" i="1"/>
  <c r="AK3" i="1"/>
  <c r="AJ3" i="1"/>
  <c r="AI3" i="1"/>
  <c r="AH3" i="1"/>
  <c r="AF3" i="1"/>
  <c r="AE3" i="1"/>
  <c r="AD3" i="1"/>
  <c r="AC3" i="1"/>
  <c r="AA3" i="1"/>
  <c r="Z3" i="1"/>
  <c r="Y3" i="1"/>
  <c r="X3" i="1"/>
  <c r="W3" i="1"/>
  <c r="O3" i="1"/>
  <c r="L3" i="1"/>
  <c r="K3" i="1"/>
  <c r="F3" i="1"/>
  <c r="G3" i="1" l="1"/>
  <c r="I3" i="1" l="1"/>
  <c r="H3" i="1"/>
  <c r="J3" i="1"/>
  <c r="AS4" i="1" l="1"/>
  <c r="AR4" i="1"/>
  <c r="AQ4" i="1"/>
  <c r="AP4" i="1"/>
  <c r="AM4" i="1"/>
  <c r="AL4" i="1"/>
  <c r="AK4" i="1"/>
  <c r="AJ4" i="1"/>
  <c r="AH4" i="1"/>
  <c r="AF4" i="1"/>
  <c r="AE4" i="1"/>
  <c r="AD4" i="1"/>
  <c r="AC4" i="1"/>
  <c r="L4" i="1"/>
  <c r="K4" i="1"/>
  <c r="J4" i="1"/>
  <c r="I4" i="1"/>
  <c r="H4" i="1"/>
  <c r="G4" i="1"/>
  <c r="F4" i="1"/>
  <c r="U4" i="1"/>
  <c r="T4" i="1"/>
  <c r="S4" i="1"/>
  <c r="R4" i="1"/>
  <c r="Q4" i="1"/>
  <c r="AA4" i="1"/>
  <c r="Z4" i="1"/>
  <c r="Y4" i="1"/>
  <c r="X4" i="1"/>
  <c r="C3" i="1"/>
  <c r="N3" i="1" l="1"/>
  <c r="M3" i="1"/>
  <c r="C5" i="1"/>
  <c r="C4" i="1" l="1"/>
</calcChain>
</file>

<file path=xl/sharedStrings.xml><?xml version="1.0" encoding="utf-8"?>
<sst xmlns="http://schemas.openxmlformats.org/spreadsheetml/2006/main" count="74" uniqueCount="65">
  <si>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</si>
  <si>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</si>
  <si>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</si>
  <si>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</si>
  <si>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</si>
  <si>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</si>
  <si>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</si>
  <si>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</si>
  <si>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</si>
  <si>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</si>
  <si>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</si>
  <si>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</si>
  <si>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</si>
  <si>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</si>
  <si>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</si>
  <si>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</si>
  <si>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</si>
  <si>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</si>
  <si>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</si>
  <si>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</si>
  <si>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</si>
  <si>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</si>
  <si>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</si>
  <si>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</si>
  <si>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</si>
  <si>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</si>
  <si>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</si>
  <si>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</si>
  <si>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</si>
  <si>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</si>
  <si>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</si>
  <si>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</si>
  <si>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</si>
  <si>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</si>
  <si>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</si>
  <si>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</si>
  <si>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</si>
  <si>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</si>
  <si>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</si>
  <si>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</si>
  <si>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</si>
  <si>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</si>
  <si>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</si>
  <si>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</si>
  <si>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</si>
  <si>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</si>
  <si>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</si>
  <si>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</si>
  <si>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</si>
  <si>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</si>
  <si>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</si>
  <si>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</si>
  <si>
    <t>$SIX</t>
  </si>
  <si>
    <t>Six Flags Entertainment Corporation</t>
  </si>
  <si>
    <t>£GYM</t>
  </si>
  <si>
    <t>The Gym Group Plc.</t>
  </si>
  <si>
    <t>$PLNT</t>
  </si>
  <si>
    <t>Planet Fitness Inc.</t>
  </si>
  <si>
    <t>NYSE</t>
  </si>
  <si>
    <t>$</t>
  </si>
  <si>
    <t>£PIER</t>
  </si>
  <si>
    <t>Brighton Pier Group Plc.</t>
  </si>
  <si>
    <t>AIM</t>
  </si>
  <si>
    <t>Pleasure Pier, Arcade &amp; MIniGolf</t>
  </si>
  <si>
    <t>Brighton Pier, Lightwater Valley Theme Park &amp;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</si>
</sst>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2.3650000000000002</v>
          </cell>
        </row>
        <row r="7">
          <cell r="C7">
            <v>170.949286</v>
          </cell>
        </row>
        <row r="8">
          <cell r="C8">
            <v>404.29506139000006</v>
          </cell>
        </row>
        <row r="11">
          <cell r="C11">
            <v>56.066000000000003</v>
          </cell>
        </row>
        <row r="12">
          <cell r="C12">
            <v>348.22906139000008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64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FY22</v>
          </cell>
          <cell r="D28">
            <v>44911</v>
          </cell>
        </row>
        <row r="33">
          <cell r="C33">
            <v>3.0577866054115437</v>
          </cell>
        </row>
        <row r="34">
          <cell r="C34">
            <v>5.6247399954088877</v>
          </cell>
        </row>
        <row r="35">
          <cell r="C35">
            <v>1.7973947764799401</v>
          </cell>
        </row>
        <row r="36">
          <cell r="C36">
            <v>2.2528786210358729</v>
          </cell>
        </row>
        <row r="37">
          <cell r="C37">
            <v>9.2982580275560043</v>
          </cell>
        </row>
      </sheetData>
      <sheetData sheetId="1">
        <row r="12">
          <cell r="R12">
            <v>18.783999999999999</v>
          </cell>
          <cell r="S12">
            <v>22.285</v>
          </cell>
          <cell r="T12">
            <v>1.3850000000000033</v>
          </cell>
          <cell r="U12">
            <v>1.7280000000000051</v>
          </cell>
          <cell r="V12">
            <v>37.451000000000015</v>
          </cell>
        </row>
        <row r="16">
          <cell r="V16">
            <v>0.84829230777171583</v>
          </cell>
          <cell r="AO16">
            <v>7.0000000000000007E-2</v>
          </cell>
        </row>
        <row r="17">
          <cell r="V17">
            <v>0.28620168162650139</v>
          </cell>
        </row>
        <row r="18">
          <cell r="V18">
            <v>0.19330446317506367</v>
          </cell>
        </row>
        <row r="19">
          <cell r="V19">
            <v>0.19744990892531872</v>
          </cell>
        </row>
        <row r="20">
          <cell r="AO20">
            <v>9.417179548242931</v>
          </cell>
        </row>
        <row r="21">
          <cell r="M21">
            <v>0.5227927414761171</v>
          </cell>
          <cell r="R21">
            <v>5.7735504703074536E-2</v>
          </cell>
          <cell r="S21">
            <v>7.7529282941235067E-2</v>
          </cell>
          <cell r="T21">
            <v>-0.38817035428888169</v>
          </cell>
          <cell r="U21">
            <v>-9.5567047928227233E-2</v>
          </cell>
          <cell r="V21">
            <v>1.6954144522663404</v>
          </cell>
        </row>
        <row r="22">
          <cell r="AO22">
            <v>2.9818941007369681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2.7210000000000001</v>
          </cell>
        </row>
        <row r="7">
          <cell r="C7">
            <v>68.381495999999999</v>
          </cell>
        </row>
        <row r="8">
          <cell r="C8">
            <v>186.06605061600001</v>
          </cell>
        </row>
        <row r="11">
          <cell r="C11">
            <v>-200.21699999999998</v>
          </cell>
        </row>
        <row r="12">
          <cell r="C12">
            <v>386.28305061599997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48</v>
          </cell>
        </row>
        <row r="26">
          <cell r="C26">
            <v>1500</v>
          </cell>
        </row>
        <row r="27">
          <cell r="C27">
            <v>2017</v>
          </cell>
        </row>
        <row r="28">
          <cell r="C28" t="str">
            <v>H122</v>
          </cell>
          <cell r="D28">
            <v>45190</v>
          </cell>
        </row>
        <row r="33">
          <cell r="C33">
            <v>3.5367722369936718</v>
          </cell>
        </row>
        <row r="34">
          <cell r="C34">
            <v>1.5486275426012701</v>
          </cell>
        </row>
        <row r="35">
          <cell r="C35">
            <v>3.215033421967723</v>
          </cell>
        </row>
        <row r="36">
          <cell r="C36">
            <v>5.9823787638134727</v>
          </cell>
        </row>
        <row r="37">
          <cell r="C37">
            <v>12.421475677406907</v>
          </cell>
        </row>
      </sheetData>
      <sheetData sheetId="1">
        <row r="19">
          <cell r="P19">
            <v>8.1420000000000101</v>
          </cell>
          <cell r="Q19">
            <v>9.036999999999999</v>
          </cell>
          <cell r="R19">
            <v>-17.747</v>
          </cell>
          <cell r="S19">
            <v>4.005000000000007</v>
          </cell>
        </row>
        <row r="23">
          <cell r="K23">
            <v>4.9602262016965133</v>
          </cell>
          <cell r="P23">
            <v>7.4746621621621712E-2</v>
          </cell>
          <cell r="Q23">
            <v>0.10179436804191222</v>
          </cell>
          <cell r="R23">
            <v>-0.56885238106559521</v>
          </cell>
          <cell r="S23">
            <v>0.86167250268824636</v>
          </cell>
        </row>
        <row r="26">
          <cell r="K26">
            <v>0.68836775356589386</v>
          </cell>
        </row>
        <row r="27">
          <cell r="K27">
            <v>0.38816850627787092</v>
          </cell>
        </row>
        <row r="28">
          <cell r="K28">
            <v>0.2892880862772384</v>
          </cell>
        </row>
        <row r="29">
          <cell r="K29">
            <v>5.0590924103622523E-3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0.61</v>
          </cell>
        </row>
        <row r="7">
          <cell r="C7">
            <v>37.286000000000001</v>
          </cell>
        </row>
        <row r="8">
          <cell r="C8">
            <v>22.74446</v>
          </cell>
        </row>
        <row r="11">
          <cell r="C11">
            <v>-4.9880000000000013</v>
          </cell>
        </row>
        <row r="12">
          <cell r="C12">
            <v>27.732460000000003</v>
          </cell>
        </row>
        <row r="23">
          <cell r="C23" t="str">
            <v>London, UK</v>
          </cell>
        </row>
        <row r="24">
          <cell r="C24">
            <v>2006</v>
          </cell>
        </row>
        <row r="25">
          <cell r="C25">
            <v>2013</v>
          </cell>
        </row>
        <row r="30">
          <cell r="C30" t="str">
            <v>FY21</v>
          </cell>
          <cell r="D30">
            <v>45195</v>
          </cell>
        </row>
        <row r="35">
          <cell r="C35">
            <v>0.91229633789258391</v>
          </cell>
        </row>
        <row r="36">
          <cell r="C36">
            <v>0.56696729484494968</v>
          </cell>
        </row>
        <row r="37">
          <cell r="C37">
            <v>0.69130671053943571</v>
          </cell>
        </row>
        <row r="38">
          <cell r="C38">
            <v>3.9507486538127492</v>
          </cell>
        </row>
        <row r="39">
          <cell r="C39">
            <v>4.8171721382664581</v>
          </cell>
        </row>
      </sheetData>
      <sheetData sheetId="1">
        <row r="20">
          <cell r="K20">
            <v>2.2430000000000003</v>
          </cell>
          <cell r="L20">
            <v>-9.4930000000000021</v>
          </cell>
          <cell r="M20">
            <v>4.2279999999999998</v>
          </cell>
          <cell r="N20">
            <v>5.7570000000000006</v>
          </cell>
        </row>
        <row r="24">
          <cell r="K24">
            <v>1.073164572943619E-2</v>
          </cell>
          <cell r="L24">
            <v>-0.29357941415277</v>
          </cell>
          <cell r="M24">
            <v>-0.40139693205428584</v>
          </cell>
          <cell r="N24">
            <v>1.9625581567092532</v>
          </cell>
        </row>
        <row r="27">
          <cell r="N27">
            <v>0.86972778941070894</v>
          </cell>
        </row>
        <row r="28">
          <cell r="N28">
            <v>0.21161132715126135</v>
          </cell>
        </row>
        <row r="29">
          <cell r="N29">
            <v>0.14350882440921331</v>
          </cell>
        </row>
        <row r="30">
          <cell r="N30">
            <v>0.21641486320947326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63;PI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V14"/>
  <sheetViews>
    <sheetView tabSelected="1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AV7" sqref="AV7"/>
    </sheetView>
  </sheetViews>
  <sheetFormatPr defaultRowHeight="12.75" x14ac:dyDescent="0.2"/>
  <cols>
    <col min="1" max="1" width="4.28515625" style="1" customWidth="1"/>
    <col min="2" max="2" width="9.140625" style="1"/>
    <col min="3" max="3" width="31.710937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2" width="9.140625" style="1"/>
    <col min="23" max="27" width="9.140625" style="14"/>
    <col min="28" max="28" width="9.140625" style="1"/>
    <col min="29" max="32" width="9.140625" style="2"/>
    <col min="33" max="33" width="9.140625" style="1"/>
    <col min="34" max="39" width="9.140625" style="2"/>
    <col min="40" max="40" width="9.140625" style="1"/>
    <col min="41" max="41" width="9.140625" style="17"/>
    <col min="42" max="42" width="10.85546875" style="17" bestFit="1" customWidth="1"/>
    <col min="43" max="44" width="9.140625" style="2"/>
    <col min="45" max="45" width="11.85546875" style="2" bestFit="1" customWidth="1"/>
    <col min="46" max="46" width="9.140625" style="1"/>
    <col min="47" max="47" width="31.28515625" style="2" bestFit="1" customWidth="1"/>
    <col min="48" max="48" width="45.42578125" style="2" bestFit="1" customWidth="1"/>
    <col min="49" max="16384" width="9.140625" style="1"/>
  </cols>
  <sheetData>
    <row r="2" spans="2:48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O2" s="21" t="s">
        <v>47</v>
      </c>
      <c r="AP2" s="21" t="s">
        <v>37</v>
      </c>
      <c r="AQ2" s="4" t="s">
        <v>38</v>
      </c>
      <c r="AR2" s="4" t="s">
        <v>39</v>
      </c>
      <c r="AS2" s="4" t="s">
        <v>40</v>
      </c>
      <c r="AU2" s="4" t="s">
        <v>45</v>
      </c>
      <c r="AV2" s="4" t="s">
        <v>43</v>
      </c>
    </row>
    <row r="3" spans="2:48" x14ac:dyDescent="0.2">
      <c r="B3" s="7" t="s">
        <v>11</v>
      </c>
      <c r="C3" s="1" t="str">
        <f>[1]Main!$B$3</f>
        <v>Hollywood Bowl Group Plc</v>
      </c>
      <c r="D3" s="2" t="s">
        <v>41</v>
      </c>
      <c r="E3" s="2" t="s">
        <v>42</v>
      </c>
      <c r="F3" s="12">
        <f>[1]Main!$C$6</f>
        <v>2.3650000000000002</v>
      </c>
      <c r="G3" s="9">
        <f>[1]Main!$C$7</f>
        <v>170.949286</v>
      </c>
      <c r="H3" s="9">
        <f>[1]Main!$C$8</f>
        <v>404.29506139000006</v>
      </c>
      <c r="I3" s="9">
        <f>[1]Main!$C$11</f>
        <v>56.066000000000003</v>
      </c>
      <c r="J3" s="9">
        <f>[1]Main!$C$12</f>
        <v>348.22906139000008</v>
      </c>
      <c r="K3" s="2" t="str">
        <f>[1]Main!$C$28</f>
        <v>FY22</v>
      </c>
      <c r="L3" s="15">
        <f>[1]Main!$D$28</f>
        <v>44911</v>
      </c>
      <c r="M3" s="19">
        <f>'[1]Financial Model'!$AO$20</f>
        <v>9.417179548242931</v>
      </c>
      <c r="N3" s="20">
        <f>'[1]Financial Model'!$AO$22</f>
        <v>2.9818941007369681</v>
      </c>
      <c r="O3" s="20">
        <f>'[1]Financial Model'!$AO$16</f>
        <v>7.0000000000000007E-2</v>
      </c>
      <c r="Q3" s="10">
        <f>[1]Main!$C$33</f>
        <v>3.0577866054115437</v>
      </c>
      <c r="R3" s="10">
        <f>[1]Main!$C$34</f>
        <v>5.6247399954088877</v>
      </c>
      <c r="S3" s="10">
        <f>[1]Main!$C$35</f>
        <v>1.7973947764799401</v>
      </c>
      <c r="T3" s="10">
        <f>[1]Main!$C$36</f>
        <v>2.2528786210358729</v>
      </c>
      <c r="U3" s="10">
        <f>[1]Main!$C$37</f>
        <v>9.2982580275560043</v>
      </c>
      <c r="W3" s="14">
        <f>'[1]Financial Model'!$V$12</f>
        <v>37.451000000000015</v>
      </c>
      <c r="X3" s="14">
        <f>'[1]Financial Model'!$U$12</f>
        <v>1.7280000000000051</v>
      </c>
      <c r="Y3" s="14">
        <f>'[1]Financial Model'!$T$12</f>
        <v>1.3850000000000033</v>
      </c>
      <c r="Z3" s="14">
        <f>'[1]Financial Model'!$S$12</f>
        <v>22.285</v>
      </c>
      <c r="AA3" s="14">
        <f>'[1]Financial Model'!$R$12</f>
        <v>18.783999999999999</v>
      </c>
      <c r="AC3" s="16">
        <f>'[1]Financial Model'!$V$16</f>
        <v>0.84829230777171583</v>
      </c>
      <c r="AD3" s="16">
        <f>'[1]Financial Model'!$V$17</f>
        <v>0.28620168162650139</v>
      </c>
      <c r="AE3" s="16">
        <f>'[1]Financial Model'!$V$18</f>
        <v>0.19330446317506367</v>
      </c>
      <c r="AF3" s="16">
        <f>'[1]Financial Model'!$V$19</f>
        <v>0.19744990892531872</v>
      </c>
      <c r="AH3" s="16">
        <f>'[1]Financial Model'!$M$21</f>
        <v>0.5227927414761171</v>
      </c>
      <c r="AI3" s="16">
        <f>'[1]Financial Model'!$V$21</f>
        <v>1.6954144522663404</v>
      </c>
      <c r="AJ3" s="16">
        <f>'[1]Financial Model'!$U$21</f>
        <v>-9.5567047928227233E-2</v>
      </c>
      <c r="AK3" s="16">
        <f>'[1]Financial Model'!$T$21</f>
        <v>-0.38817035428888169</v>
      </c>
      <c r="AL3" s="16">
        <f>'[1]Financial Model'!$S$21</f>
        <v>7.7529282941235067E-2</v>
      </c>
      <c r="AM3" s="16">
        <f>'[1]Financial Model'!$R$21</f>
        <v>5.7735504703074536E-2</v>
      </c>
      <c r="AO3" s="17">
        <f>[1]Main!$C$25</f>
        <v>64</v>
      </c>
      <c r="AP3" s="17">
        <f>[1]Main!$C$26</f>
        <v>2530</v>
      </c>
      <c r="AQ3" s="2">
        <f>[1]Main!$C$24</f>
        <v>2010</v>
      </c>
      <c r="AR3" s="2">
        <f>[1]Main!$C$27</f>
        <v>2016</v>
      </c>
      <c r="AS3" s="2" t="str">
        <f>[1]Main!$C$23</f>
        <v>Hemel, UK</v>
      </c>
      <c r="AU3" s="2" t="s">
        <v>46</v>
      </c>
      <c r="AV3" s="2" t="s">
        <v>48</v>
      </c>
    </row>
    <row r="4" spans="2:48" x14ac:dyDescent="0.2">
      <c r="B4" s="7" t="s">
        <v>12</v>
      </c>
      <c r="C4" s="1" t="str">
        <f>[2]Main!$B$3</f>
        <v>Ten Entertainment Group Plc</v>
      </c>
      <c r="D4" s="2" t="s">
        <v>41</v>
      </c>
      <c r="E4" s="2" t="s">
        <v>42</v>
      </c>
      <c r="F4" s="12">
        <f>[2]Main!$C$6</f>
        <v>2.7210000000000001</v>
      </c>
      <c r="G4" s="9">
        <f>[2]Main!$C$7</f>
        <v>68.381495999999999</v>
      </c>
      <c r="H4" s="9">
        <f>[2]Main!$C$8</f>
        <v>186.06605061600001</v>
      </c>
      <c r="I4" s="9">
        <f>[2]Main!$C$11</f>
        <v>-200.21699999999998</v>
      </c>
      <c r="J4" s="9">
        <f>[2]Main!$C$12</f>
        <v>386.28305061599997</v>
      </c>
      <c r="K4" s="2" t="str">
        <f>[2]Main!$C$28</f>
        <v>H122</v>
      </c>
      <c r="L4" s="15">
        <f>[2]Main!$D$28</f>
        <v>45190</v>
      </c>
      <c r="Q4" s="10">
        <f>[2]Main!$C$33</f>
        <v>3.5367722369936718</v>
      </c>
      <c r="R4" s="10">
        <f>[2]Main!$C$34</f>
        <v>1.5486275426012701</v>
      </c>
      <c r="S4" s="10">
        <f>[2]Main!$C$35</f>
        <v>3.215033421967723</v>
      </c>
      <c r="T4" s="10">
        <f>[2]Main!$C$36</f>
        <v>5.9823787638134727</v>
      </c>
      <c r="U4" s="10">
        <f>[2]Main!$C$37</f>
        <v>12.421475677406907</v>
      </c>
      <c r="X4" s="14">
        <f>'[2]Financial Model'!$S$19</f>
        <v>4.005000000000007</v>
      </c>
      <c r="Y4" s="14">
        <f>'[2]Financial Model'!$R$19</f>
        <v>-17.747</v>
      </c>
      <c r="Z4" s="14">
        <f>'[2]Financial Model'!$Q$19</f>
        <v>9.036999999999999</v>
      </c>
      <c r="AA4" s="14">
        <f>'[2]Financial Model'!$P$19</f>
        <v>8.1420000000000101</v>
      </c>
      <c r="AC4" s="16">
        <f>'[2]Financial Model'!$K$26</f>
        <v>0.68836775356589386</v>
      </c>
      <c r="AD4" s="16">
        <f>'[2]Financial Model'!$K$27</f>
        <v>0.38816850627787092</v>
      </c>
      <c r="AE4" s="16">
        <f>'[2]Financial Model'!$K$28</f>
        <v>0.2892880862772384</v>
      </c>
      <c r="AF4" s="16">
        <f>'[2]Financial Model'!$K$29</f>
        <v>5.0590924103622523E-3</v>
      </c>
      <c r="AH4" s="16">
        <f>'[2]Financial Model'!$K$23</f>
        <v>4.9602262016965133</v>
      </c>
      <c r="AJ4" s="16">
        <f>'[2]Financial Model'!$S$23</f>
        <v>0.86167250268824636</v>
      </c>
      <c r="AK4" s="16">
        <f>'[2]Financial Model'!$R$23</f>
        <v>-0.56885238106559521</v>
      </c>
      <c r="AL4" s="16">
        <f>'[2]Financial Model'!$Q$23</f>
        <v>0.10179436804191222</v>
      </c>
      <c r="AM4" s="16">
        <f>'[2]Financial Model'!$P$23</f>
        <v>7.4746621621621712E-2</v>
      </c>
      <c r="AO4" s="17">
        <f>[2]Main!$C$25</f>
        <v>48</v>
      </c>
      <c r="AP4" s="17">
        <f>[2]Main!$C$26</f>
        <v>1500</v>
      </c>
      <c r="AQ4" s="2">
        <f>[2]Main!$C$24</f>
        <v>2009</v>
      </c>
      <c r="AR4" s="18">
        <f>[2]Main!$C$27</f>
        <v>2017</v>
      </c>
      <c r="AS4" s="2" t="str">
        <f>[2]Main!$C$23</f>
        <v>Cranfield, UK</v>
      </c>
      <c r="AU4" s="2" t="s">
        <v>44</v>
      </c>
      <c r="AV4" s="2" t="s">
        <v>49</v>
      </c>
    </row>
    <row r="5" spans="2:48" x14ac:dyDescent="0.2">
      <c r="B5" s="7" t="s">
        <v>13</v>
      </c>
      <c r="C5" s="1" t="str">
        <f>[3]Main!$B$3</f>
        <v>Cineworld Group Plc.</v>
      </c>
      <c r="D5" s="2" t="s">
        <v>41</v>
      </c>
      <c r="E5" s="2" t="s">
        <v>42</v>
      </c>
      <c r="F5" s="12">
        <f>[3]Main!$C$6</f>
        <v>2.7E-2</v>
      </c>
      <c r="G5" s="9">
        <f>[3]Main!$C$7</f>
        <v>1370</v>
      </c>
      <c r="H5" s="9">
        <f>[3]Main!$C$8</f>
        <v>36.99</v>
      </c>
      <c r="I5" s="9">
        <f>[3]Main!$C$11</f>
        <v>-4013.2990000000004</v>
      </c>
      <c r="J5" s="9">
        <f>[3]Main!$C$12</f>
        <v>4050.2890000000002</v>
      </c>
      <c r="K5" s="22" t="str">
        <f>[3]Main!$C$27</f>
        <v>FY21</v>
      </c>
      <c r="L5" s="23">
        <f>[3]Main!$D$27</f>
        <v>44287</v>
      </c>
      <c r="AO5" s="17">
        <f>[3]Main!$C$26</f>
        <v>751</v>
      </c>
      <c r="AQ5" s="2">
        <f>[3]Main!$C$24</f>
        <v>1995</v>
      </c>
      <c r="AS5" s="2" t="str">
        <f>[3]Main!$C$23</f>
        <v>Brentford, UK</v>
      </c>
      <c r="AU5" s="2" t="s">
        <v>51</v>
      </c>
      <c r="AV5" s="2" t="s">
        <v>50</v>
      </c>
    </row>
    <row r="6" spans="2:48" x14ac:dyDescent="0.2">
      <c r="B6" s="7" t="s">
        <v>60</v>
      </c>
      <c r="C6" s="1" t="s">
        <v>61</v>
      </c>
      <c r="D6" s="2" t="s">
        <v>62</v>
      </c>
      <c r="E6" s="2" t="s">
        <v>42</v>
      </c>
      <c r="F6" s="12">
        <f>[4]Main!$C$6</f>
        <v>0.61</v>
      </c>
      <c r="G6" s="9">
        <f>[4]Main!$C$7</f>
        <v>37.286000000000001</v>
      </c>
      <c r="H6" s="9">
        <f>[4]Main!$C$8</f>
        <v>22.74446</v>
      </c>
      <c r="I6" s="9">
        <f>[4]Main!$C$11</f>
        <v>-4.9880000000000013</v>
      </c>
      <c r="J6" s="9">
        <f>[4]Main!$C$12</f>
        <v>27.732460000000003</v>
      </c>
      <c r="K6" s="31" t="str">
        <f>[4]Main!$C$30</f>
        <v>FY21</v>
      </c>
      <c r="L6" s="15">
        <f>[4]Main!$D$30</f>
        <v>45195</v>
      </c>
      <c r="Q6" s="10">
        <f>[4]Main!$C$35</f>
        <v>0.91229633789258391</v>
      </c>
      <c r="R6" s="10">
        <f>[4]Main!$C$36</f>
        <v>0.56696729484494968</v>
      </c>
      <c r="S6" s="10">
        <f>[4]Main!$C$37</f>
        <v>0.69130671053943571</v>
      </c>
      <c r="T6" s="10">
        <f>[4]Main!$C$38</f>
        <v>3.9507486538127492</v>
      </c>
      <c r="U6" s="10">
        <f>[4]Main!$C$39</f>
        <v>4.8171721382664581</v>
      </c>
      <c r="X6" s="14">
        <f>'[4]Financial Model'!$N$20</f>
        <v>5.7570000000000006</v>
      </c>
      <c r="Y6" s="14">
        <f>'[4]Financial Model'!$M$20</f>
        <v>4.2279999999999998</v>
      </c>
      <c r="Z6" s="14">
        <f>'[4]Financial Model'!$L$20</f>
        <v>-9.4930000000000021</v>
      </c>
      <c r="AA6" s="14">
        <f>'[4]Financial Model'!$K$20</f>
        <v>2.2430000000000003</v>
      </c>
      <c r="AC6" s="16">
        <f>'[4]Financial Model'!$N$27</f>
        <v>0.86972778941070894</v>
      </c>
      <c r="AD6" s="16">
        <f>'[4]Financial Model'!$N$28</f>
        <v>0.21161132715126135</v>
      </c>
      <c r="AE6" s="16">
        <f>'[4]Financial Model'!$N$29</f>
        <v>0.14350882440921331</v>
      </c>
      <c r="AF6" s="16">
        <f>'[4]Financial Model'!$N$30</f>
        <v>0.21641486320947326</v>
      </c>
      <c r="AJ6" s="16">
        <f>'[4]Financial Model'!$N$24</f>
        <v>1.9625581567092532</v>
      </c>
      <c r="AK6" s="16">
        <f>'[4]Financial Model'!$M$24</f>
        <v>-0.40139693205428584</v>
      </c>
      <c r="AL6" s="16">
        <f>'[4]Financial Model'!$L$24</f>
        <v>-0.29357941415277</v>
      </c>
      <c r="AM6" s="16">
        <f>'[4]Financial Model'!$K$24</f>
        <v>1.073164572943619E-2</v>
      </c>
      <c r="AQ6" s="2">
        <f>[4]Main!$C$24</f>
        <v>2006</v>
      </c>
      <c r="AR6" s="2">
        <f>[4]Main!$C$25</f>
        <v>2013</v>
      </c>
      <c r="AS6" s="2" t="str">
        <f>[4]Main!$C$23</f>
        <v>London, UK</v>
      </c>
      <c r="AU6" s="2" t="s">
        <v>63</v>
      </c>
      <c r="AV6" s="2" t="s">
        <v>64</v>
      </c>
    </row>
    <row r="7" spans="2:48" x14ac:dyDescent="0.2">
      <c r="B7" s="7"/>
    </row>
    <row r="8" spans="2:48" x14ac:dyDescent="0.2">
      <c r="B8" s="7"/>
    </row>
    <row r="9" spans="2:48" x14ac:dyDescent="0.2">
      <c r="B9" s="7"/>
    </row>
    <row r="11" spans="2:48" s="24" customFormat="1" x14ac:dyDescent="0.2">
      <c r="D11" s="25"/>
      <c r="E11" s="25"/>
      <c r="F11" s="26"/>
      <c r="G11" s="27"/>
      <c r="H11" s="27"/>
      <c r="I11" s="27"/>
      <c r="J11" s="27"/>
      <c r="K11" s="25"/>
      <c r="L11" s="25"/>
      <c r="M11" s="28"/>
      <c r="N11" s="28"/>
      <c r="O11" s="28"/>
      <c r="Q11" s="25"/>
      <c r="R11" s="25"/>
      <c r="S11" s="25"/>
      <c r="T11" s="25"/>
      <c r="U11" s="25"/>
      <c r="W11" s="29"/>
      <c r="X11" s="29"/>
      <c r="Y11" s="29"/>
      <c r="Z11" s="29"/>
      <c r="AA11" s="29"/>
      <c r="AC11" s="25"/>
      <c r="AD11" s="25"/>
      <c r="AE11" s="25"/>
      <c r="AF11" s="25"/>
      <c r="AH11" s="25"/>
      <c r="AI11" s="25"/>
      <c r="AJ11" s="25"/>
      <c r="AK11" s="25"/>
      <c r="AL11" s="25"/>
      <c r="AM11" s="25"/>
      <c r="AO11" s="30"/>
      <c r="AP11" s="30"/>
      <c r="AQ11" s="25"/>
      <c r="AR11" s="25"/>
      <c r="AS11" s="25"/>
      <c r="AU11" s="25"/>
      <c r="AV11" s="25"/>
    </row>
    <row r="12" spans="2:48" x14ac:dyDescent="0.2">
      <c r="B12" s="1" t="s">
        <v>52</v>
      </c>
      <c r="C12" s="1" t="s">
        <v>53</v>
      </c>
      <c r="D12" s="2" t="s">
        <v>58</v>
      </c>
      <c r="E12" s="2" t="s">
        <v>59</v>
      </c>
    </row>
    <row r="13" spans="2:48" x14ac:dyDescent="0.2">
      <c r="B13" s="1" t="s">
        <v>56</v>
      </c>
      <c r="C13" s="1" t="s">
        <v>57</v>
      </c>
      <c r="D13" s="2" t="s">
        <v>58</v>
      </c>
      <c r="E13" s="2" t="s">
        <v>59</v>
      </c>
    </row>
    <row r="14" spans="2:48" x14ac:dyDescent="0.2">
      <c r="B14" s="1" t="s">
        <v>54</v>
      </c>
      <c r="C14" s="1" t="s">
        <v>55</v>
      </c>
      <c r="D14" s="2" t="s">
        <v>41</v>
      </c>
      <c r="E14" s="2" t="s">
        <v>42</v>
      </c>
    </row>
  </sheetData>
  <hyperlinks>
    <hyperlink ref="B3" r:id="rId1" xr:uid="{54EAB678-1952-4221-81BE-1A742E0604C2}"/>
    <hyperlink ref="B4" r:id="rId2" xr:uid="{C8996EB5-A490-40A7-9AEE-007EA928F60C}"/>
    <hyperlink ref="B5" r:id="rId3" xr:uid="{116C4D30-3ED6-47C4-92C7-1DCF584CA6FB}"/>
    <hyperlink ref="B6" r:id="rId4" xr:uid="{AC06FEE0-38B8-4446-93BB-C1421D99C291}"/>
  </hyperlinks>
  <pageMargins left="0.7" right="0.7" top="0.75" bottom="0.75" header="0.3" footer="0.3"/>
  <pageSetup paperSize="125"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2023-03-12T14:19:35Z</dcterms:created>
  <dcterms:modified xsi:type="dcterms:W3CDTF">2023-03-13T13:38:56Z</dcterms:modified>
</cp:coreProperties>
</file>