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Code Projects\sidekick\output\"/>
    </mc:Choice>
  </mc:AlternateContent>
  <xr:revisionPtr revIDLastSave="0" documentId="13_ncr:1_{D8CB204D-87DC-45C1-872E-889112C1D4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7" r:id="rId1"/>
    <sheet name="NODE40" sheetId="5" r:id="rId2"/>
    <sheet name="NODE32" sheetId="10" r:id="rId3"/>
    <sheet name="NODE24" sheetId="11" r:id="rId4"/>
    <sheet name="NODE16" sheetId="12" r:id="rId5"/>
    <sheet name="NPU40" sheetId="13" r:id="rId6"/>
    <sheet name="Data Patch" sheetId="15" r:id="rId7"/>
  </sheets>
  <definedNames>
    <definedName name="ExternalData_1" localSheetId="6" hidden="1">'Data Patch'!$L$1:$R$8</definedName>
    <definedName name="ExternalData_2" localSheetId="6" hidden="1">'Data Patch'!$A$1:$E$24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3" l="1"/>
  <c r="H25" i="13"/>
  <c r="G25" i="13"/>
  <c r="F25" i="13"/>
  <c r="E25" i="13"/>
  <c r="D25" i="13"/>
  <c r="C25" i="13"/>
  <c r="B25" i="13"/>
  <c r="I24" i="13"/>
  <c r="H24" i="13"/>
  <c r="G24" i="13"/>
  <c r="F24" i="13"/>
  <c r="E24" i="13"/>
  <c r="D24" i="13"/>
  <c r="C24" i="13"/>
  <c r="B24" i="13"/>
  <c r="I23" i="13"/>
  <c r="H23" i="13"/>
  <c r="G23" i="13"/>
  <c r="F23" i="13"/>
  <c r="E23" i="13"/>
  <c r="D23" i="13"/>
  <c r="C23" i="13"/>
  <c r="B23" i="13"/>
  <c r="I20" i="13"/>
  <c r="H20" i="13"/>
  <c r="G20" i="13"/>
  <c r="F20" i="13"/>
  <c r="E20" i="13"/>
  <c r="D20" i="13"/>
  <c r="C20" i="13"/>
  <c r="B20" i="13"/>
  <c r="I19" i="13"/>
  <c r="H19" i="13"/>
  <c r="G19" i="13"/>
  <c r="F19" i="13"/>
  <c r="E19" i="13"/>
  <c r="D19" i="13"/>
  <c r="C19" i="13"/>
  <c r="B19" i="13"/>
  <c r="I18" i="13"/>
  <c r="H18" i="13"/>
  <c r="G18" i="13"/>
  <c r="F18" i="13"/>
  <c r="E18" i="13"/>
  <c r="D18" i="13"/>
  <c r="C18" i="13"/>
  <c r="B18" i="13"/>
  <c r="I15" i="13"/>
  <c r="H15" i="13"/>
  <c r="G15" i="13"/>
  <c r="F15" i="13"/>
  <c r="E15" i="13"/>
  <c r="D15" i="13"/>
  <c r="C15" i="13"/>
  <c r="B15" i="13"/>
  <c r="I14" i="13"/>
  <c r="H14" i="13"/>
  <c r="G14" i="13"/>
  <c r="F14" i="13"/>
  <c r="E14" i="13"/>
  <c r="D14" i="13"/>
  <c r="C14" i="13"/>
  <c r="B14" i="13"/>
  <c r="I13" i="13"/>
  <c r="H13" i="13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B10" i="13"/>
  <c r="I9" i="13"/>
  <c r="H9" i="13"/>
  <c r="G9" i="13"/>
  <c r="F9" i="13"/>
  <c r="E9" i="13"/>
  <c r="D9" i="13"/>
  <c r="C9" i="13"/>
  <c r="B9" i="13"/>
  <c r="I8" i="13"/>
  <c r="H8" i="13"/>
  <c r="G8" i="13"/>
  <c r="F8" i="13"/>
  <c r="E8" i="13"/>
  <c r="D8" i="13"/>
  <c r="C8" i="13"/>
  <c r="B8" i="13"/>
  <c r="I5" i="13"/>
  <c r="H5" i="13"/>
  <c r="G5" i="13"/>
  <c r="F5" i="13"/>
  <c r="E5" i="13"/>
  <c r="D5" i="13"/>
  <c r="C5" i="13"/>
  <c r="B5" i="13"/>
  <c r="I4" i="13"/>
  <c r="H4" i="13"/>
  <c r="G4" i="13"/>
  <c r="F4" i="13"/>
  <c r="E4" i="13"/>
  <c r="D4" i="13"/>
  <c r="C4" i="13"/>
  <c r="B4" i="13"/>
  <c r="I3" i="13"/>
  <c r="H3" i="13"/>
  <c r="G3" i="13"/>
  <c r="F3" i="13"/>
  <c r="E3" i="13"/>
  <c r="D3" i="13"/>
  <c r="C3" i="13"/>
  <c r="B3" i="13"/>
  <c r="N2" i="13"/>
  <c r="I10" i="12"/>
  <c r="H10" i="12"/>
  <c r="G10" i="12"/>
  <c r="F10" i="12"/>
  <c r="E10" i="12"/>
  <c r="D10" i="12"/>
  <c r="C10" i="12"/>
  <c r="B10" i="12"/>
  <c r="I9" i="12"/>
  <c r="H9" i="12"/>
  <c r="G9" i="12"/>
  <c r="F9" i="12"/>
  <c r="E9" i="12"/>
  <c r="D9" i="12"/>
  <c r="C9" i="12"/>
  <c r="B9" i="12"/>
  <c r="I8" i="12"/>
  <c r="H8" i="12"/>
  <c r="G8" i="12"/>
  <c r="F8" i="12"/>
  <c r="E8" i="12"/>
  <c r="D8" i="12"/>
  <c r="C8" i="12"/>
  <c r="B8" i="12"/>
  <c r="I5" i="12"/>
  <c r="H5" i="12"/>
  <c r="G5" i="12"/>
  <c r="F5" i="12"/>
  <c r="E5" i="12"/>
  <c r="D5" i="12"/>
  <c r="C5" i="12"/>
  <c r="B5" i="12"/>
  <c r="I4" i="12"/>
  <c r="H4" i="12"/>
  <c r="G4" i="12"/>
  <c r="F4" i="12"/>
  <c r="E4" i="12"/>
  <c r="D4" i="12"/>
  <c r="C4" i="12"/>
  <c r="B4" i="12"/>
  <c r="I3" i="12"/>
  <c r="H3" i="12"/>
  <c r="G3" i="12"/>
  <c r="F3" i="12"/>
  <c r="E3" i="12"/>
  <c r="D3" i="12"/>
  <c r="C3" i="12"/>
  <c r="B3" i="12"/>
  <c r="N2" i="12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N2" i="11"/>
  <c r="I20" i="10"/>
  <c r="H20" i="10"/>
  <c r="G20" i="10"/>
  <c r="F20" i="10"/>
  <c r="E20" i="10"/>
  <c r="D20" i="10"/>
  <c r="C20" i="10"/>
  <c r="B20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I15" i="10"/>
  <c r="H15" i="10"/>
  <c r="G15" i="10"/>
  <c r="F15" i="10"/>
  <c r="E15" i="10"/>
  <c r="D15" i="10"/>
  <c r="C15" i="10"/>
  <c r="B15" i="10"/>
  <c r="I14" i="10"/>
  <c r="H14" i="10"/>
  <c r="G14" i="10"/>
  <c r="F14" i="10"/>
  <c r="E14" i="10"/>
  <c r="D14" i="10"/>
  <c r="C14" i="10"/>
  <c r="B14" i="10"/>
  <c r="I13" i="10"/>
  <c r="H13" i="10"/>
  <c r="G13" i="10"/>
  <c r="F13" i="10"/>
  <c r="E13" i="10"/>
  <c r="D13" i="10"/>
  <c r="C13" i="10"/>
  <c r="B13" i="10"/>
  <c r="I10" i="10"/>
  <c r="H10" i="10"/>
  <c r="G10" i="10"/>
  <c r="F10" i="10"/>
  <c r="E10" i="10"/>
  <c r="D10" i="10"/>
  <c r="C10" i="10"/>
  <c r="B10" i="10"/>
  <c r="I9" i="10"/>
  <c r="H9" i="10"/>
  <c r="G9" i="10"/>
  <c r="F9" i="10"/>
  <c r="E9" i="10"/>
  <c r="D9" i="10"/>
  <c r="C9" i="10"/>
  <c r="B9" i="10"/>
  <c r="I8" i="10"/>
  <c r="H8" i="10"/>
  <c r="G8" i="10"/>
  <c r="F8" i="10"/>
  <c r="E8" i="10"/>
  <c r="D8" i="10"/>
  <c r="C8" i="10"/>
  <c r="B8" i="10"/>
  <c r="I5" i="10"/>
  <c r="H5" i="10"/>
  <c r="G5" i="10"/>
  <c r="F5" i="10"/>
  <c r="E5" i="10"/>
  <c r="D5" i="10"/>
  <c r="C5" i="10"/>
  <c r="B5" i="10"/>
  <c r="I4" i="10"/>
  <c r="H4" i="10"/>
  <c r="G4" i="10"/>
  <c r="F4" i="10"/>
  <c r="E4" i="10"/>
  <c r="D4" i="10"/>
  <c r="C4" i="10"/>
  <c r="B4" i="10"/>
  <c r="I3" i="10"/>
  <c r="H3" i="10"/>
  <c r="G3" i="10"/>
  <c r="F3" i="10"/>
  <c r="E3" i="10"/>
  <c r="D3" i="10"/>
  <c r="C3" i="10"/>
  <c r="B3" i="10"/>
  <c r="N2" i="10"/>
  <c r="I25" i="5"/>
  <c r="H25" i="5"/>
  <c r="G25" i="5"/>
  <c r="F25" i="5"/>
  <c r="E25" i="5"/>
  <c r="D25" i="5"/>
  <c r="C25" i="5"/>
  <c r="B25" i="5"/>
  <c r="I24" i="5"/>
  <c r="H24" i="5"/>
  <c r="G24" i="5"/>
  <c r="F24" i="5"/>
  <c r="E24" i="5"/>
  <c r="D24" i="5"/>
  <c r="C24" i="5"/>
  <c r="B24" i="5"/>
  <c r="I23" i="5"/>
  <c r="H23" i="5"/>
  <c r="G23" i="5"/>
  <c r="F23" i="5"/>
  <c r="E23" i="5"/>
  <c r="D23" i="5"/>
  <c r="C23" i="5"/>
  <c r="B23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Q10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B4" i="5"/>
  <c r="I3" i="5"/>
  <c r="H3" i="5"/>
  <c r="G3" i="5"/>
  <c r="F3" i="5"/>
  <c r="E3" i="5"/>
  <c r="D3" i="5"/>
  <c r="C3" i="5"/>
  <c r="B3" i="5"/>
  <c r="N2" i="5"/>
  <c r="I34" i="13"/>
  <c r="H34" i="13"/>
  <c r="G34" i="13"/>
  <c r="F34" i="13"/>
  <c r="E34" i="13"/>
  <c r="D34" i="13"/>
  <c r="C34" i="13"/>
  <c r="B34" i="13"/>
  <c r="I33" i="13"/>
  <c r="H33" i="13"/>
  <c r="G33" i="13"/>
  <c r="F33" i="13"/>
  <c r="E33" i="13"/>
  <c r="D33" i="13"/>
  <c r="C33" i="13"/>
  <c r="B33" i="13"/>
  <c r="I32" i="13"/>
  <c r="H32" i="13"/>
  <c r="G32" i="13"/>
  <c r="F32" i="13"/>
  <c r="E32" i="13"/>
  <c r="D32" i="13"/>
  <c r="C32" i="13"/>
  <c r="B32" i="13"/>
  <c r="I31" i="13"/>
  <c r="H31" i="13"/>
  <c r="G31" i="13"/>
  <c r="F31" i="13"/>
  <c r="E31" i="13"/>
  <c r="D31" i="13"/>
  <c r="C31" i="13"/>
  <c r="B31" i="13"/>
  <c r="I30" i="13"/>
  <c r="H30" i="13"/>
  <c r="G30" i="13"/>
  <c r="F30" i="13"/>
  <c r="E30" i="13"/>
  <c r="D30" i="13"/>
  <c r="C30" i="13"/>
  <c r="B30" i="13"/>
  <c r="I19" i="12"/>
  <c r="H19" i="12"/>
  <c r="G19" i="12"/>
  <c r="F19" i="12"/>
  <c r="E19" i="12"/>
  <c r="D19" i="12"/>
  <c r="C19" i="12"/>
  <c r="B19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16" i="12"/>
  <c r="H16" i="12"/>
  <c r="G16" i="12"/>
  <c r="F16" i="12"/>
  <c r="E16" i="12"/>
  <c r="D16" i="12"/>
  <c r="C16" i="12"/>
  <c r="B16" i="12"/>
  <c r="I15" i="12"/>
  <c r="H15" i="12"/>
  <c r="G15" i="12"/>
  <c r="F15" i="12"/>
  <c r="E15" i="12"/>
  <c r="D15" i="12"/>
  <c r="C15" i="12"/>
  <c r="B15" i="12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29" i="10"/>
  <c r="H29" i="10"/>
  <c r="G29" i="10"/>
  <c r="F29" i="10"/>
  <c r="E29" i="10"/>
  <c r="D29" i="10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6" i="10"/>
  <c r="H26" i="10"/>
  <c r="G26" i="10"/>
  <c r="F26" i="10"/>
  <c r="E26" i="10"/>
  <c r="D26" i="10"/>
  <c r="C26" i="10"/>
  <c r="B26" i="10"/>
  <c r="I25" i="10"/>
  <c r="H25" i="10"/>
  <c r="G25" i="10"/>
  <c r="F25" i="10"/>
  <c r="E25" i="10"/>
  <c r="D25" i="10"/>
  <c r="C25" i="10"/>
  <c r="B25" i="10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J1" i="13"/>
  <c r="J1" i="12"/>
  <c r="J1" i="11"/>
  <c r="J1" i="10"/>
  <c r="J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B25A9D-B852-421A-A292-706A73F0BB10}" keepAlive="1" name="Query - Data Multis" description="Connection to the 'Data Multis' query in the workbook." type="5" refreshedVersion="8" background="1" saveData="1">
    <dbPr connection="Provider=Microsoft.Mashup.OleDb.1;Data Source=$Workbook$;Location=&quot;Data Multis&quot;;Extended Properties=&quot;&quot;" command="SELECT * FROM [Data Multis]"/>
  </connection>
  <connection id="2" xr16:uid="{E51760BD-3F90-4E71-9595-F3C916F2BE38}" keepAlive="1" name="Query - Data Patch" description="Connection to the 'Data Patch' query in the workbook." type="5" refreshedVersion="8" background="1" saveData="1">
    <dbPr connection="Provider=Microsoft.Mashup.OleDb.1;Data Source=$Workbook$;Location=&quot;Data Patch&quot;;Extended Properties=&quot;&quot;" command="SELECT * FROM [Data Patch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<sst xmlns="http://schemas.openxmlformats.org/spreadsheetml/2006/main" count="659" uniqueCount="132">
  <si>
    <t>TYPE</t>
  </si>
  <si>
    <t>UNIVERSE</t>
  </si>
  <si>
    <t>SNEAK</t>
  </si>
  <si>
    <t>SINGLE</t>
  </si>
  <si>
    <t>NODE 40</t>
  </si>
  <si>
    <t>NODE1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</si>
  <si>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</si>
  <si>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</si>
  <si>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</si>
  <si>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</si>
  <si>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</si>
  <si>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</si>
  <si>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</si>
  <si>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</si>
  <si>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sACN</t>
  </si>
  <si>
    <t>IP 192.168.0.xxx</t>
  </si>
  <si>
    <t>CABLE</t>
  </si>
  <si>
    <t>NODE2</t>
  </si>
  <si>
    <t>NODE3</t>
  </si>
  <si>
    <t>NODE4</t>
  </si>
  <si>
    <t>NODE5</t>
  </si>
  <si>
    <t>Sneak Panel</t>
  </si>
  <si>
    <t>LABEL</t>
  </si>
  <si>
    <t>Line1</t>
  </si>
  <si>
    <t>Line2</t>
  </si>
  <si>
    <t>Line3</t>
  </si>
  <si>
    <t>Line4</t>
  </si>
  <si>
    <t>optiSPLIT</t>
  </si>
  <si>
    <t>NPU 40</t>
  </si>
  <si>
    <t>PATCH BAY COLOUR</t>
  </si>
  <si>
    <t>OPTI PATCH</t>
  </si>
  <si>
    <t>Outlet ID</t>
  </si>
  <si>
    <t>Universe</t>
  </si>
  <si>
    <t>Cable</t>
  </si>
  <si>
    <t>Type</t>
  </si>
  <si>
    <t>NODE1-PORT1</t>
  </si>
  <si>
    <t>Sneak</t>
  </si>
  <si>
    <t>NODE1-PORT2</t>
  </si>
  <si>
    <t>NODE1-PORT3</t>
  </si>
  <si>
    <t>NODE1-PORT4</t>
  </si>
  <si>
    <t>NODE1-PORT5</t>
  </si>
  <si>
    <t>NODE1-PORT6</t>
  </si>
  <si>
    <t>NODE1-PORT7</t>
  </si>
  <si>
    <t>Single</t>
  </si>
  <si>
    <t>NODE1-PORT8</t>
  </si>
  <si>
    <t>NODE2-PORT1</t>
  </si>
  <si>
    <t>NODE2-PORT2</t>
  </si>
  <si>
    <t>NODE2-PORT3</t>
  </si>
  <si>
    <t>NODE2-PORT4</t>
  </si>
  <si>
    <t>NODE2-PORT5</t>
  </si>
  <si>
    <t>NODE2-PORT6</t>
  </si>
  <si>
    <t>NODE2-PORT7</t>
  </si>
  <si>
    <t>NODE3-PORT1</t>
  </si>
  <si>
    <t>NODE3-PORT2</t>
  </si>
  <si>
    <t>NODE3-PORT3</t>
  </si>
  <si>
    <t>NODE3-PORT4</t>
  </si>
  <si>
    <t>NODE3-PORT5</t>
  </si>
  <si>
    <t>NODE3-PORT6</t>
  </si>
  <si>
    <t>NODE3-PORT7</t>
  </si>
  <si>
    <t>NODE2-PORT8</t>
  </si>
  <si>
    <t>Multi ID</t>
  </si>
  <si>
    <t>Multi Name</t>
  </si>
  <si>
    <t>Line 1</t>
  </si>
  <si>
    <t>Line 2</t>
  </si>
  <si>
    <t>Line 3</t>
  </si>
  <si>
    <t>Line 4</t>
  </si>
  <si>
    <t>SP 1</t>
  </si>
  <si>
    <t>SP 2</t>
  </si>
  <si>
    <t>Color</t>
  </si>
  <si>
    <t>red</t>
  </si>
  <si>
    <t>white</t>
  </si>
  <si>
    <t>blue</t>
  </si>
  <si>
    <t>green</t>
  </si>
  <si>
    <t>grey</t>
  </si>
  <si>
    <t>Outlets</t>
  </si>
  <si>
    <t>Outlet Count</t>
  </si>
  <si>
    <t>Gig Name:</t>
  </si>
  <si>
    <t>NODE 32</t>
  </si>
  <si>
    <t>NODE 24</t>
  </si>
  <si>
    <t>NODE 16</t>
  </si>
  <si>
    <t>SP 3</t>
  </si>
  <si>
    <t>LX9.1.1</t>
  </si>
  <si>
    <t>LX9.1.2</t>
  </si>
  <si>
    <t>LX9.1.3</t>
  </si>
  <si>
    <t>LX9.1.4</t>
  </si>
  <si>
    <t>LX10.1.1</t>
  </si>
  <si>
    <t>LX10.1.2</t>
  </si>
  <si>
    <t>LX10.1.3</t>
  </si>
  <si>
    <t>LX11.1.1</t>
  </si>
  <si>
    <t>LX11.1.2</t>
  </si>
  <si>
    <t>LX11.1.3</t>
  </si>
  <si>
    <t>LX11.1.4</t>
  </si>
  <si>
    <t>LX11.2.1</t>
  </si>
  <si>
    <t>LX13.1</t>
  </si>
  <si>
    <t>DSL.1.1</t>
  </si>
  <si>
    <t>DSL.1.2</t>
  </si>
  <si>
    <t>DSL.1.3</t>
  </si>
  <si>
    <t>DSL.1.4</t>
  </si>
  <si>
    <t>DSL.2.1</t>
  </si>
  <si>
    <t>CAT SL.1.1</t>
  </si>
  <si>
    <t>CAT SL.1.2</t>
  </si>
  <si>
    <t>CAT SL.1.3</t>
  </si>
  <si>
    <t>B SL.1</t>
  </si>
  <si>
    <t>B SL.2</t>
  </si>
  <si>
    <t>LX9.1</t>
  </si>
  <si>
    <t>LX9.1.1 U25</t>
  </si>
  <si>
    <t>LX9.1.2 U28</t>
  </si>
  <si>
    <t>LX9.1.3 U27</t>
  </si>
  <si>
    <t>LX9.1.4 U26</t>
  </si>
  <si>
    <t>LX10.1</t>
  </si>
  <si>
    <t>LX10.1.1 U31</t>
  </si>
  <si>
    <t>LX10.1.2 U30</t>
  </si>
  <si>
    <t>LX10.1.3 U29</t>
  </si>
  <si>
    <t>LX11.1</t>
  </si>
  <si>
    <t>LX11.1.1 U33</t>
  </si>
  <si>
    <t>LX11.1.2 U32</t>
  </si>
  <si>
    <t>LX11.1.3 U36</t>
  </si>
  <si>
    <t>LX11.1.4 U35</t>
  </si>
  <si>
    <t>LX11.2</t>
  </si>
  <si>
    <t>LX11.2.1 U34</t>
  </si>
  <si>
    <t>DSL.1</t>
  </si>
  <si>
    <t>DSL.1.1 U45</t>
  </si>
  <si>
    <t>DSL.1.2 U44</t>
  </si>
  <si>
    <t>DSL.1.3 U43</t>
  </si>
  <si>
    <t>DSL.1.4 U42</t>
  </si>
  <si>
    <t>DSL.2</t>
  </si>
  <si>
    <t>DSL.2.1 U42</t>
  </si>
  <si>
    <t>CAT SL.1</t>
  </si>
  <si>
    <t>CAT SL.1.1 U53</t>
  </si>
  <si>
    <t>CAT SL.1.2 U54</t>
  </si>
  <si>
    <t>CAT SL.1.3 U55</t>
  </si>
  <si>
    <t>Untitled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</si>
</sst>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6" xfId="0" quotePrefix="1" applyBorder="1"/>
    <xf numFmtId="0" fontId="1" fillId="0" borderId="5" xfId="0" applyFont="1" applyBorder="1"/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0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22/10/relationships/richValueRel" Target="richData/richValueRel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06/relationships/rdRichValue" Target="richData/rdrichvalue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8A5713-6FAE-42A7-8838-9388FFDC382C}" autoFormatId="16" applyNumberFormats="0" applyBorderFormats="0" applyFontFormats="0" applyPatternFormats="0" applyAlignmentFormats="0" applyWidthHeightFormats="0">
  <queryTableRefresh nextId="8">
    <queryTableFields count="7">
      <queryTableField id="1" name="Multi ID" tableColumnId="1"/>
      <queryTableField id="2" name="Multi Name" tableColumnId="2"/>
      <queryTableField id="3" name="Line 1" tableColumnId="3"/>
      <queryTableField id="4" name="Line 2" tableColumnId="4"/>
      <queryTableField id="5" name="Line 3" tableColumnId="5"/>
      <queryTableField id="6" name="Line 4" tableColumnId="6"/>
      <queryTableField id="7" name="Co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E5E029A-9B98-47F2-B75D-A319370EDB7D}" autoFormatId="16" applyNumberFormats="0" applyBorderFormats="0" applyFontFormats="0" applyPatternFormats="0" applyAlignmentFormats="0" applyWidthHeightFormats="0">
  <queryTableRefresh nextId="6">
    <queryTableFields count="5">
      <queryTableField id="1" name="Outlet ID" tableColumnId="1"/>
      <queryTableField id="2" name="Universe" tableColumnId="2"/>
      <queryTableField id="3" name="Cable" tableColumnId="3"/>
      <queryTableField id="4" name="Type" tableColumnId="4"/>
      <queryTableField id="5" name="Color" tableColumnId="5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E61CB6-816C-4B78-A260-841F4F65605D}" name="Data_Multis" displayName="Data_Multis" ref="L1:R8" tableType="queryTable" totalsRowShown="0">
  <autoFilter ref="L1:R8" xr:uid="{D2E61CB6-816C-4B78-A260-841F4F65605D}"/>
  <tableColumns count="7">
    <tableColumn id="1" xr3:uid="{A3B66156-EC95-4C83-8C0C-D5ECDC7D23CD}" uniqueName="1" name="Multi ID" queryTableFieldId="1"/>
    <tableColumn id="2" xr3:uid="{85DB126F-56EB-46CF-8132-A09E70D9579B}" uniqueName="2" name="Multi Name" queryTableFieldId="2" dataDxfId="104"/>
    <tableColumn id="3" xr3:uid="{865A2BBB-3B5F-42C2-8F8B-405D57B5D09D}" uniqueName="3" name="Line 1" queryTableFieldId="3" dataDxfId="103"/>
    <tableColumn id="4" xr3:uid="{D0073F95-24AA-4F1A-B71B-4FB9706CFE3E}" uniqueName="4" name="Line 2" queryTableFieldId="4" dataDxfId="102"/>
    <tableColumn id="5" xr3:uid="{44011BC3-1A9A-4578-8439-658924F84296}" uniqueName="5" name="Line 3" queryTableFieldId="5" dataDxfId="101"/>
    <tableColumn id="6" xr3:uid="{4697FB53-ECFF-438E-BB66-E825C7003DBE}" uniqueName="6" name="Line 4" queryTableFieldId="6" dataDxfId="100"/>
    <tableColumn id="7" xr3:uid="{5C941FB5-E6C2-4C25-851C-D4F08CAFDA86}" uniqueName="7" name="Color" queryTableFieldId="7" dataDxfId="9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792CAB-26E7-495C-BA4F-FEF99DB49C8D}" name="Data_Patch" displayName="Data_Patch" ref="A1:E24" tableType="queryTable" totalsRowShown="0">
  <autoFilter ref="A1:E24" xr:uid="{68792CAB-26E7-495C-BA4F-FEF99DB49C8D}"/>
  <tableColumns count="5">
    <tableColumn id="1" xr3:uid="{061A6D14-0103-444F-B1D7-D09CFBC8106C}" uniqueName="1" name="Outlet ID" queryTableFieldId="1" dataDxfId="3"/>
    <tableColumn id="2" xr3:uid="{AA7FA68F-BDB5-415B-AC2D-35244EA83877}" uniqueName="2" name="Universe" queryTableFieldId="2"/>
    <tableColumn id="3" xr3:uid="{F2E11DD8-B9B8-4CE9-AD7C-4736B13AB240}" uniqueName="3" name="Cable" queryTableFieldId="3" dataDxfId="2"/>
    <tableColumn id="4" xr3:uid="{F78C783B-2BF4-4D60-8D77-BDB3F6364B51}" uniqueName="4" name="Type" queryTableFieldId="4" dataDxfId="1"/>
    <tableColumn id="5" xr3:uid="{E4BC0C7C-E02F-42AD-8F7D-6A0376CEF020}" uniqueName="5" name="Color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tabSelected="1" workbookViewId="0">
      <selection activeCell="G3" sqref="G3"/>
    </sheetView>
  </sheetViews>
  <sheetFormatPr defaultRowHeight="14.4" x14ac:dyDescent="0.3"/>
  <cols>
    <col min="1" max="1" width="11.44140625" bestFit="1" customWidth="1"/>
    <col min="6" max="6" width="18.33203125" customWidth="1"/>
    <col min="7" max="7" width="26" customWidth="1"/>
  </cols>
  <sheetData>
    <row r="1" spans="1:7" ht="15" thickBot="1" x14ac:dyDescent="0.35">
      <c r="A1" t="s">
        <v>0</v>
      </c>
      <c r="B1" t="s">
        <v>1</v>
      </c>
    </row>
    <row r="2" spans="1:7" ht="15" thickBot="1" x14ac:dyDescent="0.35">
      <c r="B2">
        <v>1</v>
      </c>
      <c r="F2" s="23" t="s">
        <v>76</v>
      </c>
      <c r="G2" s="22" t="s">
        <v>131</v>
      </c>
    </row>
    <row r="3" spans="1:7" x14ac:dyDescent="0.3">
      <c r="A3" t="s">
        <v>2</v>
      </c>
      <c r="B3">
        <v>2</v>
      </c>
      <c r="G3" s="16"/>
    </row>
    <row r="4" spans="1:7" x14ac:dyDescent="0.3">
      <c r="A4" t="s">
        <v>3</v>
      </c>
      <c r="B4">
        <v>3</v>
      </c>
    </row>
    <row r="5" spans="1:7" x14ac:dyDescent="0.3">
      <c r="A5" t="s">
        <v>30</v>
      </c>
      <c r="B5">
        <v>4</v>
      </c>
    </row>
    <row r="6" spans="1:7" x14ac:dyDescent="0.3">
      <c r="B6">
        <v>5</v>
      </c>
    </row>
    <row r="7" spans="1:7" x14ac:dyDescent="0.3">
      <c r="B7">
        <v>6</v>
      </c>
    </row>
    <row r="8" spans="1:7" x14ac:dyDescent="0.3">
      <c r="B8">
        <v>7</v>
      </c>
    </row>
    <row r="9" spans="1:7" x14ac:dyDescent="0.3">
      <c r="B9">
        <v>8</v>
      </c>
    </row>
    <row r="10" spans="1:7" x14ac:dyDescent="0.3">
      <c r="B10">
        <v>9</v>
      </c>
    </row>
    <row r="11" spans="1:7" x14ac:dyDescent="0.3">
      <c r="B11">
        <v>10</v>
      </c>
    </row>
    <row r="12" spans="1:7" x14ac:dyDescent="0.3">
      <c r="B12">
        <v>11</v>
      </c>
    </row>
    <row r="13" spans="1:7" x14ac:dyDescent="0.3">
      <c r="B13">
        <v>12</v>
      </c>
    </row>
    <row r="14" spans="1:7" x14ac:dyDescent="0.3">
      <c r="B14">
        <v>13</v>
      </c>
    </row>
    <row r="15" spans="1:7" x14ac:dyDescent="0.3">
      <c r="B15">
        <v>14</v>
      </c>
    </row>
    <row r="16" spans="1:7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  <row r="20" spans="2:2" x14ac:dyDescent="0.3">
      <c r="B20">
        <v>19</v>
      </c>
    </row>
    <row r="21" spans="2:2" x14ac:dyDescent="0.3">
      <c r="B21">
        <v>20</v>
      </c>
    </row>
    <row r="22" spans="2:2" x14ac:dyDescent="0.3">
      <c r="B22">
        <v>21</v>
      </c>
    </row>
    <row r="23" spans="2:2" x14ac:dyDescent="0.3">
      <c r="B23">
        <v>22</v>
      </c>
    </row>
    <row r="24" spans="2:2" x14ac:dyDescent="0.3">
      <c r="B24">
        <v>23</v>
      </c>
    </row>
    <row r="25" spans="2:2" x14ac:dyDescent="0.3">
      <c r="B25">
        <v>24</v>
      </c>
    </row>
    <row r="26" spans="2:2" x14ac:dyDescent="0.3">
      <c r="B26">
        <v>25</v>
      </c>
    </row>
    <row r="27" spans="2:2" x14ac:dyDescent="0.3">
      <c r="B27">
        <v>26</v>
      </c>
    </row>
    <row r="28" spans="2:2" x14ac:dyDescent="0.3">
      <c r="B28">
        <v>27</v>
      </c>
    </row>
    <row r="29" spans="2:2" x14ac:dyDescent="0.3">
      <c r="B29">
        <v>28</v>
      </c>
    </row>
    <row r="30" spans="2:2" x14ac:dyDescent="0.3">
      <c r="B30">
        <v>29</v>
      </c>
    </row>
    <row r="31" spans="2:2" x14ac:dyDescent="0.3">
      <c r="B31">
        <v>30</v>
      </c>
    </row>
    <row r="32" spans="2:2" x14ac:dyDescent="0.3">
      <c r="B32">
        <v>31</v>
      </c>
    </row>
    <row r="33" spans="2:2" x14ac:dyDescent="0.3">
      <c r="B33">
        <v>32</v>
      </c>
    </row>
    <row r="34" spans="2:2" x14ac:dyDescent="0.3">
      <c r="B34">
        <v>33</v>
      </c>
    </row>
    <row r="35" spans="2:2" x14ac:dyDescent="0.3">
      <c r="B35">
        <v>34</v>
      </c>
    </row>
    <row r="36" spans="2:2" x14ac:dyDescent="0.3">
      <c r="B36">
        <v>35</v>
      </c>
    </row>
    <row r="37" spans="2:2" x14ac:dyDescent="0.3">
      <c r="B37">
        <v>36</v>
      </c>
    </row>
    <row r="38" spans="2:2" x14ac:dyDescent="0.3">
      <c r="B38">
        <v>37</v>
      </c>
    </row>
    <row r="39" spans="2:2" x14ac:dyDescent="0.3">
      <c r="B39">
        <v>38</v>
      </c>
    </row>
    <row r="40" spans="2:2" x14ac:dyDescent="0.3">
      <c r="B40">
        <v>39</v>
      </c>
    </row>
    <row r="41" spans="2:2" x14ac:dyDescent="0.3">
      <c r="B41">
        <v>40</v>
      </c>
    </row>
    <row r="42" spans="2:2" x14ac:dyDescent="0.3">
      <c r="B42">
        <v>41</v>
      </c>
    </row>
    <row r="43" spans="2:2" x14ac:dyDescent="0.3">
      <c r="B43">
        <v>42</v>
      </c>
    </row>
    <row r="44" spans="2:2" x14ac:dyDescent="0.3">
      <c r="B44">
        <v>43</v>
      </c>
    </row>
    <row r="45" spans="2:2" x14ac:dyDescent="0.3">
      <c r="B45">
        <v>44</v>
      </c>
    </row>
    <row r="46" spans="2:2" x14ac:dyDescent="0.3">
      <c r="B46">
        <v>45</v>
      </c>
    </row>
    <row r="47" spans="2:2" x14ac:dyDescent="0.3">
      <c r="B47">
        <v>46</v>
      </c>
    </row>
    <row r="48" spans="2:2" x14ac:dyDescent="0.3">
      <c r="B48">
        <v>47</v>
      </c>
    </row>
    <row r="49" spans="2:2" x14ac:dyDescent="0.3">
      <c r="B49">
        <v>48</v>
      </c>
    </row>
    <row r="50" spans="2:2" x14ac:dyDescent="0.3">
      <c r="B50">
        <v>49</v>
      </c>
    </row>
    <row r="51" spans="2:2" x14ac:dyDescent="0.3">
      <c r="B51">
        <v>50</v>
      </c>
    </row>
    <row r="52" spans="2:2" x14ac:dyDescent="0.3">
      <c r="B52">
        <v>51</v>
      </c>
    </row>
    <row r="53" spans="2:2" x14ac:dyDescent="0.3">
      <c r="B53">
        <v>52</v>
      </c>
    </row>
    <row r="54" spans="2:2" x14ac:dyDescent="0.3">
      <c r="B54">
        <v>53</v>
      </c>
    </row>
    <row r="55" spans="2:2" x14ac:dyDescent="0.3">
      <c r="B55">
        <v>54</v>
      </c>
    </row>
    <row r="56" spans="2:2" x14ac:dyDescent="0.3">
      <c r="B56">
        <v>55</v>
      </c>
    </row>
    <row r="57" spans="2:2" x14ac:dyDescent="0.3">
      <c r="B57">
        <v>56</v>
      </c>
    </row>
    <row r="58" spans="2:2" x14ac:dyDescent="0.3">
      <c r="B58">
        <v>57</v>
      </c>
    </row>
    <row r="59" spans="2:2" x14ac:dyDescent="0.3">
      <c r="B59">
        <v>58</v>
      </c>
    </row>
    <row r="60" spans="2:2" x14ac:dyDescent="0.3">
      <c r="B60">
        <v>59</v>
      </c>
    </row>
    <row r="61" spans="2:2" x14ac:dyDescent="0.3">
      <c r="B61">
        <v>60</v>
      </c>
    </row>
    <row r="62" spans="2:2" x14ac:dyDescent="0.3">
      <c r="B62">
        <v>61</v>
      </c>
    </row>
    <row r="63" spans="2:2" x14ac:dyDescent="0.3">
      <c r="B63">
        <v>62</v>
      </c>
    </row>
    <row r="64" spans="2:2" x14ac:dyDescent="0.3">
      <c r="B64">
        <v>63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  <row r="102" spans="2:2" x14ac:dyDescent="0.3">
      <c r="B102">
        <v>101</v>
      </c>
    </row>
    <row r="103" spans="2:2" x14ac:dyDescent="0.3">
      <c r="B103">
        <v>102</v>
      </c>
    </row>
    <row r="104" spans="2:2" x14ac:dyDescent="0.3">
      <c r="B104">
        <v>103</v>
      </c>
    </row>
    <row r="105" spans="2:2" x14ac:dyDescent="0.3">
      <c r="B105">
        <v>104</v>
      </c>
    </row>
    <row r="106" spans="2:2" x14ac:dyDescent="0.3">
      <c r="B106">
        <v>105</v>
      </c>
    </row>
    <row r="107" spans="2:2" x14ac:dyDescent="0.3">
      <c r="B107">
        <v>106</v>
      </c>
    </row>
    <row r="108" spans="2:2" x14ac:dyDescent="0.3">
      <c r="B108">
        <v>107</v>
      </c>
    </row>
    <row r="109" spans="2:2" x14ac:dyDescent="0.3">
      <c r="B109">
        <v>108</v>
      </c>
    </row>
    <row r="110" spans="2:2" x14ac:dyDescent="0.3">
      <c r="B110">
        <v>109</v>
      </c>
    </row>
    <row r="111" spans="2:2" x14ac:dyDescent="0.3">
      <c r="B111">
        <v>110</v>
      </c>
    </row>
    <row r="112" spans="2:2" x14ac:dyDescent="0.3">
      <c r="B112">
        <v>111</v>
      </c>
    </row>
    <row r="113" spans="2:2" x14ac:dyDescent="0.3">
      <c r="B113">
        <v>112</v>
      </c>
    </row>
    <row r="114" spans="2:2" x14ac:dyDescent="0.3">
      <c r="B114">
        <v>113</v>
      </c>
    </row>
    <row r="115" spans="2:2" x14ac:dyDescent="0.3">
      <c r="B115">
        <v>114</v>
      </c>
    </row>
    <row r="116" spans="2:2" x14ac:dyDescent="0.3">
      <c r="B116">
        <v>115</v>
      </c>
    </row>
    <row r="117" spans="2:2" x14ac:dyDescent="0.3">
      <c r="B117">
        <v>116</v>
      </c>
    </row>
    <row r="118" spans="2:2" x14ac:dyDescent="0.3">
      <c r="B118">
        <v>117</v>
      </c>
    </row>
    <row r="119" spans="2:2" x14ac:dyDescent="0.3">
      <c r="B119">
        <v>118</v>
      </c>
    </row>
    <row r="120" spans="2:2" x14ac:dyDescent="0.3">
      <c r="B120">
        <v>119</v>
      </c>
    </row>
    <row r="121" spans="2:2" x14ac:dyDescent="0.3">
      <c r="B121">
        <v>120</v>
      </c>
    </row>
    <row r="122" spans="2:2" x14ac:dyDescent="0.3">
      <c r="B122">
        <v>121</v>
      </c>
    </row>
    <row r="123" spans="2:2" x14ac:dyDescent="0.3">
      <c r="B123">
        <v>122</v>
      </c>
    </row>
    <row r="124" spans="2:2" x14ac:dyDescent="0.3">
      <c r="B124">
        <v>123</v>
      </c>
    </row>
    <row r="125" spans="2:2" x14ac:dyDescent="0.3">
      <c r="B125">
        <v>124</v>
      </c>
    </row>
    <row r="126" spans="2:2" x14ac:dyDescent="0.3">
      <c r="B126">
        <v>125</v>
      </c>
    </row>
    <row r="127" spans="2:2" x14ac:dyDescent="0.3">
      <c r="B127">
        <v>126</v>
      </c>
    </row>
    <row r="128" spans="2:2" x14ac:dyDescent="0.3">
      <c r="B128">
        <v>127</v>
      </c>
    </row>
    <row r="129" spans="2:2" x14ac:dyDescent="0.3">
      <c r="B129">
        <v>128</v>
      </c>
    </row>
    <row r="130" spans="2:2" x14ac:dyDescent="0.3">
      <c r="B130">
        <v>129</v>
      </c>
    </row>
    <row r="131" spans="2:2" x14ac:dyDescent="0.3">
      <c r="B131">
        <v>130</v>
      </c>
    </row>
    <row r="132" spans="2:2" x14ac:dyDescent="0.3">
      <c r="B132">
        <v>131</v>
      </c>
    </row>
    <row r="133" spans="2:2" x14ac:dyDescent="0.3">
      <c r="B133">
        <v>132</v>
      </c>
    </row>
    <row r="134" spans="2:2" x14ac:dyDescent="0.3">
      <c r="B134">
        <v>133</v>
      </c>
    </row>
    <row r="135" spans="2:2" x14ac:dyDescent="0.3">
      <c r="B135">
        <v>134</v>
      </c>
    </row>
    <row r="136" spans="2:2" x14ac:dyDescent="0.3">
      <c r="B136">
        <v>135</v>
      </c>
    </row>
    <row r="137" spans="2:2" x14ac:dyDescent="0.3">
      <c r="B137">
        <v>136</v>
      </c>
    </row>
    <row r="138" spans="2:2" x14ac:dyDescent="0.3">
      <c r="B138">
        <v>137</v>
      </c>
    </row>
    <row r="139" spans="2:2" x14ac:dyDescent="0.3">
      <c r="B139">
        <v>138</v>
      </c>
    </row>
    <row r="140" spans="2:2" x14ac:dyDescent="0.3">
      <c r="B140">
        <v>139</v>
      </c>
    </row>
    <row r="141" spans="2:2" x14ac:dyDescent="0.3">
      <c r="B141">
        <v>140</v>
      </c>
    </row>
    <row r="142" spans="2:2" x14ac:dyDescent="0.3">
      <c r="B142">
        <v>141</v>
      </c>
    </row>
    <row r="143" spans="2:2" x14ac:dyDescent="0.3">
      <c r="B143">
        <v>142</v>
      </c>
    </row>
    <row r="144" spans="2:2" x14ac:dyDescent="0.3">
      <c r="B144">
        <v>143</v>
      </c>
    </row>
    <row r="145" spans="2:2" x14ac:dyDescent="0.3">
      <c r="B145">
        <v>144</v>
      </c>
    </row>
    <row r="146" spans="2:2" x14ac:dyDescent="0.3">
      <c r="B146">
        <v>145</v>
      </c>
    </row>
    <row r="147" spans="2:2" x14ac:dyDescent="0.3">
      <c r="B147">
        <v>146</v>
      </c>
    </row>
    <row r="148" spans="2:2" x14ac:dyDescent="0.3">
      <c r="B148">
        <v>147</v>
      </c>
    </row>
    <row r="149" spans="2:2" x14ac:dyDescent="0.3">
      <c r="B149">
        <v>148</v>
      </c>
    </row>
    <row r="150" spans="2:2" x14ac:dyDescent="0.3">
      <c r="B150">
        <v>149</v>
      </c>
    </row>
    <row r="151" spans="2:2" x14ac:dyDescent="0.3">
      <c r="B151">
        <v>150</v>
      </c>
    </row>
    <row r="152" spans="2:2" x14ac:dyDescent="0.3">
      <c r="B152">
        <v>151</v>
      </c>
    </row>
    <row r="153" spans="2:2" x14ac:dyDescent="0.3">
      <c r="B153">
        <v>152</v>
      </c>
    </row>
    <row r="154" spans="2:2" x14ac:dyDescent="0.3">
      <c r="B154">
        <v>153</v>
      </c>
    </row>
    <row r="155" spans="2:2" x14ac:dyDescent="0.3">
      <c r="B155">
        <v>154</v>
      </c>
    </row>
    <row r="156" spans="2:2" x14ac:dyDescent="0.3">
      <c r="B156">
        <v>155</v>
      </c>
    </row>
    <row r="157" spans="2:2" x14ac:dyDescent="0.3">
      <c r="B157">
        <v>156</v>
      </c>
    </row>
    <row r="158" spans="2:2" x14ac:dyDescent="0.3">
      <c r="B158">
        <v>157</v>
      </c>
    </row>
    <row r="159" spans="2:2" x14ac:dyDescent="0.3">
      <c r="B159">
        <v>158</v>
      </c>
    </row>
    <row r="160" spans="2:2" x14ac:dyDescent="0.3">
      <c r="B160">
        <v>159</v>
      </c>
    </row>
    <row r="161" spans="2:2" x14ac:dyDescent="0.3">
      <c r="B161">
        <v>160</v>
      </c>
    </row>
    <row r="162" spans="2:2" x14ac:dyDescent="0.3">
      <c r="B162">
        <v>161</v>
      </c>
    </row>
    <row r="163" spans="2:2" x14ac:dyDescent="0.3">
      <c r="B163">
        <v>162</v>
      </c>
    </row>
    <row r="164" spans="2:2" x14ac:dyDescent="0.3">
      <c r="B164">
        <v>163</v>
      </c>
    </row>
    <row r="165" spans="2:2" x14ac:dyDescent="0.3">
      <c r="B165">
        <v>164</v>
      </c>
    </row>
    <row r="166" spans="2:2" x14ac:dyDescent="0.3">
      <c r="B166">
        <v>165</v>
      </c>
    </row>
    <row r="167" spans="2:2" x14ac:dyDescent="0.3">
      <c r="B167">
        <v>166</v>
      </c>
    </row>
    <row r="168" spans="2:2" x14ac:dyDescent="0.3">
      <c r="B168">
        <v>167</v>
      </c>
    </row>
    <row r="169" spans="2:2" x14ac:dyDescent="0.3">
      <c r="B169">
        <v>168</v>
      </c>
    </row>
    <row r="170" spans="2:2" x14ac:dyDescent="0.3">
      <c r="B170">
        <v>169</v>
      </c>
    </row>
    <row r="171" spans="2:2" x14ac:dyDescent="0.3">
      <c r="B171">
        <v>170</v>
      </c>
    </row>
    <row r="172" spans="2:2" x14ac:dyDescent="0.3">
      <c r="B172">
        <v>171</v>
      </c>
    </row>
    <row r="173" spans="2:2" x14ac:dyDescent="0.3">
      <c r="B173">
        <v>172</v>
      </c>
    </row>
    <row r="174" spans="2:2" x14ac:dyDescent="0.3">
      <c r="B174">
        <v>173</v>
      </c>
    </row>
    <row r="175" spans="2:2" x14ac:dyDescent="0.3">
      <c r="B175">
        <v>174</v>
      </c>
    </row>
    <row r="176" spans="2:2" x14ac:dyDescent="0.3">
      <c r="B176">
        <v>175</v>
      </c>
    </row>
    <row r="177" spans="2:2" x14ac:dyDescent="0.3">
      <c r="B177">
        <v>176</v>
      </c>
    </row>
    <row r="178" spans="2:2" x14ac:dyDescent="0.3">
      <c r="B178">
        <v>177</v>
      </c>
    </row>
    <row r="179" spans="2:2" x14ac:dyDescent="0.3">
      <c r="B179">
        <v>178</v>
      </c>
    </row>
    <row r="180" spans="2:2" x14ac:dyDescent="0.3">
      <c r="B180">
        <v>179</v>
      </c>
    </row>
    <row r="181" spans="2:2" x14ac:dyDescent="0.3">
      <c r="B181">
        <v>180</v>
      </c>
    </row>
    <row r="182" spans="2:2" x14ac:dyDescent="0.3">
      <c r="B182">
        <v>181</v>
      </c>
    </row>
    <row r="183" spans="2:2" x14ac:dyDescent="0.3">
      <c r="B183">
        <v>182</v>
      </c>
    </row>
    <row r="184" spans="2:2" x14ac:dyDescent="0.3">
      <c r="B184">
        <v>183</v>
      </c>
    </row>
    <row r="185" spans="2:2" x14ac:dyDescent="0.3">
      <c r="B185">
        <v>184</v>
      </c>
    </row>
    <row r="186" spans="2:2" x14ac:dyDescent="0.3">
      <c r="B186">
        <v>185</v>
      </c>
    </row>
    <row r="187" spans="2:2" x14ac:dyDescent="0.3">
      <c r="B187">
        <v>186</v>
      </c>
    </row>
    <row r="188" spans="2:2" x14ac:dyDescent="0.3">
      <c r="B188">
        <v>187</v>
      </c>
    </row>
    <row r="189" spans="2:2" x14ac:dyDescent="0.3">
      <c r="B189">
        <v>188</v>
      </c>
    </row>
    <row r="190" spans="2:2" x14ac:dyDescent="0.3">
      <c r="B190">
        <v>189</v>
      </c>
    </row>
    <row r="191" spans="2:2" x14ac:dyDescent="0.3">
      <c r="B191">
        <v>190</v>
      </c>
    </row>
    <row r="192" spans="2:2" x14ac:dyDescent="0.3">
      <c r="B192">
        <v>191</v>
      </c>
    </row>
    <row r="193" spans="2:2" x14ac:dyDescent="0.3">
      <c r="B193">
        <v>192</v>
      </c>
    </row>
    <row r="194" spans="2:2" x14ac:dyDescent="0.3">
      <c r="B194">
        <v>193</v>
      </c>
    </row>
    <row r="195" spans="2:2" x14ac:dyDescent="0.3">
      <c r="B195">
        <v>194</v>
      </c>
    </row>
    <row r="196" spans="2:2" x14ac:dyDescent="0.3">
      <c r="B196">
        <v>195</v>
      </c>
    </row>
    <row r="197" spans="2:2" x14ac:dyDescent="0.3">
      <c r="B197">
        <v>196</v>
      </c>
    </row>
    <row r="198" spans="2:2" x14ac:dyDescent="0.3">
      <c r="B198">
        <v>197</v>
      </c>
    </row>
    <row r="199" spans="2:2" x14ac:dyDescent="0.3">
      <c r="B199">
        <v>198</v>
      </c>
    </row>
    <row r="200" spans="2:2" x14ac:dyDescent="0.3">
      <c r="B200">
        <v>199</v>
      </c>
    </row>
    <row r="201" spans="2:2" x14ac:dyDescent="0.3">
      <c r="B201">
        <v>200</v>
      </c>
    </row>
    <row r="202" spans="2:2" x14ac:dyDescent="0.3">
      <c r="B202">
        <v>201</v>
      </c>
    </row>
    <row r="203" spans="2:2" x14ac:dyDescent="0.3">
      <c r="B203">
        <v>202</v>
      </c>
    </row>
    <row r="204" spans="2:2" x14ac:dyDescent="0.3">
      <c r="B204">
        <v>203</v>
      </c>
    </row>
    <row r="205" spans="2:2" x14ac:dyDescent="0.3">
      <c r="B205">
        <v>204</v>
      </c>
    </row>
    <row r="206" spans="2:2" x14ac:dyDescent="0.3">
      <c r="B206">
        <v>205</v>
      </c>
    </row>
    <row r="207" spans="2:2" x14ac:dyDescent="0.3">
      <c r="B207">
        <v>206</v>
      </c>
    </row>
    <row r="208" spans="2:2" x14ac:dyDescent="0.3">
      <c r="B208">
        <v>207</v>
      </c>
    </row>
    <row r="209" spans="2:2" x14ac:dyDescent="0.3">
      <c r="B209">
        <v>208</v>
      </c>
    </row>
    <row r="210" spans="2:2" x14ac:dyDescent="0.3">
      <c r="B210">
        <v>209</v>
      </c>
    </row>
    <row r="211" spans="2:2" x14ac:dyDescent="0.3">
      <c r="B211">
        <v>210</v>
      </c>
    </row>
    <row r="212" spans="2:2" x14ac:dyDescent="0.3">
      <c r="B212">
        <v>211</v>
      </c>
    </row>
    <row r="213" spans="2:2" x14ac:dyDescent="0.3">
      <c r="B213">
        <v>212</v>
      </c>
    </row>
    <row r="214" spans="2:2" x14ac:dyDescent="0.3">
      <c r="B214">
        <v>213</v>
      </c>
    </row>
    <row r="215" spans="2:2" x14ac:dyDescent="0.3">
      <c r="B215">
        <v>214</v>
      </c>
    </row>
    <row r="216" spans="2:2" x14ac:dyDescent="0.3">
      <c r="B216">
        <v>215</v>
      </c>
    </row>
    <row r="217" spans="2:2" x14ac:dyDescent="0.3">
      <c r="B217">
        <v>216</v>
      </c>
    </row>
    <row r="218" spans="2:2" x14ac:dyDescent="0.3">
      <c r="B218">
        <v>217</v>
      </c>
    </row>
    <row r="219" spans="2:2" x14ac:dyDescent="0.3">
      <c r="B219">
        <v>218</v>
      </c>
    </row>
    <row r="220" spans="2:2" x14ac:dyDescent="0.3">
      <c r="B220">
        <v>219</v>
      </c>
    </row>
    <row r="221" spans="2:2" x14ac:dyDescent="0.3">
      <c r="B221">
        <v>220</v>
      </c>
    </row>
    <row r="222" spans="2:2" x14ac:dyDescent="0.3">
      <c r="B222">
        <v>221</v>
      </c>
    </row>
    <row r="223" spans="2:2" x14ac:dyDescent="0.3">
      <c r="B223">
        <v>222</v>
      </c>
    </row>
    <row r="224" spans="2:2" x14ac:dyDescent="0.3">
      <c r="B224">
        <v>223</v>
      </c>
    </row>
    <row r="225" spans="2:2" x14ac:dyDescent="0.3">
      <c r="B225">
        <v>224</v>
      </c>
    </row>
    <row r="226" spans="2:2" x14ac:dyDescent="0.3">
      <c r="B226">
        <v>225</v>
      </c>
    </row>
    <row r="227" spans="2:2" x14ac:dyDescent="0.3">
      <c r="B227">
        <v>226</v>
      </c>
    </row>
    <row r="228" spans="2:2" x14ac:dyDescent="0.3">
      <c r="B228">
        <v>227</v>
      </c>
    </row>
    <row r="229" spans="2:2" x14ac:dyDescent="0.3">
      <c r="B229">
        <v>228</v>
      </c>
    </row>
    <row r="230" spans="2:2" x14ac:dyDescent="0.3">
      <c r="B230">
        <v>229</v>
      </c>
    </row>
    <row r="231" spans="2:2" x14ac:dyDescent="0.3">
      <c r="B231">
        <v>230</v>
      </c>
    </row>
    <row r="232" spans="2:2" x14ac:dyDescent="0.3">
      <c r="B232">
        <v>231</v>
      </c>
    </row>
    <row r="233" spans="2:2" x14ac:dyDescent="0.3">
      <c r="B233">
        <v>232</v>
      </c>
    </row>
    <row r="234" spans="2:2" x14ac:dyDescent="0.3">
      <c r="B234">
        <v>233</v>
      </c>
    </row>
    <row r="235" spans="2:2" x14ac:dyDescent="0.3">
      <c r="B235">
        <v>234</v>
      </c>
    </row>
    <row r="236" spans="2:2" x14ac:dyDescent="0.3">
      <c r="B236">
        <v>235</v>
      </c>
    </row>
    <row r="237" spans="2:2" x14ac:dyDescent="0.3">
      <c r="B237">
        <v>236</v>
      </c>
    </row>
    <row r="238" spans="2:2" x14ac:dyDescent="0.3">
      <c r="B238">
        <v>237</v>
      </c>
    </row>
    <row r="239" spans="2:2" x14ac:dyDescent="0.3">
      <c r="B239">
        <v>238</v>
      </c>
    </row>
    <row r="240" spans="2:2" x14ac:dyDescent="0.3">
      <c r="B240">
        <v>239</v>
      </c>
    </row>
    <row r="241" spans="2:2" x14ac:dyDescent="0.3">
      <c r="B241">
        <v>240</v>
      </c>
    </row>
    <row r="242" spans="2:2" x14ac:dyDescent="0.3">
      <c r="B242">
        <v>241</v>
      </c>
    </row>
    <row r="243" spans="2:2" x14ac:dyDescent="0.3">
      <c r="B243">
        <v>242</v>
      </c>
    </row>
    <row r="244" spans="2:2" x14ac:dyDescent="0.3">
      <c r="B244">
        <v>243</v>
      </c>
    </row>
    <row r="245" spans="2:2" x14ac:dyDescent="0.3">
      <c r="B245">
        <v>244</v>
      </c>
    </row>
    <row r="246" spans="2:2" x14ac:dyDescent="0.3">
      <c r="B246">
        <v>245</v>
      </c>
    </row>
    <row r="247" spans="2:2" x14ac:dyDescent="0.3">
      <c r="B247">
        <v>246</v>
      </c>
    </row>
    <row r="248" spans="2:2" x14ac:dyDescent="0.3">
      <c r="B248">
        <v>247</v>
      </c>
    </row>
    <row r="249" spans="2:2" x14ac:dyDescent="0.3">
      <c r="B249">
        <v>248</v>
      </c>
    </row>
    <row r="250" spans="2:2" x14ac:dyDescent="0.3">
      <c r="B250">
        <v>249</v>
      </c>
    </row>
    <row r="251" spans="2:2" x14ac:dyDescent="0.3">
      <c r="B251">
        <v>250</v>
      </c>
    </row>
    <row r="252" spans="2:2" x14ac:dyDescent="0.3">
      <c r="B252">
        <v>251</v>
      </c>
    </row>
    <row r="253" spans="2:2" x14ac:dyDescent="0.3">
      <c r="B253">
        <v>252</v>
      </c>
    </row>
    <row r="254" spans="2:2" x14ac:dyDescent="0.3">
      <c r="B254">
        <v>253</v>
      </c>
    </row>
    <row r="255" spans="2:2" x14ac:dyDescent="0.3">
      <c r="B255">
        <v>254</v>
      </c>
    </row>
    <row r="256" spans="2:2" x14ac:dyDescent="0.3">
      <c r="B256">
        <v>255</v>
      </c>
    </row>
    <row r="257" spans="2:2" x14ac:dyDescent="0.3">
      <c r="B257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0"/>
  <sheetViews>
    <sheetView zoomScaleNormal="100" workbookViewId="0">
      <selection activeCell="B3" sqref="B3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7" ht="75.599999999999994" customHeight="1" x14ac:dyDescent="0.3">
      <c r="A1" s="26" t="s">
        <v>4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7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75</v>
      </c>
      <c r="N2" s="1">
        <f>COUNTA(Data_Patch[Outlet ID])</f>
        <v>23</v>
      </c>
    </row>
    <row r="3" spans="1:17" x14ac:dyDescent="0.3">
      <c r="A3" s="3" t="s">
        <v>14</v>
      </c>
      <c r="B3" s="3">
        <f>_xlfn.XLOOKUP($A$2&amp;"-"&amp;B$2, Data_Patch[Outlet ID], Data_Patch[Universe], "")</f>
        <v>25</v>
      </c>
      <c r="C3" s="3">
        <f>_xlfn.XLOOKUP($A$2&amp;"-"&amp;C$2, Data_Patch[Outlet ID], Data_Patch[Universe], "")</f>
        <v>28</v>
      </c>
      <c r="D3" s="3">
        <f>_xlfn.XLOOKUP($A$2&amp;"-"&amp;D$2, Data_Patch[Outlet ID], Data_Patch[Universe], "")</f>
        <v>27</v>
      </c>
      <c r="E3" s="3">
        <f>_xlfn.XLOOKUP($A$2&amp;"-"&amp;E$2, Data_Patch[Outlet ID], Data_Patch[Universe], "")</f>
        <v>26</v>
      </c>
      <c r="F3" s="3">
        <f>_xlfn.XLOOKUP($A$2&amp;"-"&amp;F$2, Data_Patch[Outlet ID], Data_Patch[Universe], "")</f>
        <v>31</v>
      </c>
      <c r="G3" s="3">
        <f>_xlfn.XLOOKUP($A$2&amp;"-"&amp;G$2, Data_Patch[Outlet ID], Data_Patch[Universe], "")</f>
        <v>30</v>
      </c>
      <c r="H3" s="3">
        <f>_xlfn.XLOOKUP($A$2&amp;"-"&amp;H$2, Data_Patch[Outlet ID], Data_Patch[Universe], "")</f>
        <v>29</v>
      </c>
      <c r="I3" s="3">
        <f>_xlfn.XLOOKUP($A$2&amp;"-"&amp;I$2, Data_Patch[Outlet ID], Data_Patch[Universe], "")</f>
        <v>33</v>
      </c>
      <c r="J3" s="18" t="s">
        <v>1</v>
      </c>
      <c r="M3" s="17" t="s">
        <v>74</v>
      </c>
      <c r="N3" s="1">
        <v>40</v>
      </c>
    </row>
    <row r="4" spans="1:17" x14ac:dyDescent="0.3">
      <c r="A4" s="3" t="s">
        <v>15</v>
      </c>
      <c r="B4" s="3" t="str">
        <f>_xlfn.XLOOKUP($A$2&amp;"-"&amp;B$2, Data_Patch[Outlet ID], Data_Patch[Cable], "")</f>
        <v>LX9.1.1</v>
      </c>
      <c r="C4" s="3" t="str">
        <f>_xlfn.XLOOKUP($A$2&amp;"-"&amp;C$2, Data_Patch[Outlet ID], Data_Patch[Cable], "")</f>
        <v>LX9.1.2</v>
      </c>
      <c r="D4" s="3" t="str">
        <f>_xlfn.XLOOKUP($A$2&amp;"-"&amp;D$2, Data_Patch[Outlet ID], Data_Patch[Cable], "")</f>
        <v>LX9.1.3</v>
      </c>
      <c r="E4" s="3" t="str">
        <f>_xlfn.XLOOKUP($A$2&amp;"-"&amp;E$2, Data_Patch[Outlet ID], Data_Patch[Cable], "")</f>
        <v>LX9.1.4</v>
      </c>
      <c r="F4" s="3" t="str">
        <f>_xlfn.XLOOKUP($A$2&amp;"-"&amp;F$2, Data_Patch[Outlet ID], Data_Patch[Cable], "")</f>
        <v>LX10.1.1</v>
      </c>
      <c r="G4" s="3" t="str">
        <f>_xlfn.XLOOKUP($A$2&amp;"-"&amp;G$2, Data_Patch[Outlet ID], Data_Patch[Cable], "")</f>
        <v>LX10.1.2</v>
      </c>
      <c r="H4" s="3" t="str">
        <f>_xlfn.XLOOKUP($A$2&amp;"-"&amp;H$2, Data_Patch[Outlet ID], Data_Patch[Cable], "")</f>
        <v>LX10.1.3</v>
      </c>
      <c r="I4" s="3" t="str">
        <f>_xlfn.XLOOKUP($A$2&amp;"-"&amp;I$2, Data_Patch[Outlet ID], Data_Patch[Cable], "")</f>
        <v>LX11.1.1</v>
      </c>
      <c r="J4" s="18" t="s">
        <v>16</v>
      </c>
    </row>
    <row r="5" spans="1:17" x14ac:dyDescent="0.3">
      <c r="A5" s="3"/>
      <c r="B5" s="3" t="str">
        <f>_xlfn.XLOOKUP($A$2&amp;"-"&amp;B$2, Data_Patch[Outlet ID], Data_Patch[Type], "")</f>
        <v>Sneak</v>
      </c>
      <c r="C5" s="3" t="str">
        <f>_xlfn.XLOOKUP($A$2&amp;"-"&amp;C$2, Data_Patch[Outlet ID], Data_Patch[Type], "")</f>
        <v>Sneak</v>
      </c>
      <c r="D5" s="3" t="str">
        <f>_xlfn.XLOOKUP($A$2&amp;"-"&amp;D$2, Data_Patch[Outlet ID], Data_Patch[Type], "")</f>
        <v>Sneak</v>
      </c>
      <c r="E5" s="3" t="str">
        <f>_xlfn.XLOOKUP($A$2&amp;"-"&amp;E$2, Data_Patch[Outlet ID], Data_Patch[Type], "")</f>
        <v>Sneak</v>
      </c>
      <c r="F5" s="3" t="str">
        <f>_xlfn.XLOOKUP($A$2&amp;"-"&amp;F$2, Data_Patch[Outlet ID], Data_Patch[Type], "")</f>
        <v>Sneak</v>
      </c>
      <c r="G5" s="3" t="str">
        <f>_xlfn.XLOOKUP($A$2&amp;"-"&amp;G$2, Data_Patch[Outlet ID], Data_Patch[Type], "")</f>
        <v>Sneak</v>
      </c>
      <c r="H5" s="3" t="str">
        <f>_xlfn.XLOOKUP($A$2&amp;"-"&amp;H$2, Data_Patch[Outlet ID], Data_Patch[Type], "")</f>
        <v>Sneak</v>
      </c>
      <c r="I5" s="3" t="str">
        <f>_xlfn.XLOOKUP($A$2&amp;"-"&amp;I$2, Data_Patch[Outlet ID], Data_Patch[Type], "")</f>
        <v>Sneak</v>
      </c>
      <c r="J5" s="18" t="s">
        <v>0</v>
      </c>
    </row>
    <row r="6" spans="1:17" x14ac:dyDescent="0.3">
      <c r="J6" s="18"/>
    </row>
    <row r="7" spans="1:17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</row>
    <row r="8" spans="1:17" x14ac:dyDescent="0.3">
      <c r="A8" s="3" t="s">
        <v>14</v>
      </c>
      <c r="B8" s="3">
        <f>_xlfn.XLOOKUP($A$7&amp;"-"&amp;B$7, Data_Patch[Outlet ID], Data_Patch[Universe], "")</f>
        <v>32</v>
      </c>
      <c r="C8" s="3">
        <f>_xlfn.XLOOKUP($A$7&amp;"-"&amp;C$7, Data_Patch[Outlet ID], Data_Patch[Universe], "")</f>
        <v>36</v>
      </c>
      <c r="D8" s="3">
        <f>_xlfn.XLOOKUP($A$7&amp;"-"&amp;D$7, Data_Patch[Outlet ID], Data_Patch[Universe], "")</f>
        <v>35</v>
      </c>
      <c r="E8" s="3">
        <f>_xlfn.XLOOKUP($A$7&amp;"-"&amp;E$7, Data_Patch[Outlet ID], Data_Patch[Universe], "")</f>
        <v>34</v>
      </c>
      <c r="F8" s="3">
        <f>_xlfn.XLOOKUP($A$7&amp;"-"&amp;F$7, Data_Patch[Outlet ID], Data_Patch[Universe], "")</f>
        <v>37</v>
      </c>
      <c r="G8" s="3">
        <f>_xlfn.XLOOKUP($A$7&amp;"-"&amp;G$7, Data_Patch[Outlet ID], Data_Patch[Universe], "")</f>
        <v>45</v>
      </c>
      <c r="H8" s="3">
        <f>_xlfn.XLOOKUP($A$7&amp;"-"&amp;H$7, Data_Patch[Outlet ID], Data_Patch[Universe], "")</f>
        <v>44</v>
      </c>
      <c r="I8" s="3">
        <f>_xlfn.XLOOKUP($A$7&amp;"-"&amp;I$7, Data_Patch[Outlet ID], Data_Patch[Universe], "")</f>
        <v>43</v>
      </c>
      <c r="J8" s="18" t="s">
        <v>1</v>
      </c>
    </row>
    <row r="9" spans="1:17" x14ac:dyDescent="0.3">
      <c r="A9" s="3" t="s">
        <v>15</v>
      </c>
      <c r="B9" s="3" t="str">
        <f>_xlfn.XLOOKUP($A$7&amp;"-"&amp;B$7, Data_Patch[Outlet ID], Data_Patch[Cable], "")</f>
        <v>LX11.1.2</v>
      </c>
      <c r="C9" s="3" t="str">
        <f>_xlfn.XLOOKUP($A$7&amp;"-"&amp;C$7, Data_Patch[Outlet ID], Data_Patch[Cable], "")</f>
        <v>LX11.1.3</v>
      </c>
      <c r="D9" s="3" t="str">
        <f>_xlfn.XLOOKUP($A$7&amp;"-"&amp;D$7, Data_Patch[Outlet ID], Data_Patch[Cable], "")</f>
        <v>LX11.1.4</v>
      </c>
      <c r="E9" s="3" t="str">
        <f>_xlfn.XLOOKUP($A$7&amp;"-"&amp;E$7, Data_Patch[Outlet ID], Data_Patch[Cable], "")</f>
        <v>LX11.2.1</v>
      </c>
      <c r="F9" s="3" t="str">
        <f>_xlfn.XLOOKUP($A$7&amp;"-"&amp;F$7, Data_Patch[Outlet ID], Data_Patch[Cable], "")</f>
        <v>LX13.1</v>
      </c>
      <c r="G9" s="3" t="str">
        <f>_xlfn.XLOOKUP($A$7&amp;"-"&amp;G$7, Data_Patch[Outlet ID], Data_Patch[Cable], "")</f>
        <v>DSL.1.1</v>
      </c>
      <c r="H9" s="3" t="str">
        <f>_xlfn.XLOOKUP($A$7&amp;"-"&amp;H$7, Data_Patch[Outlet ID], Data_Patch[Cable], "")</f>
        <v>DSL.1.2</v>
      </c>
      <c r="I9" s="3" t="str">
        <f>_xlfn.XLOOKUP($A$7&amp;"-"&amp;I$7, Data_Patch[Outlet ID], Data_Patch[Cable], "")</f>
        <v>DSL.1.3</v>
      </c>
      <c r="J9" s="18" t="s">
        <v>16</v>
      </c>
    </row>
    <row r="10" spans="1:17" x14ac:dyDescent="0.3">
      <c r="A10" s="3"/>
      <c r="B10" s="3" t="str">
        <f>_xlfn.XLOOKUP($A$7&amp;"-"&amp;B$7, Data_Patch[Outlet ID], Data_Patch[Type], "")</f>
        <v>Sneak</v>
      </c>
      <c r="C10" s="3" t="str">
        <f>_xlfn.XLOOKUP($A$7&amp;"-"&amp;C$7, Data_Patch[Outlet ID], Data_Patch[Type], "")</f>
        <v>Sneak</v>
      </c>
      <c r="D10" s="3" t="str">
        <f>_xlfn.XLOOKUP($A$7&amp;"-"&amp;D$7, Data_Patch[Outlet ID], Data_Patch[Type], "")</f>
        <v>Sneak</v>
      </c>
      <c r="E10" s="3" t="str">
        <f>_xlfn.XLOOKUP($A$7&amp;"-"&amp;E$7, Data_Patch[Outlet ID], Data_Patch[Type], "")</f>
        <v>Sneak</v>
      </c>
      <c r="F10" s="3" t="str">
        <f>_xlfn.XLOOKUP($A$7&amp;"-"&amp;F$7, Data_Patch[Outlet ID], Data_Patch[Type], "")</f>
        <v>Single</v>
      </c>
      <c r="G10" s="3" t="str">
        <f>_xlfn.XLOOKUP($A$7&amp;"-"&amp;G$7, Data_Patch[Outlet ID], Data_Patch[Type], "")</f>
        <v>Sneak</v>
      </c>
      <c r="H10" s="3" t="str">
        <f>_xlfn.XLOOKUP($A$7&amp;"-"&amp;H$7, Data_Patch[Outlet ID], Data_Patch[Type], "")</f>
        <v>Sneak</v>
      </c>
      <c r="I10" s="3" t="str">
        <f>_xlfn.XLOOKUP($A$7&amp;"-"&amp;I$7, Data_Patch[Outlet ID], Data_Patch[Type], "")</f>
        <v>Sneak</v>
      </c>
      <c r="J10" s="18" t="s">
        <v>0</v>
      </c>
      <c r="Q10" s="1" t="str">
        <f>_xlfn.XLOOKUP($A$2&amp;"-"&amp;B$2, Data_Patch[Outlet ID], Data_Patch[Cable], "")</f>
        <v>LX9.1.1</v>
      </c>
    </row>
    <row r="11" spans="1:17" x14ac:dyDescent="0.3">
      <c r="J11" s="18"/>
      <c r="N11" s="31"/>
      <c r="O11" s="31"/>
    </row>
    <row r="12" spans="1:17" x14ac:dyDescent="0.3">
      <c r="A12" s="2" t="s">
        <v>18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  <c r="H12" s="3" t="s">
        <v>12</v>
      </c>
      <c r="I12" s="3" t="s">
        <v>13</v>
      </c>
      <c r="J12" s="18"/>
      <c r="N12" s="14"/>
      <c r="O12" s="15"/>
    </row>
    <row r="13" spans="1:17" x14ac:dyDescent="0.3">
      <c r="A13" s="3" t="s">
        <v>14</v>
      </c>
      <c r="B13" s="3">
        <f>_xlfn.XLOOKUP($A$12&amp;"-"&amp;B$12, Data_Patch[Outlet ID], Data_Patch[Universe], "")</f>
        <v>42</v>
      </c>
      <c r="C13" s="3">
        <f>_xlfn.XLOOKUP($A$12&amp;"-"&amp;C$12, Data_Patch[Outlet ID], Data_Patch[Universe], "")</f>
        <v>42</v>
      </c>
      <c r="D13" s="3">
        <f>_xlfn.XLOOKUP($A$12&amp;"-"&amp;D$12, Data_Patch[Outlet ID], Data_Patch[Universe], "")</f>
        <v>53</v>
      </c>
      <c r="E13" s="3">
        <f>_xlfn.XLOOKUP($A$12&amp;"-"&amp;E$12, Data_Patch[Outlet ID], Data_Patch[Universe], "")</f>
        <v>54</v>
      </c>
      <c r="F13" s="3">
        <f>_xlfn.XLOOKUP($A$12&amp;"-"&amp;F$12, Data_Patch[Outlet ID], Data_Patch[Universe], "")</f>
        <v>55</v>
      </c>
      <c r="G13" s="3">
        <f>_xlfn.XLOOKUP($A$12&amp;"-"&amp;G$12, Data_Patch[Outlet ID], Data_Patch[Universe], "")</f>
        <v>52</v>
      </c>
      <c r="H13" s="3">
        <f>_xlfn.XLOOKUP($A$12&amp;"-"&amp;H$12, Data_Patch[Outlet ID], Data_Patch[Universe], "")</f>
        <v>51</v>
      </c>
      <c r="I13" s="3" t="str">
        <f>_xlfn.XLOOKUP($A$12&amp;"-"&amp;I$12, Data_Patch[Outlet ID], Data_Patch[Universe], "")</f>
        <v/>
      </c>
      <c r="J13" s="18" t="s">
        <v>1</v>
      </c>
    </row>
    <row r="14" spans="1:17" x14ac:dyDescent="0.3">
      <c r="A14" s="3" t="s">
        <v>15</v>
      </c>
      <c r="B14" s="3" t="str">
        <f>_xlfn.XLOOKUP($A$12&amp;"-"&amp;B$12, Data_Patch[Outlet ID], Data_Patch[Cable], "")</f>
        <v>DSL.1.4</v>
      </c>
      <c r="C14" s="3" t="str">
        <f>_xlfn.XLOOKUP($A$12&amp;"-"&amp;C$12, Data_Patch[Outlet ID], Data_Patch[Cable], "")</f>
        <v>DSL.2.1</v>
      </c>
      <c r="D14" s="3" t="str">
        <f>_xlfn.XLOOKUP($A$12&amp;"-"&amp;D$12, Data_Patch[Outlet ID], Data_Patch[Cable], "")</f>
        <v>CAT SL.1.1</v>
      </c>
      <c r="E14" s="3" t="str">
        <f>_xlfn.XLOOKUP($A$12&amp;"-"&amp;E$12, Data_Patch[Outlet ID], Data_Patch[Cable], "")</f>
        <v>CAT SL.1.2</v>
      </c>
      <c r="F14" s="3" t="str">
        <f>_xlfn.XLOOKUP($A$12&amp;"-"&amp;F$12, Data_Patch[Outlet ID], Data_Patch[Cable], "")</f>
        <v>CAT SL.1.3</v>
      </c>
      <c r="G14" s="3" t="str">
        <f>_xlfn.XLOOKUP($A$12&amp;"-"&amp;G$12, Data_Patch[Outlet ID], Data_Patch[Cable], "")</f>
        <v>B SL.1</v>
      </c>
      <c r="H14" s="3" t="str">
        <f>_xlfn.XLOOKUP($A$12&amp;"-"&amp;H$12, Data_Patch[Outlet ID], Data_Patch[Cable], "")</f>
        <v>B SL.2</v>
      </c>
      <c r="I14" s="3" t="str">
        <f>_xlfn.XLOOKUP($A$12&amp;"-"&amp;I$12, Data_Patch[Outlet ID], Data_Patch[Cable], "")</f>
        <v/>
      </c>
      <c r="J14" s="18" t="s">
        <v>16</v>
      </c>
    </row>
    <row r="15" spans="1:17" x14ac:dyDescent="0.3">
      <c r="A15" s="3"/>
      <c r="B15" s="3" t="str">
        <f>_xlfn.XLOOKUP($A$12&amp;"-"&amp;B$12, Data_Patch[Outlet ID], Data_Patch[Type], "")</f>
        <v>Sneak</v>
      </c>
      <c r="C15" s="3" t="str">
        <f>_xlfn.XLOOKUP($A$12&amp;"-"&amp;C$12, Data_Patch[Outlet ID], Data_Patch[Type], "")</f>
        <v>Sneak</v>
      </c>
      <c r="D15" s="3" t="str">
        <f>_xlfn.XLOOKUP($A$12&amp;"-"&amp;D$12, Data_Patch[Outlet ID], Data_Patch[Type], "")</f>
        <v>Sneak</v>
      </c>
      <c r="E15" s="3" t="str">
        <f>_xlfn.XLOOKUP($A$12&amp;"-"&amp;E$12, Data_Patch[Outlet ID], Data_Patch[Type], "")</f>
        <v>Sneak</v>
      </c>
      <c r="F15" s="3" t="str">
        <f>_xlfn.XLOOKUP($A$12&amp;"-"&amp;F$12, Data_Patch[Outlet ID], Data_Patch[Type], "")</f>
        <v>Sneak</v>
      </c>
      <c r="G15" s="3" t="str">
        <f>_xlfn.XLOOKUP($A$12&amp;"-"&amp;G$12, Data_Patch[Outlet ID], Data_Patch[Type], "")</f>
        <v>Single</v>
      </c>
      <c r="H15" s="3" t="str">
        <f>_xlfn.XLOOKUP($A$12&amp;"-"&amp;H$12, Data_Patch[Outlet ID], Data_Patch[Type], "")</f>
        <v>Single</v>
      </c>
      <c r="I15" s="3" t="str">
        <f>_xlfn.XLOOKUP($A$12&amp;"-"&amp;I$12, Data_Patch[Outlet ID], Data_Patch[Type], "")</f>
        <v/>
      </c>
      <c r="J15" s="18" t="s">
        <v>0</v>
      </c>
    </row>
    <row r="16" spans="1:17" x14ac:dyDescent="0.3">
      <c r="J16" s="18"/>
    </row>
    <row r="17" spans="1:18" x14ac:dyDescent="0.3">
      <c r="A17" s="2" t="s">
        <v>19</v>
      </c>
      <c r="B17" s="3" t="s">
        <v>6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  <c r="H17" s="3" t="s">
        <v>12</v>
      </c>
      <c r="I17" s="3" t="s">
        <v>13</v>
      </c>
      <c r="J17" s="18"/>
    </row>
    <row r="18" spans="1:18" x14ac:dyDescent="0.3">
      <c r="A18" s="3" t="s">
        <v>14</v>
      </c>
      <c r="B18" s="3" t="str">
        <f>_xlfn.XLOOKUP($A$17&amp;"-"&amp;B$17, Data_Patch[Outlet ID], Data_Patch[Universe], "")</f>
        <v/>
      </c>
      <c r="C18" s="3" t="str">
        <f>_xlfn.XLOOKUP($A$17&amp;"-"&amp;C$17, Data_Patch[Outlet ID], Data_Patch[Universe], "")</f>
        <v/>
      </c>
      <c r="D18" s="3" t="str">
        <f>_xlfn.XLOOKUP($A$17&amp;"-"&amp;D$17, Data_Patch[Outlet ID], Data_Patch[Universe], "")</f>
        <v/>
      </c>
      <c r="E18" s="3" t="str">
        <f>_xlfn.XLOOKUP($A$17&amp;"-"&amp;E$17, Data_Patch[Outlet ID], Data_Patch[Universe], "")</f>
        <v/>
      </c>
      <c r="F18" s="3" t="str">
        <f>_xlfn.XLOOKUP($A$17&amp;"-"&amp;F$17, Data_Patch[Outlet ID], Data_Patch[Universe], "")</f>
        <v/>
      </c>
      <c r="G18" s="3" t="str">
        <f>_xlfn.XLOOKUP($A$17&amp;"-"&amp;G$17, Data_Patch[Outlet ID], Data_Patch[Universe], "")</f>
        <v/>
      </c>
      <c r="H18" s="3" t="str">
        <f>_xlfn.XLOOKUP($A$17&amp;"-"&amp;H$17, Data_Patch[Outlet ID], Data_Patch[Universe], "")</f>
        <v/>
      </c>
      <c r="I18" s="3" t="str">
        <f>_xlfn.XLOOKUP($A$17&amp;"-"&amp;I$17, Data_Patch[Outlet ID], Data_Patch[Universe], "")</f>
        <v/>
      </c>
      <c r="J18" s="18" t="s">
        <v>1</v>
      </c>
    </row>
    <row r="19" spans="1:18" x14ac:dyDescent="0.3">
      <c r="A19" s="3" t="s">
        <v>15</v>
      </c>
      <c r="B19" s="3" t="str">
        <f>_xlfn.XLOOKUP($A$17&amp;"-"&amp;B$17, Data_Patch[Outlet ID], Data_Patch[Cable], "")</f>
        <v/>
      </c>
      <c r="C19" s="3" t="str">
        <f>_xlfn.XLOOKUP($A$17&amp;"-"&amp;C$17, Data_Patch[Outlet ID], Data_Patch[Cable], "")</f>
        <v/>
      </c>
      <c r="D19" s="3" t="str">
        <f>_xlfn.XLOOKUP($A$17&amp;"-"&amp;D$17, Data_Patch[Outlet ID], Data_Patch[Cable], "")</f>
        <v/>
      </c>
      <c r="E19" s="3" t="str">
        <f>_xlfn.XLOOKUP($A$17&amp;"-"&amp;E$17, Data_Patch[Outlet ID], Data_Patch[Cable], "")</f>
        <v/>
      </c>
      <c r="F19" s="3" t="str">
        <f>_xlfn.XLOOKUP($A$17&amp;"-"&amp;F$17, Data_Patch[Outlet ID], Data_Patch[Cable], "")</f>
        <v/>
      </c>
      <c r="G19" s="3" t="str">
        <f>_xlfn.XLOOKUP($A$17&amp;"-"&amp;G$17, Data_Patch[Outlet ID], Data_Patch[Cable], "")</f>
        <v/>
      </c>
      <c r="H19" s="3" t="str">
        <f>_xlfn.XLOOKUP($A$17&amp;"-"&amp;H$17, Data_Patch[Outlet ID], Data_Patch[Cable], "")</f>
        <v/>
      </c>
      <c r="I19" s="3" t="str">
        <f>_xlfn.XLOOKUP($A$17&amp;"-"&amp;I$17, Data_Patch[Outlet ID], Data_Patch[Cable], "")</f>
        <v/>
      </c>
      <c r="J19" s="18" t="s">
        <v>16</v>
      </c>
    </row>
    <row r="20" spans="1:18" x14ac:dyDescent="0.3">
      <c r="A20" s="3"/>
      <c r="B20" s="3" t="str">
        <f>_xlfn.XLOOKUP($A$17&amp;"-"&amp;B$17, Data_Patch[Outlet ID], Data_Patch[Type], "")</f>
        <v/>
      </c>
      <c r="C20" s="3" t="str">
        <f>_xlfn.XLOOKUP($A$17&amp;"-"&amp;C$17, Data_Patch[Outlet ID], Data_Patch[Type], "")</f>
        <v/>
      </c>
      <c r="D20" s="3" t="str">
        <f>_xlfn.XLOOKUP($A$17&amp;"-"&amp;D$17, Data_Patch[Outlet ID], Data_Patch[Type], "")</f>
        <v/>
      </c>
      <c r="E20" s="3" t="str">
        <f>_xlfn.XLOOKUP($A$17&amp;"-"&amp;E$17, Data_Patch[Outlet ID], Data_Patch[Type], "")</f>
        <v/>
      </c>
      <c r="F20" s="3" t="str">
        <f>_xlfn.XLOOKUP($A$17&amp;"-"&amp;F$17, Data_Patch[Outlet ID], Data_Patch[Type], "")</f>
        <v/>
      </c>
      <c r="G20" s="3" t="str">
        <f>_xlfn.XLOOKUP($A$17&amp;"-"&amp;G$17, Data_Patch[Outlet ID], Data_Patch[Type], "")</f>
        <v/>
      </c>
      <c r="H20" s="3" t="str">
        <f>_xlfn.XLOOKUP($A$17&amp;"-"&amp;H$17, Data_Patch[Outlet ID], Data_Patch[Type], "")</f>
        <v/>
      </c>
      <c r="I20" s="3" t="str">
        <f>_xlfn.XLOOKUP($A$17&amp;"-"&amp;I$17, Data_Patch[Outlet ID], Data_Patch[Type], "")</f>
        <v/>
      </c>
      <c r="J20" s="18" t="s">
        <v>0</v>
      </c>
    </row>
    <row r="21" spans="1:18" x14ac:dyDescent="0.3">
      <c r="J21" s="18"/>
    </row>
    <row r="22" spans="1:18" x14ac:dyDescent="0.3">
      <c r="A22" s="2" t="s">
        <v>20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12</v>
      </c>
      <c r="I22" s="3" t="s">
        <v>13</v>
      </c>
      <c r="J22" s="18"/>
    </row>
    <row r="23" spans="1:18" x14ac:dyDescent="0.3">
      <c r="A23" s="3" t="s">
        <v>14</v>
      </c>
      <c r="B23" s="3" t="str">
        <f>_xlfn.XLOOKUP($A$22&amp;"-"&amp;B$22, Data_Patch[Outlet ID], Data_Patch[Universe], "")</f>
        <v/>
      </c>
      <c r="C23" s="3" t="str">
        <f>_xlfn.XLOOKUP($A$22&amp;"-"&amp;C$22, Data_Patch[Outlet ID], Data_Patch[Universe], "")</f>
        <v/>
      </c>
      <c r="D23" s="3" t="str">
        <f>_xlfn.XLOOKUP($A$22&amp;"-"&amp;D$22, Data_Patch[Outlet ID], Data_Patch[Universe], "")</f>
        <v/>
      </c>
      <c r="E23" s="3" t="str">
        <f>_xlfn.XLOOKUP($A$22&amp;"-"&amp;E$22, Data_Patch[Outlet ID], Data_Patch[Universe], "")</f>
        <v/>
      </c>
      <c r="F23" s="3" t="str">
        <f>_xlfn.XLOOKUP($A$22&amp;"-"&amp;F$22, Data_Patch[Outlet ID], Data_Patch[Universe], "")</f>
        <v/>
      </c>
      <c r="G23" s="3" t="str">
        <f>_xlfn.XLOOKUP($A$22&amp;"-"&amp;G$22, Data_Patch[Outlet ID], Data_Patch[Universe], "")</f>
        <v/>
      </c>
      <c r="H23" s="3" t="str">
        <f>_xlfn.XLOOKUP($A$22&amp;"-"&amp;H$22, Data_Patch[Outlet ID], Data_Patch[Universe], "")</f>
        <v/>
      </c>
      <c r="I23" s="3" t="str">
        <f>_xlfn.XLOOKUP($A$22&amp;"-"&amp;I$22, Data_Patch[Outlet ID], Data_Patch[Universe], "")</f>
        <v/>
      </c>
      <c r="J23" s="18" t="s">
        <v>1</v>
      </c>
    </row>
    <row r="24" spans="1:18" x14ac:dyDescent="0.3">
      <c r="A24" s="3" t="s">
        <v>15</v>
      </c>
      <c r="B24" s="3" t="str">
        <f>_xlfn.XLOOKUP($A$22&amp;"-"&amp;B$22, Data_Patch[Outlet ID], Data_Patch[Cable], "")</f>
        <v/>
      </c>
      <c r="C24" s="3" t="str">
        <f>_xlfn.XLOOKUP($A$22&amp;"-"&amp;C$22, Data_Patch[Outlet ID], Data_Patch[Cable], "")</f>
        <v/>
      </c>
      <c r="D24" s="3" t="str">
        <f>_xlfn.XLOOKUP($A$22&amp;"-"&amp;D$22, Data_Patch[Outlet ID], Data_Patch[Cable], "")</f>
        <v/>
      </c>
      <c r="E24" s="3" t="str">
        <f>_xlfn.XLOOKUP($A$22&amp;"-"&amp;E$22, Data_Patch[Outlet ID], Data_Patch[Cable], "")</f>
        <v/>
      </c>
      <c r="F24" s="3" t="str">
        <f>_xlfn.XLOOKUP($A$22&amp;"-"&amp;F$22, Data_Patch[Outlet ID], Data_Patch[Cable], "")</f>
        <v/>
      </c>
      <c r="G24" s="3" t="str">
        <f>_xlfn.XLOOKUP($A$22&amp;"-"&amp;G$22, Data_Patch[Outlet ID], Data_Patch[Cable], "")</f>
        <v/>
      </c>
      <c r="H24" s="3" t="str">
        <f>_xlfn.XLOOKUP($A$22&amp;"-"&amp;H$22, Data_Patch[Outlet ID], Data_Patch[Cable], "")</f>
        <v/>
      </c>
      <c r="I24" s="3" t="str">
        <f>_xlfn.XLOOKUP($A$22&amp;"-"&amp;I$22, Data_Patch[Outlet ID], Data_Patch[Cable], "")</f>
        <v/>
      </c>
      <c r="J24" s="18" t="s">
        <v>16</v>
      </c>
    </row>
    <row r="25" spans="1:18" x14ac:dyDescent="0.3">
      <c r="A25" s="3"/>
      <c r="B25" s="3" t="str">
        <f>_xlfn.XLOOKUP($A$22&amp;"-"&amp;B$22, Data_Patch[Outlet ID], Data_Patch[Type], "")</f>
        <v/>
      </c>
      <c r="C25" s="3" t="str">
        <f>_xlfn.XLOOKUP($A$22&amp;"-"&amp;C$22, Data_Patch[Outlet ID], Data_Patch[Type], "")</f>
        <v/>
      </c>
      <c r="D25" s="3" t="str">
        <f>_xlfn.XLOOKUP($A$22&amp;"-"&amp;D$22, Data_Patch[Outlet ID], Data_Patch[Type], "")</f>
        <v/>
      </c>
      <c r="E25" s="3" t="str">
        <f>_xlfn.XLOOKUP($A$22&amp;"-"&amp;E$22, Data_Patch[Outlet ID], Data_Patch[Type], "")</f>
        <v/>
      </c>
      <c r="F25" s="3" t="str">
        <f>_xlfn.XLOOKUP($A$22&amp;"-"&amp;F$22, Data_Patch[Outlet ID], Data_Patch[Type], "")</f>
        <v/>
      </c>
      <c r="G25" s="3" t="str">
        <f>_xlfn.XLOOKUP($A$22&amp;"-"&amp;G$22, Data_Patch[Outlet ID], Data_Patch[Type], "")</f>
        <v/>
      </c>
      <c r="H25" s="3" t="str">
        <f>_xlfn.XLOOKUP($A$22&amp;"-"&amp;H$22, Data_Patch[Outlet ID], Data_Patch[Type], "")</f>
        <v/>
      </c>
      <c r="I25" s="3" t="str">
        <f>_xlfn.XLOOKUP($A$22&amp;"-"&amp;I$22, Data_Patch[Outlet ID], Data_Patch[Type], "")</f>
        <v/>
      </c>
      <c r="J25" s="18" t="s">
        <v>0</v>
      </c>
    </row>
    <row r="27" spans="1:18" ht="6" customHeight="1" x14ac:dyDescent="0.3">
      <c r="B27" s="27"/>
      <c r="C27" s="28"/>
      <c r="D27" s="29"/>
      <c r="E27" s="30"/>
      <c r="F27" s="32"/>
      <c r="G27" s="33"/>
      <c r="H27" s="34"/>
      <c r="I27" s="35"/>
      <c r="J27" s="7"/>
      <c r="K27" s="3"/>
      <c r="L27" s="8"/>
      <c r="M27" s="9"/>
      <c r="N27" s="10"/>
      <c r="O27" s="11"/>
      <c r="P27" s="12"/>
      <c r="Q27" s="24" t="s">
        <v>29</v>
      </c>
      <c r="R27" s="25"/>
    </row>
    <row r="28" spans="1:18" ht="6" customHeight="1" x14ac:dyDescent="0.3">
      <c r="B28" s="27"/>
      <c r="C28" s="28"/>
      <c r="D28" s="29"/>
      <c r="E28" s="30"/>
      <c r="F28" s="32"/>
      <c r="G28" s="33"/>
      <c r="H28" s="34"/>
      <c r="I28" s="35"/>
      <c r="J28" s="13"/>
      <c r="K28" s="13"/>
      <c r="L28" s="13"/>
      <c r="M28" s="13"/>
      <c r="N28" s="13"/>
      <c r="O28" s="13"/>
      <c r="P28" s="13"/>
      <c r="Q28" s="24"/>
      <c r="R28" s="25"/>
    </row>
    <row r="29" spans="1:18" ht="15" hidden="1" customHeight="1" x14ac:dyDescent="0.3">
      <c r="B29" s="3">
        <v>1</v>
      </c>
      <c r="C29" s="3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9"/>
      <c r="R29" s="19"/>
    </row>
    <row r="30" spans="1:18" x14ac:dyDescent="0.3">
      <c r="A30" s="6" t="s">
        <v>21</v>
      </c>
      <c r="B30" s="3" t="str">
        <f>_xlfn.XLOOKUP(B29, Data_Multis[Multi ID], Data_Multis[Multi Name], "")</f>
        <v>LX9.1</v>
      </c>
      <c r="C30" s="3" t="str">
        <f>_xlfn.XLOOKUP(C29, Data_Multis[Multi ID], Data_Multis[Multi Name], "")</f>
        <v>LX10.1</v>
      </c>
      <c r="D30" s="3" t="str">
        <f>_xlfn.XLOOKUP(D29, Data_Multis[Multi ID], Data_Multis[Multi Name], "")</f>
        <v>LX11.1</v>
      </c>
      <c r="E30" s="3" t="str">
        <f>_xlfn.XLOOKUP(E29, Data_Multis[Multi ID], Data_Multis[Multi Name], "")</f>
        <v>LX11.2</v>
      </c>
      <c r="F30" s="3" t="str">
        <f>_xlfn.XLOOKUP(F29, Data_Multis[Multi ID], Data_Multis[Multi Name], "")</f>
        <v>DSL.1</v>
      </c>
      <c r="G30" s="3" t="str">
        <f>_xlfn.XLOOKUP(G29, Data_Multis[Multi ID], Data_Multis[Multi Name], "")</f>
        <v>DSL.2</v>
      </c>
      <c r="H30" s="3" t="str">
        <f>_xlfn.XLOOKUP(H29, Data_Multis[Multi ID], Data_Multis[Multi Name], "")</f>
        <v>CAT SL.1</v>
      </c>
      <c r="I30" s="3" t="str">
        <f>_xlfn.XLOOKUP(I29, Data_Multis[Multi ID], Data_Multis[Multi Name], "")</f>
        <v/>
      </c>
      <c r="J30" s="3" t="str">
        <f>_xlfn.XLOOKUP(J29, Data_Multis[Multi ID], Data_Multis[Multi Name], "")</f>
        <v/>
      </c>
      <c r="K30" s="3" t="str">
        <f>_xlfn.XLOOKUP(K29, Data_Multis[Multi ID], Data_Multis[Multi Name], "")</f>
        <v/>
      </c>
      <c r="L30" s="3" t="str">
        <f>_xlfn.XLOOKUP(L29, Data_Multis[Multi ID], Data_Multis[Multi Name], "")</f>
        <v/>
      </c>
      <c r="M30" s="3" t="str">
        <f>_xlfn.XLOOKUP(M29, Data_Multis[Multi ID], Data_Multis[Multi Name], "")</f>
        <v/>
      </c>
      <c r="N30" s="3" t="str">
        <f>_xlfn.XLOOKUP(N29, Data_Multis[Multi ID], Data_Multis[Multi Name], "")</f>
        <v/>
      </c>
      <c r="O30" s="3" t="str">
        <f>_xlfn.XLOOKUP(O29, Data_Multis[Multi ID], Data_Multis[Multi Name], "")</f>
        <v/>
      </c>
      <c r="P30" s="3" t="str">
        <f>_xlfn.XLOOKUP(P29, Data_Multis[Multi ID], Data_Multis[Multi Name], "")</f>
        <v/>
      </c>
      <c r="Q30" s="19" t="s">
        <v>22</v>
      </c>
      <c r="R30" s="19"/>
    </row>
    <row r="31" spans="1:18" x14ac:dyDescent="0.3">
      <c r="A31" s="4" t="s">
        <v>23</v>
      </c>
      <c r="B31" s="3" t="str">
        <f>_xlfn.XLOOKUP(B29, Data_Multis[Multi ID], Data_Multis[Line 1], "")</f>
        <v>LX9.1.1 U25</v>
      </c>
      <c r="C31" s="3" t="str">
        <f>_xlfn.XLOOKUP(C29, Data_Multis[Multi ID], Data_Multis[Line 1], "")</f>
        <v>LX10.1.1 U31</v>
      </c>
      <c r="D31" s="3" t="str">
        <f>_xlfn.XLOOKUP(D29, Data_Multis[Multi ID], Data_Multis[Line 1], "")</f>
        <v>LX11.1.1 U33</v>
      </c>
      <c r="E31" s="3" t="str">
        <f>_xlfn.XLOOKUP(E29, Data_Multis[Multi ID], Data_Multis[Line 1], "")</f>
        <v>LX11.2.1 U34</v>
      </c>
      <c r="F31" s="3" t="str">
        <f>_xlfn.XLOOKUP(F29, Data_Multis[Multi ID], Data_Multis[Line 1], "")</f>
        <v>DSL.1.1 U45</v>
      </c>
      <c r="G31" s="3" t="str">
        <f>_xlfn.XLOOKUP(G29, Data_Multis[Multi ID], Data_Multis[Line 1], "")</f>
        <v>DSL.2.1 U42</v>
      </c>
      <c r="H31" s="3" t="str">
        <f>_xlfn.XLOOKUP(H29, Data_Multis[Multi ID], Data_Multis[Line 1], "")</f>
        <v>CAT SL.1.1 U53</v>
      </c>
      <c r="I31" s="3" t="str">
        <f>_xlfn.XLOOKUP(I29, Data_Multis[Multi ID], Data_Multis[Line 1], "")</f>
        <v/>
      </c>
      <c r="J31" s="3" t="str">
        <f>_xlfn.XLOOKUP(J29, Data_Multis[Multi ID], Data_Multis[Line 1], "")</f>
        <v/>
      </c>
      <c r="K31" s="3" t="str">
        <f>_xlfn.XLOOKUP(K29, Data_Multis[Multi ID], Data_Multis[Line 1], "")</f>
        <v/>
      </c>
      <c r="L31" s="3" t="str">
        <f>_xlfn.XLOOKUP(L29, Data_Multis[Multi ID], Data_Multis[Line 1], "")</f>
        <v/>
      </c>
      <c r="M31" s="3" t="str">
        <f>_xlfn.XLOOKUP(M29, Data_Multis[Multi ID], Data_Multis[Line 1], "")</f>
        <v/>
      </c>
      <c r="N31" s="3" t="str">
        <f>_xlfn.XLOOKUP(N29, Data_Multis[Multi ID], Data_Multis[Line 1], "")</f>
        <v/>
      </c>
      <c r="O31" s="3" t="str">
        <f>_xlfn.XLOOKUP(O29, Data_Multis[Multi ID], Data_Multis[Line 1], "")</f>
        <v/>
      </c>
      <c r="P31" s="3" t="str">
        <f>_xlfn.XLOOKUP(P29, Data_Multis[Multi ID], Data_Multis[Line 1], "")</f>
        <v/>
      </c>
    </row>
    <row r="32" spans="1:18" x14ac:dyDescent="0.3">
      <c r="A32" s="4" t="s">
        <v>24</v>
      </c>
      <c r="B32" s="3" t="str">
        <f>_xlfn.XLOOKUP(B29, Data_Multis[Multi ID], Data_Multis[Line 2], "")</f>
        <v>LX9.1.2 U28</v>
      </c>
      <c r="C32" s="3" t="str">
        <f>_xlfn.XLOOKUP(C29, Data_Multis[Multi ID], Data_Multis[Line 2], "")</f>
        <v>LX10.1.2 U30</v>
      </c>
      <c r="D32" s="3" t="str">
        <f>_xlfn.XLOOKUP(D29, Data_Multis[Multi ID], Data_Multis[Line 2], "")</f>
        <v>LX11.1.2 U32</v>
      </c>
      <c r="E32" s="3" t="str">
        <f>_xlfn.XLOOKUP(E29, Data_Multis[Multi ID], Data_Multis[Line 2], "")</f>
        <v>SP 1</v>
      </c>
      <c r="F32" s="3" t="str">
        <f>_xlfn.XLOOKUP(F29, Data_Multis[Multi ID], Data_Multis[Line 2], "")</f>
        <v>DSL.1.2 U44</v>
      </c>
      <c r="G32" s="3" t="str">
        <f>_xlfn.XLOOKUP(G29, Data_Multis[Multi ID], Data_Multis[Line 2], "")</f>
        <v>SP 1</v>
      </c>
      <c r="H32" s="3" t="str">
        <f>_xlfn.XLOOKUP(H29, Data_Multis[Multi ID], Data_Multis[Line 2], "")</f>
        <v>CAT SL.1.2 U54</v>
      </c>
      <c r="I32" s="3" t="str">
        <f>_xlfn.XLOOKUP(I29, Data_Multis[Multi ID], Data_Multis[Line 2], "")</f>
        <v/>
      </c>
      <c r="J32" s="3" t="str">
        <f>_xlfn.XLOOKUP(J29, Data_Multis[Multi ID], Data_Multis[Line 2], "")</f>
        <v/>
      </c>
      <c r="K32" s="3" t="str">
        <f>_xlfn.XLOOKUP(K29, Data_Multis[Multi ID], Data_Multis[Line 2], "")</f>
        <v/>
      </c>
      <c r="L32" s="3" t="str">
        <f>_xlfn.XLOOKUP(L29, Data_Multis[Multi ID], Data_Multis[Line 2], "")</f>
        <v/>
      </c>
      <c r="M32" s="3" t="str">
        <f>_xlfn.XLOOKUP(M29, Data_Multis[Multi ID], Data_Multis[Line 2], "")</f>
        <v/>
      </c>
      <c r="N32" s="3" t="str">
        <f>_xlfn.XLOOKUP(N29, Data_Multis[Multi ID], Data_Multis[Line 2], "")</f>
        <v/>
      </c>
      <c r="O32" s="3" t="str">
        <f>_xlfn.XLOOKUP(O29, Data_Multis[Multi ID], Data_Multis[Line 2], "")</f>
        <v/>
      </c>
      <c r="P32" s="3" t="str">
        <f>_xlfn.XLOOKUP(P29, Data_Multis[Multi ID], Data_Multis[Line 2], "")</f>
        <v/>
      </c>
    </row>
    <row r="33" spans="1:16" x14ac:dyDescent="0.3">
      <c r="A33" s="4" t="s">
        <v>25</v>
      </c>
      <c r="B33" s="3" t="str">
        <f>_xlfn.XLOOKUP(B29, Data_Multis[Multi ID], Data_Multis[Line 3], "")</f>
        <v>LX9.1.3 U27</v>
      </c>
      <c r="C33" s="3" t="str">
        <f>_xlfn.XLOOKUP(C29, Data_Multis[Multi ID], Data_Multis[Line 3], "")</f>
        <v>LX10.1.3 U29</v>
      </c>
      <c r="D33" s="3" t="str">
        <f>_xlfn.XLOOKUP(D29, Data_Multis[Multi ID], Data_Multis[Line 3], "")</f>
        <v>LX11.1.3 U36</v>
      </c>
      <c r="E33" s="3" t="str">
        <f>_xlfn.XLOOKUP(E29, Data_Multis[Multi ID], Data_Multis[Line 3], "")</f>
        <v>SP 2</v>
      </c>
      <c r="F33" s="3" t="str">
        <f>_xlfn.XLOOKUP(F29, Data_Multis[Multi ID], Data_Multis[Line 3], "")</f>
        <v>DSL.1.3 U43</v>
      </c>
      <c r="G33" s="3" t="str">
        <f>_xlfn.XLOOKUP(G29, Data_Multis[Multi ID], Data_Multis[Line 3], "")</f>
        <v>SP 2</v>
      </c>
      <c r="H33" s="3" t="str">
        <f>_xlfn.XLOOKUP(H29, Data_Multis[Multi ID], Data_Multis[Line 3], "")</f>
        <v>CAT SL.1.3 U55</v>
      </c>
      <c r="I33" s="3" t="str">
        <f>_xlfn.XLOOKUP(I29, Data_Multis[Multi ID], Data_Multis[Line 3], "")</f>
        <v/>
      </c>
      <c r="J33" s="3" t="str">
        <f>_xlfn.XLOOKUP(J29, Data_Multis[Multi ID], Data_Multis[Line 3], "")</f>
        <v/>
      </c>
      <c r="K33" s="3" t="str">
        <f>_xlfn.XLOOKUP(K29, Data_Multis[Multi ID], Data_Multis[Line 3], "")</f>
        <v/>
      </c>
      <c r="L33" s="3" t="str">
        <f>_xlfn.XLOOKUP(L29, Data_Multis[Multi ID], Data_Multis[Line 3], "")</f>
        <v/>
      </c>
      <c r="M33" s="3" t="str">
        <f>_xlfn.XLOOKUP(M29, Data_Multis[Multi ID], Data_Multis[Line 3], "")</f>
        <v/>
      </c>
      <c r="N33" s="3" t="str">
        <f>_xlfn.XLOOKUP(N29, Data_Multis[Multi ID], Data_Multis[Line 3], "")</f>
        <v/>
      </c>
      <c r="O33" s="3" t="str">
        <f>_xlfn.XLOOKUP(O29, Data_Multis[Multi ID], Data_Multis[Line 3], "")</f>
        <v/>
      </c>
      <c r="P33" s="3" t="str">
        <f>_xlfn.XLOOKUP(P29, Data_Multis[Multi ID], Data_Multis[Line 3], "")</f>
        <v/>
      </c>
    </row>
    <row r="34" spans="1:16" x14ac:dyDescent="0.3">
      <c r="A34" s="4" t="s">
        <v>26</v>
      </c>
      <c r="B34" s="3" t="str">
        <f>_xlfn.XLOOKUP(B29, Data_Multis[Multi ID], Data_Multis[Line 4], "")</f>
        <v>LX9.1.4 U26</v>
      </c>
      <c r="C34" s="3" t="str">
        <f>_xlfn.XLOOKUP(C29, Data_Multis[Multi ID], Data_Multis[Line 4], "")</f>
        <v>SP 1</v>
      </c>
      <c r="D34" s="3" t="str">
        <f>_xlfn.XLOOKUP(D29, Data_Multis[Multi ID], Data_Multis[Line 4], "")</f>
        <v>LX11.1.4 U35</v>
      </c>
      <c r="E34" s="3" t="str">
        <f>_xlfn.XLOOKUP(E29, Data_Multis[Multi ID], Data_Multis[Line 4], "")</f>
        <v>SP 3</v>
      </c>
      <c r="F34" s="3" t="str">
        <f>_xlfn.XLOOKUP(F29, Data_Multis[Multi ID], Data_Multis[Line 4], "")</f>
        <v>DSL.1.4 U42</v>
      </c>
      <c r="G34" s="3" t="str">
        <f>_xlfn.XLOOKUP(G29, Data_Multis[Multi ID], Data_Multis[Line 4], "")</f>
        <v>SP 3</v>
      </c>
      <c r="H34" s="3" t="str">
        <f>_xlfn.XLOOKUP(H29, Data_Multis[Multi ID], Data_Multis[Line 4], "")</f>
        <v>SP 1</v>
      </c>
      <c r="I34" s="3" t="str">
        <f>_xlfn.XLOOKUP(I29, Data_Multis[Multi ID], Data_Multis[Line 4], "")</f>
        <v/>
      </c>
      <c r="J34" s="3" t="str">
        <f>_xlfn.XLOOKUP(J29, Data_Multis[Multi ID], Data_Multis[Line 4], "")</f>
        <v/>
      </c>
      <c r="K34" s="3" t="str">
        <f>_xlfn.XLOOKUP(K29, Data_Multis[Multi ID], Data_Multis[Line 4], "")</f>
        <v/>
      </c>
      <c r="L34" s="3" t="str">
        <f>_xlfn.XLOOKUP(L29, Data_Multis[Multi ID], Data_Multis[Line 4], "")</f>
        <v/>
      </c>
      <c r="M34" s="3" t="str">
        <f>_xlfn.XLOOKUP(M29, Data_Multis[Multi ID], Data_Multis[Line 4], "")</f>
        <v/>
      </c>
      <c r="N34" s="3" t="str">
        <f>_xlfn.XLOOKUP(N29, Data_Multis[Multi ID], Data_Multis[Line 4], "")</f>
        <v/>
      </c>
      <c r="O34" s="3" t="str">
        <f>_xlfn.XLOOKUP(O29, Data_Multis[Multi ID], Data_Multis[Line 4], "")</f>
        <v/>
      </c>
      <c r="P34" s="3" t="str">
        <f>_xlfn.XLOOKUP(P29, Data_Multis[Multi ID], Data_Multis[Line 4], "")</f>
        <v/>
      </c>
    </row>
    <row r="36" spans="1:16" x14ac:dyDescent="0.3">
      <c r="A36" s="4" t="s">
        <v>27</v>
      </c>
      <c r="B36" s="5" t="s">
        <v>6</v>
      </c>
      <c r="C36" s="5" t="s">
        <v>7</v>
      </c>
      <c r="D36" s="5" t="s">
        <v>8</v>
      </c>
      <c r="E36" s="5" t="s">
        <v>9</v>
      </c>
      <c r="F36" s="5" t="s">
        <v>10</v>
      </c>
      <c r="G36" s="5" t="s">
        <v>11</v>
      </c>
      <c r="H36" s="5" t="s">
        <v>12</v>
      </c>
      <c r="I36" s="5" t="s">
        <v>13</v>
      </c>
      <c r="J36" s="18"/>
    </row>
    <row r="37" spans="1:16" x14ac:dyDescent="0.3">
      <c r="A37" s="3"/>
      <c r="B37" s="5"/>
      <c r="C37" s="5"/>
      <c r="D37" s="5"/>
      <c r="E37" s="5"/>
      <c r="F37" s="5"/>
      <c r="G37" s="5"/>
      <c r="H37" s="5"/>
      <c r="I37" s="5"/>
      <c r="J37" s="18" t="s">
        <v>16</v>
      </c>
    </row>
    <row r="38" spans="1:16" x14ac:dyDescent="0.3">
      <c r="B38" s="3"/>
      <c r="C38" s="3"/>
      <c r="D38" s="3"/>
      <c r="E38" s="3"/>
      <c r="F38" s="3"/>
      <c r="G38" s="3"/>
      <c r="H38" s="3"/>
      <c r="I38" s="3"/>
      <c r="J38" s="18" t="s">
        <v>0</v>
      </c>
    </row>
    <row r="39" spans="1:16" x14ac:dyDescent="0.3">
      <c r="J39" s="18"/>
    </row>
    <row r="40" spans="1:16" x14ac:dyDescent="0.3">
      <c r="A40" s="4" t="s">
        <v>27</v>
      </c>
      <c r="B40" s="5" t="s">
        <v>6</v>
      </c>
      <c r="C40" s="5" t="s">
        <v>7</v>
      </c>
      <c r="D40" s="5" t="s">
        <v>8</v>
      </c>
      <c r="E40" s="5" t="s">
        <v>9</v>
      </c>
      <c r="F40" s="5" t="s">
        <v>10</v>
      </c>
      <c r="G40" s="5" t="s">
        <v>11</v>
      </c>
      <c r="H40" s="5" t="s">
        <v>12</v>
      </c>
      <c r="I40" s="5" t="s">
        <v>13</v>
      </c>
      <c r="J40" s="18"/>
    </row>
    <row r="41" spans="1:16" x14ac:dyDescent="0.3">
      <c r="A41" s="3"/>
      <c r="B41" s="5"/>
      <c r="C41" s="5"/>
      <c r="D41" s="5"/>
      <c r="E41" s="5"/>
      <c r="F41" s="5"/>
      <c r="G41" s="5"/>
      <c r="H41" s="5"/>
      <c r="I41" s="5"/>
      <c r="J41" s="18" t="s">
        <v>16</v>
      </c>
    </row>
    <row r="42" spans="1:16" x14ac:dyDescent="0.3">
      <c r="B42" s="3"/>
      <c r="C42" s="3"/>
      <c r="D42" s="3"/>
      <c r="E42" s="3"/>
      <c r="F42" s="3"/>
      <c r="G42" s="3"/>
      <c r="H42" s="3"/>
      <c r="I42" s="3"/>
      <c r="J42" s="18" t="s">
        <v>0</v>
      </c>
    </row>
    <row r="43" spans="1:16" x14ac:dyDescent="0.3">
      <c r="J43" s="18"/>
    </row>
    <row r="44" spans="1:16" x14ac:dyDescent="0.3">
      <c r="A44" s="4" t="s">
        <v>27</v>
      </c>
      <c r="B44" s="5" t="s">
        <v>6</v>
      </c>
      <c r="C44" s="5" t="s">
        <v>7</v>
      </c>
      <c r="D44" s="5" t="s">
        <v>8</v>
      </c>
      <c r="E44" s="5" t="s">
        <v>9</v>
      </c>
      <c r="F44" s="5" t="s">
        <v>10</v>
      </c>
      <c r="G44" s="5" t="s">
        <v>11</v>
      </c>
      <c r="H44" s="5" t="s">
        <v>12</v>
      </c>
      <c r="I44" s="5" t="s">
        <v>13</v>
      </c>
      <c r="J44" s="18"/>
    </row>
    <row r="45" spans="1:16" x14ac:dyDescent="0.3">
      <c r="A45" s="3"/>
      <c r="B45" s="5"/>
      <c r="C45" s="5"/>
      <c r="D45" s="5"/>
      <c r="E45" s="5"/>
      <c r="F45" s="5"/>
      <c r="G45" s="5"/>
      <c r="H45" s="5"/>
      <c r="I45" s="5"/>
      <c r="J45" s="18" t="s">
        <v>16</v>
      </c>
    </row>
    <row r="46" spans="1:16" x14ac:dyDescent="0.3">
      <c r="B46" s="3"/>
      <c r="C46" s="3"/>
      <c r="D46" s="3"/>
      <c r="E46" s="3"/>
      <c r="F46" s="3"/>
      <c r="G46" s="3"/>
      <c r="H46" s="3"/>
      <c r="I46" s="3"/>
      <c r="J46" s="18" t="s">
        <v>0</v>
      </c>
    </row>
    <row r="47" spans="1:16" x14ac:dyDescent="0.3">
      <c r="J47" s="18"/>
    </row>
    <row r="48" spans="1:16" x14ac:dyDescent="0.3">
      <c r="A48" s="4" t="s">
        <v>27</v>
      </c>
      <c r="B48" s="5" t="s">
        <v>6</v>
      </c>
      <c r="C48" s="5" t="s">
        <v>7</v>
      </c>
      <c r="D48" s="5" t="s">
        <v>8</v>
      </c>
      <c r="E48" s="5" t="s">
        <v>9</v>
      </c>
      <c r="F48" s="5" t="s">
        <v>10</v>
      </c>
      <c r="G48" s="5" t="s">
        <v>11</v>
      </c>
      <c r="H48" s="5" t="s">
        <v>12</v>
      </c>
      <c r="I48" s="5" t="s">
        <v>13</v>
      </c>
      <c r="J48" s="18"/>
    </row>
    <row r="49" spans="1:10" x14ac:dyDescent="0.3">
      <c r="A49" s="3"/>
      <c r="B49" s="5"/>
      <c r="C49" s="5"/>
      <c r="D49" s="5"/>
      <c r="E49" s="5"/>
      <c r="F49" s="5"/>
      <c r="G49" s="5"/>
      <c r="H49" s="5"/>
      <c r="I49" s="5"/>
      <c r="J49" s="18" t="s">
        <v>16</v>
      </c>
    </row>
    <row r="50" spans="1:10" x14ac:dyDescent="0.3">
      <c r="B50" s="3"/>
      <c r="C50" s="3"/>
      <c r="D50" s="3"/>
      <c r="E50" s="3"/>
      <c r="F50" s="3"/>
      <c r="G50" s="3"/>
      <c r="H50" s="3"/>
      <c r="I50" s="3"/>
      <c r="J50" s="18" t="s">
        <v>0</v>
      </c>
    </row>
  </sheetData>
  <mergeCells count="11">
    <mergeCell ref="Q27:R28"/>
    <mergeCell ref="A1:C1"/>
    <mergeCell ref="B27:B28"/>
    <mergeCell ref="C27:C28"/>
    <mergeCell ref="D27:D28"/>
    <mergeCell ref="E27:E28"/>
    <mergeCell ref="N11:O11"/>
    <mergeCell ref="F27:F28"/>
    <mergeCell ref="G27:G28"/>
    <mergeCell ref="H27:H28"/>
    <mergeCell ref="I27:I28"/>
  </mergeCells>
  <conditionalFormatting sqref="N2">
    <cfRule type="cellIs" dxfId="80" priority="1" operator="greaterThan">
      <formula>$N$3</formula>
    </cfRule>
  </conditionalFormatting>
  <pageMargins left="0.7" right="0.7" top="0.75" bottom="0.75" header="0.3" footer="0.3"/>
  <pageSetup scale="50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1" stopIfTrue="1" id="{C05B4835-76DE-4B91-A28E-E9B654321F7F}">
            <xm:f>_xlfn.XLOOKUP(B4,#REF!,#REF!,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112" stopIfTrue="1" id="{B1B60A13-224D-48A0-896A-28368D8CD6FB}">
            <xm:f>_xlfn.XLOOKUP(B4,#REF!,#REF!,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113" stopIfTrue="1" id="{1B8DBCD2-52DD-492A-89CB-A8057551C713}">
            <xm:f>_xlfn.XLOOKUP(B4,#REF!,#REF!,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114" stopIfTrue="1" id="{FFFCCAEF-EF0F-4C4B-817B-27600F63E911}">
            <xm:f>_xlfn.XLOOKUP(B4,#REF!,#REF!,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115" stopIfTrue="1" id="{E841D8B5-45B3-4AD4-A5A7-E06B2E436491}">
            <xm:f>_xlfn.XLOOKUP(B4,#REF!,#REF!,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116" stopIfTrue="1" id="{DE00B378-C78F-4A02-8206-DBD8FAADC163}">
            <xm:f>_xlfn.XLOOKUP(B4,#REF!,#REF!,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117" stopIfTrue="1" id="{2C9F4FE7-F6B5-4D8F-981D-8005FBA8735A}">
            <xm:f>_xlfn.XLOOKUP(B4,#REF!,#REF!,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118" stopIfTrue="1" id="{E2B88C4D-B2D6-469C-9B44-4D88190DD836}">
            <xm:f>_xlfn.XLOOKUP(B4,#REF!,#REF!,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119" stopIfTrue="1" id="{73CD5D6C-F8A8-475C-952A-F0D80A2E313D}">
            <xm:f>_xlfn.XLOOKUP(B4,#REF!,#REF!,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B4:I4 B9:I9 B14:I14 B19:I19 B24:I24</xm:sqref>
        </x14:conditionalFormatting>
        <x14:conditionalFormatting xmlns:xm="http://schemas.microsoft.com/office/excel/2006/main">
          <x14:cfRule type="expression" priority="66" stopIfTrue="1" id="{65A7FAEC-8F75-4D17-AAA5-7C19150C5F39}">
            <xm:f>_xlfn.XLOOKUP(B30,#REF!,#REF!,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67" stopIfTrue="1" id="{FF602514-DC27-427D-A39C-C99507CD339E}">
            <xm:f>_xlfn.XLOOKUP(B30,#REF!,#REF!,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68" stopIfTrue="1" id="{05B738E4-DB6A-4DEC-AE0E-9790059A4EC8}">
            <xm:f>_xlfn.XLOOKUP(B30,#REF!,#REF!,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69" stopIfTrue="1" id="{76B4A660-633C-442A-8947-7DC790EBD82A}">
            <xm:f>_xlfn.XLOOKUP(B30,#REF!,#REF!,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70" stopIfTrue="1" id="{B699E8F0-37F8-4D5B-9F02-036B09C53116}">
            <xm:f>_xlfn.XLOOKUP(B30,#REF!,#REF!,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71" stopIfTrue="1" id="{10594462-5481-46C3-8BAE-EDED3DE89550}">
            <xm:f>_xlfn.XLOOKUP(B30,#REF!,#REF!,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72" stopIfTrue="1" id="{5ABC1BCE-9493-4348-A05A-6F485A88F425}">
            <xm:f>_xlfn.XLOOKUP(B30,#REF!,#REF!,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73" stopIfTrue="1" id="{F629B9AD-8514-4BE4-8652-90AD09DBED7E}">
            <xm:f>_xlfn.XLOOKUP(B30,#REF!,#REF!,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74" stopIfTrue="1" id="{C9893D1C-1B8C-4E20-8D97-B576109BE096}">
            <xm:f>_xlfn.XLOOKUP(B30,#REF!,#REF!,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B30:P30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1869-8FCA-4774-AEB0-BC59A7ADEB70}">
  <sheetPr>
    <pageSetUpPr fitToPage="1"/>
  </sheetPr>
  <dimension ref="A1:R45"/>
  <sheetViews>
    <sheetView zoomScaleNormal="100" workbookViewId="0">
      <selection activeCell="C3" sqref="C3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7" ht="75.599999999999994" customHeight="1" x14ac:dyDescent="0.3">
      <c r="A1" s="26" t="s">
        <v>77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7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75</v>
      </c>
      <c r="N2" s="1">
        <f>COUNTA(Data_Patch[Outlet ID])</f>
        <v>23</v>
      </c>
    </row>
    <row r="3" spans="1:17" x14ac:dyDescent="0.3">
      <c r="A3" s="3" t="s">
        <v>14</v>
      </c>
      <c r="B3" s="3">
        <f>_xlfn.XLOOKUP($A$2&amp;"-"&amp;B$2, Data_Patch[Outlet ID], Data_Patch[Universe], "")</f>
        <v>25</v>
      </c>
      <c r="C3" s="3">
        <f>_xlfn.XLOOKUP($A$2&amp;"-"&amp;C$2, Data_Patch[Outlet ID], Data_Patch[Universe], "")</f>
        <v>28</v>
      </c>
      <c r="D3" s="3">
        <f>_xlfn.XLOOKUP($A$2&amp;"-"&amp;D$2, Data_Patch[Outlet ID], Data_Patch[Universe], "")</f>
        <v>27</v>
      </c>
      <c r="E3" s="3">
        <f>_xlfn.XLOOKUP($A$2&amp;"-"&amp;E$2, Data_Patch[Outlet ID], Data_Patch[Universe], "")</f>
        <v>26</v>
      </c>
      <c r="F3" s="3">
        <f>_xlfn.XLOOKUP($A$2&amp;"-"&amp;F$2, Data_Patch[Outlet ID], Data_Patch[Universe], "")</f>
        <v>31</v>
      </c>
      <c r="G3" s="3">
        <f>_xlfn.XLOOKUP($A$2&amp;"-"&amp;G$2, Data_Patch[Outlet ID], Data_Patch[Universe], "")</f>
        <v>30</v>
      </c>
      <c r="H3" s="3">
        <f>_xlfn.XLOOKUP($A$2&amp;"-"&amp;H$2, Data_Patch[Outlet ID], Data_Patch[Universe], "")</f>
        <v>29</v>
      </c>
      <c r="I3" s="3">
        <f>_xlfn.XLOOKUP($A$2&amp;"-"&amp;I$2, Data_Patch[Outlet ID], Data_Patch[Universe], "")</f>
        <v>33</v>
      </c>
      <c r="J3" s="18" t="s">
        <v>1</v>
      </c>
      <c r="M3" s="17" t="s">
        <v>74</v>
      </c>
      <c r="N3" s="1">
        <v>32</v>
      </c>
    </row>
    <row r="4" spans="1:17" x14ac:dyDescent="0.3">
      <c r="A4" s="3" t="s">
        <v>15</v>
      </c>
      <c r="B4" s="3" t="str">
        <f>_xlfn.XLOOKUP($A$2&amp;"-"&amp;B$2, Data_Patch[Outlet ID], Data_Patch[Cable], "")</f>
        <v>LX9.1.1</v>
      </c>
      <c r="C4" s="3" t="str">
        <f>_xlfn.XLOOKUP($A$2&amp;"-"&amp;C$2, Data_Patch[Outlet ID], Data_Patch[Cable], "")</f>
        <v>LX9.1.2</v>
      </c>
      <c r="D4" s="3" t="str">
        <f>_xlfn.XLOOKUP($A$2&amp;"-"&amp;D$2, Data_Patch[Outlet ID], Data_Patch[Cable], "")</f>
        <v>LX9.1.3</v>
      </c>
      <c r="E4" s="3" t="str">
        <f>_xlfn.XLOOKUP($A$2&amp;"-"&amp;E$2, Data_Patch[Outlet ID], Data_Patch[Cable], "")</f>
        <v>LX9.1.4</v>
      </c>
      <c r="F4" s="3" t="str">
        <f>_xlfn.XLOOKUP($A$2&amp;"-"&amp;F$2, Data_Patch[Outlet ID], Data_Patch[Cable], "")</f>
        <v>LX10.1.1</v>
      </c>
      <c r="G4" s="3" t="str">
        <f>_xlfn.XLOOKUP($A$2&amp;"-"&amp;G$2, Data_Patch[Outlet ID], Data_Patch[Cable], "")</f>
        <v>LX10.1.2</v>
      </c>
      <c r="H4" s="3" t="str">
        <f>_xlfn.XLOOKUP($A$2&amp;"-"&amp;H$2, Data_Patch[Outlet ID], Data_Patch[Cable], "")</f>
        <v>LX10.1.3</v>
      </c>
      <c r="I4" s="3" t="str">
        <f>_xlfn.XLOOKUP($A$2&amp;"-"&amp;I$2, Data_Patch[Outlet ID], Data_Patch[Cable], "")</f>
        <v>LX11.1.1</v>
      </c>
      <c r="J4" s="18" t="s">
        <v>16</v>
      </c>
    </row>
    <row r="5" spans="1:17" x14ac:dyDescent="0.3">
      <c r="A5" s="3"/>
      <c r="B5" s="3" t="str">
        <f>_xlfn.XLOOKUP($A$2&amp;"-"&amp;B$2, Data_Patch[Outlet ID], Data_Patch[Type], "")</f>
        <v>Sneak</v>
      </c>
      <c r="C5" s="3" t="str">
        <f>_xlfn.XLOOKUP($A$2&amp;"-"&amp;C$2, Data_Patch[Outlet ID], Data_Patch[Type], "")</f>
        <v>Sneak</v>
      </c>
      <c r="D5" s="3" t="str">
        <f>_xlfn.XLOOKUP($A$2&amp;"-"&amp;D$2, Data_Patch[Outlet ID], Data_Patch[Type], "")</f>
        <v>Sneak</v>
      </c>
      <c r="E5" s="3" t="str">
        <f>_xlfn.XLOOKUP($A$2&amp;"-"&amp;E$2, Data_Patch[Outlet ID], Data_Patch[Type], "")</f>
        <v>Sneak</v>
      </c>
      <c r="F5" s="3" t="str">
        <f>_xlfn.XLOOKUP($A$2&amp;"-"&amp;F$2, Data_Patch[Outlet ID], Data_Patch[Type], "")</f>
        <v>Sneak</v>
      </c>
      <c r="G5" s="3" t="str">
        <f>_xlfn.XLOOKUP($A$2&amp;"-"&amp;G$2, Data_Patch[Outlet ID], Data_Patch[Type], "")</f>
        <v>Sneak</v>
      </c>
      <c r="H5" s="3" t="str">
        <f>_xlfn.XLOOKUP($A$2&amp;"-"&amp;H$2, Data_Patch[Outlet ID], Data_Patch[Type], "")</f>
        <v>Sneak</v>
      </c>
      <c r="I5" s="3" t="str">
        <f>_xlfn.XLOOKUP($A$2&amp;"-"&amp;I$2, Data_Patch[Outlet ID], Data_Patch[Type], "")</f>
        <v>Sneak</v>
      </c>
      <c r="J5" s="18" t="s">
        <v>0</v>
      </c>
    </row>
    <row r="6" spans="1:17" x14ac:dyDescent="0.3">
      <c r="J6" s="18"/>
    </row>
    <row r="7" spans="1:17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</row>
    <row r="8" spans="1:17" x14ac:dyDescent="0.3">
      <c r="A8" s="3" t="s">
        <v>14</v>
      </c>
      <c r="B8" s="3">
        <f>_xlfn.XLOOKUP($A$7&amp;"-"&amp;B$7, Data_Patch[Outlet ID], Data_Patch[Universe], "")</f>
        <v>32</v>
      </c>
      <c r="C8" s="3">
        <f>_xlfn.XLOOKUP($A$7&amp;"-"&amp;C$7, Data_Patch[Outlet ID], Data_Patch[Universe], "")</f>
        <v>36</v>
      </c>
      <c r="D8" s="3">
        <f>_xlfn.XLOOKUP($A$7&amp;"-"&amp;D$7, Data_Patch[Outlet ID], Data_Patch[Universe], "")</f>
        <v>35</v>
      </c>
      <c r="E8" s="3">
        <f>_xlfn.XLOOKUP($A$7&amp;"-"&amp;E$7, Data_Patch[Outlet ID], Data_Patch[Universe], "")</f>
        <v>34</v>
      </c>
      <c r="F8" s="3">
        <f>_xlfn.XLOOKUP($A$7&amp;"-"&amp;F$7, Data_Patch[Outlet ID], Data_Patch[Universe], "")</f>
        <v>37</v>
      </c>
      <c r="G8" s="3">
        <f>_xlfn.XLOOKUP($A$7&amp;"-"&amp;G$7, Data_Patch[Outlet ID], Data_Patch[Universe], "")</f>
        <v>45</v>
      </c>
      <c r="H8" s="3">
        <f>_xlfn.XLOOKUP($A$7&amp;"-"&amp;H$7, Data_Patch[Outlet ID], Data_Patch[Universe], "")</f>
        <v>44</v>
      </c>
      <c r="I8" s="3">
        <f>_xlfn.XLOOKUP($A$7&amp;"-"&amp;I$7, Data_Patch[Outlet ID], Data_Patch[Universe], "")</f>
        <v>43</v>
      </c>
      <c r="J8" s="18" t="s">
        <v>1</v>
      </c>
    </row>
    <row r="9" spans="1:17" x14ac:dyDescent="0.3">
      <c r="A9" s="3" t="s">
        <v>15</v>
      </c>
      <c r="B9" s="3" t="str">
        <f>_xlfn.XLOOKUP($A$7&amp;"-"&amp;B$7, Data_Patch[Outlet ID], Data_Patch[Cable], "")</f>
        <v>LX11.1.2</v>
      </c>
      <c r="C9" s="3" t="str">
        <f>_xlfn.XLOOKUP($A$7&amp;"-"&amp;C$7, Data_Patch[Outlet ID], Data_Patch[Cable], "")</f>
        <v>LX11.1.3</v>
      </c>
      <c r="D9" s="3" t="str">
        <f>_xlfn.XLOOKUP($A$7&amp;"-"&amp;D$7, Data_Patch[Outlet ID], Data_Patch[Cable], "")</f>
        <v>LX11.1.4</v>
      </c>
      <c r="E9" s="3" t="str">
        <f>_xlfn.XLOOKUP($A$7&amp;"-"&amp;E$7, Data_Patch[Outlet ID], Data_Patch[Cable], "")</f>
        <v>LX11.2.1</v>
      </c>
      <c r="F9" s="3" t="str">
        <f>_xlfn.XLOOKUP($A$7&amp;"-"&amp;F$7, Data_Patch[Outlet ID], Data_Patch[Cable], "")</f>
        <v>LX13.1</v>
      </c>
      <c r="G9" s="3" t="str">
        <f>_xlfn.XLOOKUP($A$7&amp;"-"&amp;G$7, Data_Patch[Outlet ID], Data_Patch[Cable], "")</f>
        <v>DSL.1.1</v>
      </c>
      <c r="H9" s="3" t="str">
        <f>_xlfn.XLOOKUP($A$7&amp;"-"&amp;H$7, Data_Patch[Outlet ID], Data_Patch[Cable], "")</f>
        <v>DSL.1.2</v>
      </c>
      <c r="I9" s="3" t="str">
        <f>_xlfn.XLOOKUP($A$7&amp;"-"&amp;I$7, Data_Patch[Outlet ID], Data_Patch[Cable], "")</f>
        <v>DSL.1.3</v>
      </c>
      <c r="J9" s="18" t="s">
        <v>16</v>
      </c>
    </row>
    <row r="10" spans="1:17" x14ac:dyDescent="0.3">
      <c r="A10" s="3"/>
      <c r="B10" s="3" t="str">
        <f>_xlfn.XLOOKUP($A$7&amp;"-"&amp;B$7, Data_Patch[Outlet ID], Data_Patch[Type], "")</f>
        <v>Sneak</v>
      </c>
      <c r="C10" s="3" t="str">
        <f>_xlfn.XLOOKUP($A$7&amp;"-"&amp;C$7, Data_Patch[Outlet ID], Data_Patch[Type], "")</f>
        <v>Sneak</v>
      </c>
      <c r="D10" s="3" t="str">
        <f>_xlfn.XLOOKUP($A$7&amp;"-"&amp;D$7, Data_Patch[Outlet ID], Data_Patch[Type], "")</f>
        <v>Sneak</v>
      </c>
      <c r="E10" s="3" t="str">
        <f>_xlfn.XLOOKUP($A$7&amp;"-"&amp;E$7, Data_Patch[Outlet ID], Data_Patch[Type], "")</f>
        <v>Sneak</v>
      </c>
      <c r="F10" s="3" t="str">
        <f>_xlfn.XLOOKUP($A$7&amp;"-"&amp;F$7, Data_Patch[Outlet ID], Data_Patch[Type], "")</f>
        <v>Single</v>
      </c>
      <c r="G10" s="3" t="str">
        <f>_xlfn.XLOOKUP($A$7&amp;"-"&amp;G$7, Data_Patch[Outlet ID], Data_Patch[Type], "")</f>
        <v>Sneak</v>
      </c>
      <c r="H10" s="3" t="str">
        <f>_xlfn.XLOOKUP($A$7&amp;"-"&amp;H$7, Data_Patch[Outlet ID], Data_Patch[Type], "")</f>
        <v>Sneak</v>
      </c>
      <c r="I10" s="3" t="str">
        <f>_xlfn.XLOOKUP($A$7&amp;"-"&amp;I$7, Data_Patch[Outlet ID], Data_Patch[Type], "")</f>
        <v>Sneak</v>
      </c>
      <c r="J10" s="18" t="s">
        <v>0</v>
      </c>
    </row>
    <row r="11" spans="1:17" x14ac:dyDescent="0.3">
      <c r="J11" s="18"/>
      <c r="N11" s="31"/>
      <c r="O11" s="31"/>
    </row>
    <row r="12" spans="1:17" x14ac:dyDescent="0.3">
      <c r="A12" s="2" t="s">
        <v>18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  <c r="H12" s="3" t="s">
        <v>12</v>
      </c>
      <c r="I12" s="3" t="s">
        <v>13</v>
      </c>
      <c r="J12" s="18"/>
      <c r="N12" s="14"/>
      <c r="O12" s="15"/>
    </row>
    <row r="13" spans="1:17" x14ac:dyDescent="0.3">
      <c r="A13" s="3" t="s">
        <v>14</v>
      </c>
      <c r="B13" s="3">
        <f>_xlfn.XLOOKUP($A$12&amp;"-"&amp;B$12, Data_Patch[Outlet ID], Data_Patch[Universe], "")</f>
        <v>42</v>
      </c>
      <c r="C13" s="3">
        <f>_xlfn.XLOOKUP($A$12&amp;"-"&amp;C$12, Data_Patch[Outlet ID], Data_Patch[Universe], "")</f>
        <v>42</v>
      </c>
      <c r="D13" s="3">
        <f>_xlfn.XLOOKUP($A$12&amp;"-"&amp;D$12, Data_Patch[Outlet ID], Data_Patch[Universe], "")</f>
        <v>53</v>
      </c>
      <c r="E13" s="3">
        <f>_xlfn.XLOOKUP($A$12&amp;"-"&amp;E$12, Data_Patch[Outlet ID], Data_Patch[Universe], "")</f>
        <v>54</v>
      </c>
      <c r="F13" s="3">
        <f>_xlfn.XLOOKUP($A$12&amp;"-"&amp;F$12, Data_Patch[Outlet ID], Data_Patch[Universe], "")</f>
        <v>55</v>
      </c>
      <c r="G13" s="3">
        <f>_xlfn.XLOOKUP($A$12&amp;"-"&amp;G$12, Data_Patch[Outlet ID], Data_Patch[Universe], "")</f>
        <v>52</v>
      </c>
      <c r="H13" s="3">
        <f>_xlfn.XLOOKUP($A$12&amp;"-"&amp;H$12, Data_Patch[Outlet ID], Data_Patch[Universe], "")</f>
        <v>51</v>
      </c>
      <c r="I13" s="3" t="str">
        <f>_xlfn.XLOOKUP($A$12&amp;"-"&amp;I$12, Data_Patch[Outlet ID], Data_Patch[Universe], "")</f>
        <v/>
      </c>
      <c r="J13" s="18" t="s">
        <v>1</v>
      </c>
    </row>
    <row r="14" spans="1:17" x14ac:dyDescent="0.3">
      <c r="A14" s="3" t="s">
        <v>15</v>
      </c>
      <c r="B14" s="3" t="str">
        <f>_xlfn.XLOOKUP($A$12&amp;"-"&amp;B$12, Data_Patch[Outlet ID], Data_Patch[Cable], "")</f>
        <v>DSL.1.4</v>
      </c>
      <c r="C14" s="3" t="str">
        <f>_xlfn.XLOOKUP($A$12&amp;"-"&amp;C$12, Data_Patch[Outlet ID], Data_Patch[Cable], "")</f>
        <v>DSL.2.1</v>
      </c>
      <c r="D14" s="3" t="str">
        <f>_xlfn.XLOOKUP($A$12&amp;"-"&amp;D$12, Data_Patch[Outlet ID], Data_Patch[Cable], "")</f>
        <v>CAT SL.1.1</v>
      </c>
      <c r="E14" s="3" t="str">
        <f>_xlfn.XLOOKUP($A$12&amp;"-"&amp;E$12, Data_Patch[Outlet ID], Data_Patch[Cable], "")</f>
        <v>CAT SL.1.2</v>
      </c>
      <c r="F14" s="3" t="str">
        <f>_xlfn.XLOOKUP($A$12&amp;"-"&amp;F$12, Data_Patch[Outlet ID], Data_Patch[Cable], "")</f>
        <v>CAT SL.1.3</v>
      </c>
      <c r="G14" s="3" t="str">
        <f>_xlfn.XLOOKUP($A$12&amp;"-"&amp;G$12, Data_Patch[Outlet ID], Data_Patch[Cable], "")</f>
        <v>B SL.1</v>
      </c>
      <c r="H14" s="3" t="str">
        <f>_xlfn.XLOOKUP($A$12&amp;"-"&amp;H$12, Data_Patch[Outlet ID], Data_Patch[Cable], "")</f>
        <v>B SL.2</v>
      </c>
      <c r="I14" s="3" t="str">
        <f>_xlfn.XLOOKUP($A$12&amp;"-"&amp;I$12, Data_Patch[Outlet ID], Data_Patch[Cable], "")</f>
        <v/>
      </c>
      <c r="J14" s="18" t="s">
        <v>16</v>
      </c>
    </row>
    <row r="15" spans="1:17" x14ac:dyDescent="0.3">
      <c r="A15" s="3"/>
      <c r="B15" s="3" t="str">
        <f>_xlfn.XLOOKUP($A$12&amp;"-"&amp;B$12, Data_Patch[Outlet ID], Data_Patch[Type], "")</f>
        <v>Sneak</v>
      </c>
      <c r="C15" s="3" t="str">
        <f>_xlfn.XLOOKUP($A$12&amp;"-"&amp;C$12, Data_Patch[Outlet ID], Data_Patch[Type], "")</f>
        <v>Sneak</v>
      </c>
      <c r="D15" s="3" t="str">
        <f>_xlfn.XLOOKUP($A$12&amp;"-"&amp;D$12, Data_Patch[Outlet ID], Data_Patch[Type], "")</f>
        <v>Sneak</v>
      </c>
      <c r="E15" s="3" t="str">
        <f>_xlfn.XLOOKUP($A$12&amp;"-"&amp;E$12, Data_Patch[Outlet ID], Data_Patch[Type], "")</f>
        <v>Sneak</v>
      </c>
      <c r="F15" s="3" t="str">
        <f>_xlfn.XLOOKUP($A$12&amp;"-"&amp;F$12, Data_Patch[Outlet ID], Data_Patch[Type], "")</f>
        <v>Sneak</v>
      </c>
      <c r="G15" s="3" t="str">
        <f>_xlfn.XLOOKUP($A$12&amp;"-"&amp;G$12, Data_Patch[Outlet ID], Data_Patch[Type], "")</f>
        <v>Single</v>
      </c>
      <c r="H15" s="3" t="str">
        <f>_xlfn.XLOOKUP($A$12&amp;"-"&amp;H$12, Data_Patch[Outlet ID], Data_Patch[Type], "")</f>
        <v>Single</v>
      </c>
      <c r="I15" s="3" t="str">
        <f>_xlfn.XLOOKUP($A$12&amp;"-"&amp;I$12, Data_Patch[Outlet ID], Data_Patch[Type], "")</f>
        <v/>
      </c>
      <c r="J15" s="18" t="s">
        <v>0</v>
      </c>
    </row>
    <row r="16" spans="1:17" x14ac:dyDescent="0.3">
      <c r="J16" s="18"/>
    </row>
    <row r="17" spans="1:18" x14ac:dyDescent="0.3">
      <c r="A17" s="2" t="s">
        <v>19</v>
      </c>
      <c r="B17" s="3" t="s">
        <v>6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  <c r="H17" s="3" t="s">
        <v>12</v>
      </c>
      <c r="I17" s="3" t="s">
        <v>13</v>
      </c>
      <c r="J17" s="18"/>
    </row>
    <row r="18" spans="1:18" x14ac:dyDescent="0.3">
      <c r="A18" s="3" t="s">
        <v>14</v>
      </c>
      <c r="B18" s="3" t="str">
        <f>_xlfn.XLOOKUP($A$17&amp;"-"&amp;B$17, Data_Patch[Outlet ID], Data_Patch[Universe], "")</f>
        <v/>
      </c>
      <c r="C18" s="3" t="str">
        <f>_xlfn.XLOOKUP($A$17&amp;"-"&amp;C$17, Data_Patch[Outlet ID], Data_Patch[Universe], "")</f>
        <v/>
      </c>
      <c r="D18" s="3" t="str">
        <f>_xlfn.XLOOKUP($A$17&amp;"-"&amp;D$17, Data_Patch[Outlet ID], Data_Patch[Universe], "")</f>
        <v/>
      </c>
      <c r="E18" s="3" t="str">
        <f>_xlfn.XLOOKUP($A$17&amp;"-"&amp;E$17, Data_Patch[Outlet ID], Data_Patch[Universe], "")</f>
        <v/>
      </c>
      <c r="F18" s="3" t="str">
        <f>_xlfn.XLOOKUP($A$17&amp;"-"&amp;F$17, Data_Patch[Outlet ID], Data_Patch[Universe], "")</f>
        <v/>
      </c>
      <c r="G18" s="3" t="str">
        <f>_xlfn.XLOOKUP($A$17&amp;"-"&amp;G$17, Data_Patch[Outlet ID], Data_Patch[Universe], "")</f>
        <v/>
      </c>
      <c r="H18" s="3" t="str">
        <f>_xlfn.XLOOKUP($A$17&amp;"-"&amp;H$17, Data_Patch[Outlet ID], Data_Patch[Universe], "")</f>
        <v/>
      </c>
      <c r="I18" s="3" t="str">
        <f>_xlfn.XLOOKUP($A$17&amp;"-"&amp;I$17, Data_Patch[Outlet ID], Data_Patch[Universe], "")</f>
        <v/>
      </c>
      <c r="J18" s="18" t="s">
        <v>1</v>
      </c>
    </row>
    <row r="19" spans="1:18" x14ac:dyDescent="0.3">
      <c r="A19" s="3" t="s">
        <v>15</v>
      </c>
      <c r="B19" s="3" t="str">
        <f>_xlfn.XLOOKUP($A$17&amp;"-"&amp;B$17, Data_Patch[Outlet ID], Data_Patch[Cable], "")</f>
        <v/>
      </c>
      <c r="C19" s="3" t="str">
        <f>_xlfn.XLOOKUP($A$17&amp;"-"&amp;C$17, Data_Patch[Outlet ID], Data_Patch[Cable], "")</f>
        <v/>
      </c>
      <c r="D19" s="3" t="str">
        <f>_xlfn.XLOOKUP($A$17&amp;"-"&amp;D$17, Data_Patch[Outlet ID], Data_Patch[Cable], "")</f>
        <v/>
      </c>
      <c r="E19" s="3" t="str">
        <f>_xlfn.XLOOKUP($A$17&amp;"-"&amp;E$17, Data_Patch[Outlet ID], Data_Patch[Cable], "")</f>
        <v/>
      </c>
      <c r="F19" s="3" t="str">
        <f>_xlfn.XLOOKUP($A$17&amp;"-"&amp;F$17, Data_Patch[Outlet ID], Data_Patch[Cable], "")</f>
        <v/>
      </c>
      <c r="G19" s="3" t="str">
        <f>_xlfn.XLOOKUP($A$17&amp;"-"&amp;G$17, Data_Patch[Outlet ID], Data_Patch[Cable], "")</f>
        <v/>
      </c>
      <c r="H19" s="3" t="str">
        <f>_xlfn.XLOOKUP($A$17&amp;"-"&amp;H$17, Data_Patch[Outlet ID], Data_Patch[Cable], "")</f>
        <v/>
      </c>
      <c r="I19" s="3" t="str">
        <f>_xlfn.XLOOKUP($A$17&amp;"-"&amp;I$17, Data_Patch[Outlet ID], Data_Patch[Cable], "")</f>
        <v/>
      </c>
      <c r="J19" s="18" t="s">
        <v>16</v>
      </c>
    </row>
    <row r="20" spans="1:18" x14ac:dyDescent="0.3">
      <c r="A20" s="3"/>
      <c r="B20" s="3" t="str">
        <f>_xlfn.XLOOKUP($A$17&amp;"-"&amp;B$17, Data_Patch[Outlet ID], Data_Patch[Type], "")</f>
        <v/>
      </c>
      <c r="C20" s="3" t="str">
        <f>_xlfn.XLOOKUP($A$17&amp;"-"&amp;C$17, Data_Patch[Outlet ID], Data_Patch[Type], "")</f>
        <v/>
      </c>
      <c r="D20" s="3" t="str">
        <f>_xlfn.XLOOKUP($A$17&amp;"-"&amp;D$17, Data_Patch[Outlet ID], Data_Patch[Type], "")</f>
        <v/>
      </c>
      <c r="E20" s="3" t="str">
        <f>_xlfn.XLOOKUP($A$17&amp;"-"&amp;E$17, Data_Patch[Outlet ID], Data_Patch[Type], "")</f>
        <v/>
      </c>
      <c r="F20" s="3" t="str">
        <f>_xlfn.XLOOKUP($A$17&amp;"-"&amp;F$17, Data_Patch[Outlet ID], Data_Patch[Type], "")</f>
        <v/>
      </c>
      <c r="G20" s="3" t="str">
        <f>_xlfn.XLOOKUP($A$17&amp;"-"&amp;G$17, Data_Patch[Outlet ID], Data_Patch[Type], "")</f>
        <v/>
      </c>
      <c r="H20" s="3" t="str">
        <f>_xlfn.XLOOKUP($A$17&amp;"-"&amp;H$17, Data_Patch[Outlet ID], Data_Patch[Type], "")</f>
        <v/>
      </c>
      <c r="I20" s="3" t="str">
        <f>_xlfn.XLOOKUP($A$17&amp;"-"&amp;I$17, Data_Patch[Outlet ID], Data_Patch[Type], "")</f>
        <v/>
      </c>
      <c r="J20" s="18" t="s">
        <v>0</v>
      </c>
    </row>
    <row r="21" spans="1:18" x14ac:dyDescent="0.3">
      <c r="J21" s="18"/>
    </row>
    <row r="22" spans="1:18" ht="6" customHeight="1" x14ac:dyDescent="0.3">
      <c r="B22" s="27"/>
      <c r="C22" s="28"/>
      <c r="D22" s="29"/>
      <c r="E22" s="30"/>
      <c r="F22" s="32"/>
      <c r="G22" s="33"/>
      <c r="H22" s="34"/>
      <c r="I22" s="35"/>
      <c r="J22"/>
      <c r="K22"/>
      <c r="L22"/>
      <c r="M22"/>
      <c r="N22"/>
      <c r="O22"/>
      <c r="P22"/>
      <c r="Q22"/>
      <c r="R22"/>
    </row>
    <row r="23" spans="1:18" ht="6" customHeight="1" x14ac:dyDescent="0.3">
      <c r="B23" s="27"/>
      <c r="C23" s="28"/>
      <c r="D23" s="29"/>
      <c r="E23" s="30"/>
      <c r="F23" s="32"/>
      <c r="G23" s="33"/>
      <c r="H23" s="34"/>
      <c r="I23" s="35"/>
      <c r="J23"/>
      <c r="K23"/>
      <c r="L23"/>
      <c r="M23"/>
      <c r="N23"/>
      <c r="O23"/>
      <c r="P23"/>
      <c r="Q23"/>
      <c r="R23"/>
    </row>
    <row r="24" spans="1:18" ht="15" hidden="1" customHeight="1" x14ac:dyDescent="0.3">
      <c r="B24" s="3">
        <v>1</v>
      </c>
      <c r="C24" s="3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/>
      <c r="K24"/>
      <c r="L24"/>
      <c r="M24"/>
      <c r="N24"/>
      <c r="O24"/>
      <c r="P24"/>
      <c r="Q24"/>
      <c r="R24"/>
    </row>
    <row r="25" spans="1:18" x14ac:dyDescent="0.3">
      <c r="A25" s="6" t="s">
        <v>21</v>
      </c>
      <c r="B25" s="3" t="str">
        <f>_xlfn.XLOOKUP(B24, Data_Multis[Multi ID], Data_Multis[Multi Name], "")</f>
        <v>LX9.1</v>
      </c>
      <c r="C25" s="3" t="str">
        <f>_xlfn.XLOOKUP(C24, Data_Multis[Multi ID], Data_Multis[Multi Name], "")</f>
        <v>LX10.1</v>
      </c>
      <c r="D25" s="3" t="str">
        <f>_xlfn.XLOOKUP(D24, Data_Multis[Multi ID], Data_Multis[Multi Name], "")</f>
        <v>LX11.1</v>
      </c>
      <c r="E25" s="3" t="str">
        <f>_xlfn.XLOOKUP(E24, Data_Multis[Multi ID], Data_Multis[Multi Name], "")</f>
        <v>LX11.2</v>
      </c>
      <c r="F25" s="3" t="str">
        <f>_xlfn.XLOOKUP(F24, Data_Multis[Multi ID], Data_Multis[Multi Name], "")</f>
        <v>DSL.1</v>
      </c>
      <c r="G25" s="3" t="str">
        <f>_xlfn.XLOOKUP(G24, Data_Multis[Multi ID], Data_Multis[Multi Name], "")</f>
        <v>DSL.2</v>
      </c>
      <c r="H25" s="3" t="str">
        <f>_xlfn.XLOOKUP(H24, Data_Multis[Multi ID], Data_Multis[Multi Name], "")</f>
        <v>CAT SL.1</v>
      </c>
      <c r="I25" s="3" t="str">
        <f>_xlfn.XLOOKUP(I24, Data_Multis[Multi ID], Data_Multis[Multi Name], "")</f>
        <v/>
      </c>
      <c r="J25"/>
      <c r="K25"/>
      <c r="L25"/>
      <c r="M25"/>
      <c r="N25"/>
      <c r="O25"/>
      <c r="P25"/>
      <c r="Q25"/>
      <c r="R25"/>
    </row>
    <row r="26" spans="1:18" x14ac:dyDescent="0.3">
      <c r="A26" s="4" t="s">
        <v>23</v>
      </c>
      <c r="B26" s="3" t="str">
        <f>_xlfn.XLOOKUP(B24, Data_Multis[Multi ID], Data_Multis[Line 1], "")</f>
        <v>LX9.1.1 U25</v>
      </c>
      <c r="C26" s="3" t="str">
        <f>_xlfn.XLOOKUP(C24, Data_Multis[Multi ID], Data_Multis[Line 1], "")</f>
        <v>LX10.1.1 U31</v>
      </c>
      <c r="D26" s="3" t="str">
        <f>_xlfn.XLOOKUP(D24, Data_Multis[Multi ID], Data_Multis[Line 1], "")</f>
        <v>LX11.1.1 U33</v>
      </c>
      <c r="E26" s="3" t="str">
        <f>_xlfn.XLOOKUP(E24, Data_Multis[Multi ID], Data_Multis[Line 1], "")</f>
        <v>LX11.2.1 U34</v>
      </c>
      <c r="F26" s="3" t="str">
        <f>_xlfn.XLOOKUP(F24, Data_Multis[Multi ID], Data_Multis[Line 1], "")</f>
        <v>DSL.1.1 U45</v>
      </c>
      <c r="G26" s="3" t="str">
        <f>_xlfn.XLOOKUP(G24, Data_Multis[Multi ID], Data_Multis[Line 1], "")</f>
        <v>DSL.2.1 U42</v>
      </c>
      <c r="H26" s="3" t="str">
        <f>_xlfn.XLOOKUP(H24, Data_Multis[Multi ID], Data_Multis[Line 1], "")</f>
        <v>CAT SL.1.1 U53</v>
      </c>
      <c r="I26" s="3" t="str">
        <f>_xlfn.XLOOKUP(I24, Data_Multis[Multi ID], Data_Multis[Line 1], "")</f>
        <v/>
      </c>
      <c r="J26"/>
      <c r="K26"/>
      <c r="L26"/>
      <c r="M26"/>
      <c r="N26"/>
      <c r="O26"/>
      <c r="P26"/>
      <c r="Q26"/>
      <c r="R26"/>
    </row>
    <row r="27" spans="1:18" x14ac:dyDescent="0.3">
      <c r="A27" s="4" t="s">
        <v>24</v>
      </c>
      <c r="B27" s="3" t="str">
        <f>_xlfn.XLOOKUP(B24, Data_Multis[Multi ID], Data_Multis[Line 2], "")</f>
        <v>LX9.1.2 U28</v>
      </c>
      <c r="C27" s="3" t="str">
        <f>_xlfn.XLOOKUP(C24, Data_Multis[Multi ID], Data_Multis[Line 2], "")</f>
        <v>LX10.1.2 U30</v>
      </c>
      <c r="D27" s="3" t="str">
        <f>_xlfn.XLOOKUP(D24, Data_Multis[Multi ID], Data_Multis[Line 2], "")</f>
        <v>LX11.1.2 U32</v>
      </c>
      <c r="E27" s="3" t="str">
        <f>_xlfn.XLOOKUP(E24, Data_Multis[Multi ID], Data_Multis[Line 2], "")</f>
        <v>SP 1</v>
      </c>
      <c r="F27" s="3" t="str">
        <f>_xlfn.XLOOKUP(F24, Data_Multis[Multi ID], Data_Multis[Line 2], "")</f>
        <v>DSL.1.2 U44</v>
      </c>
      <c r="G27" s="3" t="str">
        <f>_xlfn.XLOOKUP(G24, Data_Multis[Multi ID], Data_Multis[Line 2], "")</f>
        <v>SP 1</v>
      </c>
      <c r="H27" s="3" t="str">
        <f>_xlfn.XLOOKUP(H24, Data_Multis[Multi ID], Data_Multis[Line 2], "")</f>
        <v>CAT SL.1.2 U54</v>
      </c>
      <c r="I27" s="3" t="str">
        <f>_xlfn.XLOOKUP(I24, Data_Multis[Multi ID], Data_Multis[Line 2], "")</f>
        <v/>
      </c>
      <c r="J27"/>
      <c r="K27"/>
      <c r="L27"/>
      <c r="M27"/>
      <c r="N27"/>
      <c r="O27"/>
      <c r="P27"/>
      <c r="Q27"/>
      <c r="R27"/>
    </row>
    <row r="28" spans="1:18" x14ac:dyDescent="0.3">
      <c r="A28" s="4" t="s">
        <v>25</v>
      </c>
      <c r="B28" s="3" t="str">
        <f>_xlfn.XLOOKUP(B24, Data_Multis[Multi ID], Data_Multis[Line 3], "")</f>
        <v>LX9.1.3 U27</v>
      </c>
      <c r="C28" s="3" t="str">
        <f>_xlfn.XLOOKUP(C24, Data_Multis[Multi ID], Data_Multis[Line 3], "")</f>
        <v>LX10.1.3 U29</v>
      </c>
      <c r="D28" s="3" t="str">
        <f>_xlfn.XLOOKUP(D24, Data_Multis[Multi ID], Data_Multis[Line 3], "")</f>
        <v>LX11.1.3 U36</v>
      </c>
      <c r="E28" s="3" t="str">
        <f>_xlfn.XLOOKUP(E24, Data_Multis[Multi ID], Data_Multis[Line 3], "")</f>
        <v>SP 2</v>
      </c>
      <c r="F28" s="3" t="str">
        <f>_xlfn.XLOOKUP(F24, Data_Multis[Multi ID], Data_Multis[Line 3], "")</f>
        <v>DSL.1.3 U43</v>
      </c>
      <c r="G28" s="3" t="str">
        <f>_xlfn.XLOOKUP(G24, Data_Multis[Multi ID], Data_Multis[Line 3], "")</f>
        <v>SP 2</v>
      </c>
      <c r="H28" s="3" t="str">
        <f>_xlfn.XLOOKUP(H24, Data_Multis[Multi ID], Data_Multis[Line 3], "")</f>
        <v>CAT SL.1.3 U55</v>
      </c>
      <c r="I28" s="3" t="str">
        <f>_xlfn.XLOOKUP(I24, Data_Multis[Multi ID], Data_Multis[Line 3], "")</f>
        <v/>
      </c>
      <c r="J28"/>
      <c r="K28"/>
      <c r="L28"/>
      <c r="M28"/>
      <c r="N28"/>
      <c r="O28"/>
      <c r="P28"/>
      <c r="Q28"/>
      <c r="R28"/>
    </row>
    <row r="29" spans="1:18" x14ac:dyDescent="0.3">
      <c r="A29" s="4" t="s">
        <v>26</v>
      </c>
      <c r="B29" s="3" t="str">
        <f>_xlfn.XLOOKUP(B24, Data_Multis[Multi ID], Data_Multis[Line 4], "")</f>
        <v>LX9.1.4 U26</v>
      </c>
      <c r="C29" s="3" t="str">
        <f>_xlfn.XLOOKUP(C24, Data_Multis[Multi ID], Data_Multis[Line 4], "")</f>
        <v>SP 1</v>
      </c>
      <c r="D29" s="3" t="str">
        <f>_xlfn.XLOOKUP(D24, Data_Multis[Multi ID], Data_Multis[Line 4], "")</f>
        <v>LX11.1.4 U35</v>
      </c>
      <c r="E29" s="3" t="str">
        <f>_xlfn.XLOOKUP(E24, Data_Multis[Multi ID], Data_Multis[Line 4], "")</f>
        <v>SP 3</v>
      </c>
      <c r="F29" s="3" t="str">
        <f>_xlfn.XLOOKUP(F24, Data_Multis[Multi ID], Data_Multis[Line 4], "")</f>
        <v>DSL.1.4 U42</v>
      </c>
      <c r="G29" s="3" t="str">
        <f>_xlfn.XLOOKUP(G24, Data_Multis[Multi ID], Data_Multis[Line 4], "")</f>
        <v>SP 3</v>
      </c>
      <c r="H29" s="3" t="str">
        <f>_xlfn.XLOOKUP(H24, Data_Multis[Multi ID], Data_Multis[Line 4], "")</f>
        <v>SP 1</v>
      </c>
      <c r="I29" s="3" t="str">
        <f>_xlfn.XLOOKUP(I24, Data_Multis[Multi ID], Data_Multis[Line 4], "")</f>
        <v/>
      </c>
      <c r="J29"/>
      <c r="K29"/>
      <c r="L29"/>
      <c r="M29"/>
      <c r="N29"/>
      <c r="O29"/>
      <c r="P29"/>
      <c r="Q29"/>
      <c r="R29"/>
    </row>
    <row r="31" spans="1:18" x14ac:dyDescent="0.3">
      <c r="A31" s="4" t="s">
        <v>27</v>
      </c>
      <c r="B31" s="5" t="s">
        <v>6</v>
      </c>
      <c r="C31" s="5" t="s">
        <v>7</v>
      </c>
      <c r="D31" s="5" t="s">
        <v>8</v>
      </c>
      <c r="E31" s="5" t="s">
        <v>9</v>
      </c>
      <c r="F31" s="5" t="s">
        <v>10</v>
      </c>
      <c r="G31" s="5" t="s">
        <v>11</v>
      </c>
      <c r="H31" s="5" t="s">
        <v>12</v>
      </c>
      <c r="I31" s="5" t="s">
        <v>13</v>
      </c>
      <c r="J31" s="18"/>
    </row>
    <row r="32" spans="1:18" x14ac:dyDescent="0.3">
      <c r="A32" s="3"/>
      <c r="B32" s="5"/>
      <c r="C32" s="5"/>
      <c r="D32" s="5"/>
      <c r="E32" s="5"/>
      <c r="F32" s="5"/>
      <c r="G32" s="5"/>
      <c r="H32" s="5"/>
      <c r="I32" s="5"/>
      <c r="J32" s="18" t="s">
        <v>16</v>
      </c>
    </row>
    <row r="33" spans="1:10" x14ac:dyDescent="0.3">
      <c r="B33" s="3"/>
      <c r="C33" s="3"/>
      <c r="D33" s="3"/>
      <c r="E33" s="3"/>
      <c r="F33" s="3"/>
      <c r="G33" s="3"/>
      <c r="H33" s="3"/>
      <c r="I33" s="3"/>
      <c r="J33" s="18" t="s">
        <v>0</v>
      </c>
    </row>
    <row r="34" spans="1:10" x14ac:dyDescent="0.3">
      <c r="J34" s="18"/>
    </row>
    <row r="35" spans="1:10" x14ac:dyDescent="0.3">
      <c r="A35" s="4" t="s">
        <v>27</v>
      </c>
      <c r="B35" s="5" t="s">
        <v>6</v>
      </c>
      <c r="C35" s="5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18"/>
    </row>
    <row r="36" spans="1:10" x14ac:dyDescent="0.3">
      <c r="A36" s="3"/>
      <c r="B36" s="5"/>
      <c r="C36" s="5"/>
      <c r="D36" s="5"/>
      <c r="E36" s="5"/>
      <c r="F36" s="5"/>
      <c r="G36" s="5"/>
      <c r="H36" s="5"/>
      <c r="I36" s="5"/>
      <c r="J36" s="18" t="s">
        <v>16</v>
      </c>
    </row>
    <row r="37" spans="1:10" x14ac:dyDescent="0.3">
      <c r="B37" s="3"/>
      <c r="C37" s="3"/>
      <c r="D37" s="3"/>
      <c r="E37" s="3"/>
      <c r="F37" s="3"/>
      <c r="G37" s="3"/>
      <c r="H37" s="3"/>
      <c r="I37" s="3"/>
      <c r="J37" s="18" t="s">
        <v>0</v>
      </c>
    </row>
    <row r="38" spans="1:10" x14ac:dyDescent="0.3">
      <c r="J38" s="18"/>
    </row>
    <row r="39" spans="1:10" x14ac:dyDescent="0.3">
      <c r="A39" s="4" t="s">
        <v>27</v>
      </c>
      <c r="B39" s="5" t="s">
        <v>6</v>
      </c>
      <c r="C39" s="5" t="s">
        <v>7</v>
      </c>
      <c r="D39" s="5" t="s">
        <v>8</v>
      </c>
      <c r="E39" s="5" t="s">
        <v>9</v>
      </c>
      <c r="F39" s="5" t="s">
        <v>10</v>
      </c>
      <c r="G39" s="5" t="s">
        <v>11</v>
      </c>
      <c r="H39" s="5" t="s">
        <v>12</v>
      </c>
      <c r="I39" s="5" t="s">
        <v>13</v>
      </c>
      <c r="J39" s="18"/>
    </row>
    <row r="40" spans="1:10" x14ac:dyDescent="0.3">
      <c r="A40" s="3"/>
      <c r="B40" s="5"/>
      <c r="C40" s="5"/>
      <c r="D40" s="5"/>
      <c r="E40" s="5"/>
      <c r="F40" s="5"/>
      <c r="G40" s="5"/>
      <c r="H40" s="5"/>
      <c r="I40" s="5"/>
      <c r="J40" s="18" t="s">
        <v>16</v>
      </c>
    </row>
    <row r="41" spans="1:10" x14ac:dyDescent="0.3">
      <c r="B41" s="3"/>
      <c r="C41" s="3"/>
      <c r="D41" s="3"/>
      <c r="E41" s="3"/>
      <c r="F41" s="3"/>
      <c r="G41" s="3"/>
      <c r="H41" s="3"/>
      <c r="I41" s="3"/>
      <c r="J41" s="18" t="s">
        <v>0</v>
      </c>
    </row>
    <row r="42" spans="1:10" x14ac:dyDescent="0.3">
      <c r="J42" s="18"/>
    </row>
    <row r="43" spans="1:10" x14ac:dyDescent="0.3">
      <c r="A43" s="4" t="s">
        <v>27</v>
      </c>
      <c r="B43" s="5" t="s">
        <v>6</v>
      </c>
      <c r="C43" s="5" t="s">
        <v>7</v>
      </c>
      <c r="D43" s="5" t="s">
        <v>8</v>
      </c>
      <c r="E43" s="5" t="s">
        <v>9</v>
      </c>
      <c r="F43" s="5" t="s">
        <v>10</v>
      </c>
      <c r="G43" s="5" t="s">
        <v>11</v>
      </c>
      <c r="H43" s="5" t="s">
        <v>12</v>
      </c>
      <c r="I43" s="5" t="s">
        <v>13</v>
      </c>
      <c r="J43" s="18"/>
    </row>
    <row r="44" spans="1:10" x14ac:dyDescent="0.3">
      <c r="A44" s="3"/>
      <c r="B44" s="5"/>
      <c r="C44" s="5"/>
      <c r="D44" s="5"/>
      <c r="E44" s="5"/>
      <c r="F44" s="5"/>
      <c r="G44" s="5"/>
      <c r="H44" s="5"/>
      <c r="I44" s="5"/>
      <c r="J44" s="18" t="s">
        <v>16</v>
      </c>
    </row>
    <row r="45" spans="1:10" x14ac:dyDescent="0.3">
      <c r="B45" s="3"/>
      <c r="C45" s="3"/>
      <c r="D45" s="3"/>
      <c r="E45" s="3"/>
      <c r="F45" s="3"/>
      <c r="G45" s="3"/>
      <c r="H45" s="3"/>
      <c r="I45" s="3"/>
      <c r="J45" s="18" t="s">
        <v>0</v>
      </c>
    </row>
  </sheetData>
  <mergeCells count="10">
    <mergeCell ref="A1:C1"/>
    <mergeCell ref="N11:O11"/>
    <mergeCell ref="B22:B23"/>
    <mergeCell ref="C22:C23"/>
    <mergeCell ref="D22:D23"/>
    <mergeCell ref="E22:E23"/>
    <mergeCell ref="F22:F23"/>
    <mergeCell ref="G22:G23"/>
    <mergeCell ref="H22:H23"/>
    <mergeCell ref="I22:I23"/>
  </mergeCells>
  <conditionalFormatting sqref="N2">
    <cfRule type="cellIs" dxfId="61" priority="1" operator="greaterThan">
      <formula>$N$3</formula>
    </cfRule>
  </conditionalFormatting>
  <pageMargins left="0.7" right="0.7" top="0.75" bottom="0.75" header="0.3" footer="0.3"/>
  <pageSetup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6" stopIfTrue="1" id="{077237CC-BED8-440F-888D-587A8377ECE6}">
            <xm:f>_xlfn.XLOOKUP(B4,#REF!,#REF!,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157" stopIfTrue="1" id="{D3F3D650-390E-4283-93B0-89343F5F939E}">
            <xm:f>_xlfn.XLOOKUP(B4,#REF!,#REF!,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158" stopIfTrue="1" id="{8C5F68FE-BF56-4C9F-AB81-C3815BDE9924}">
            <xm:f>_xlfn.XLOOKUP(B4,#REF!,#REF!,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159" stopIfTrue="1" id="{37F59684-5906-486F-9107-E19CA3BE9102}">
            <xm:f>_xlfn.XLOOKUP(B4,#REF!,#REF!,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160" stopIfTrue="1" id="{98537CC0-E8BC-4AC4-B7EB-1A533B5519EA}">
            <xm:f>_xlfn.XLOOKUP(B4,#REF!,#REF!,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161" stopIfTrue="1" id="{2CDC6371-5D6B-476F-AAA2-732F6A8B11D1}">
            <xm:f>_xlfn.XLOOKUP(B4,#REF!,#REF!,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162" stopIfTrue="1" id="{AE32E7F0-A6F1-4470-A422-51A360C74E6B}">
            <xm:f>_xlfn.XLOOKUP(B4,#REF!,#REF!,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163" stopIfTrue="1" id="{997E7A94-A293-4D9C-9BB4-2A02505B29AB}">
            <xm:f>_xlfn.XLOOKUP(B4,#REF!,#REF!,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164" stopIfTrue="1" id="{E2BA5D18-95C3-4858-824B-253685E65250}">
            <xm:f>_xlfn.XLOOKUP(B4,#REF!,#REF!,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B4:I4 B9:I9 B14:I14 B19:I19</xm:sqref>
        </x14:conditionalFormatting>
        <x14:conditionalFormatting xmlns:xm="http://schemas.microsoft.com/office/excel/2006/main">
          <x14:cfRule type="expression" priority="75" stopIfTrue="1" id="{B6F57B49-7817-42D3-A78A-62FF2725A9A9}">
            <xm:f>_xlfn.XLOOKUP(B25,#REF!,#REF!,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76" stopIfTrue="1" id="{88C087A6-175A-490B-B881-AE125F9ABD93}">
            <xm:f>_xlfn.XLOOKUP(B25,#REF!,#REF!,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77" stopIfTrue="1" id="{F1C654F9-DC40-46CD-9D89-90CE23F61DCB}">
            <xm:f>_xlfn.XLOOKUP(B25,#REF!,#REF!,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78" stopIfTrue="1" id="{35603F4B-9076-4BD1-A55A-BBAB1FC095E0}">
            <xm:f>_xlfn.XLOOKUP(B25,#REF!,#REF!,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79" stopIfTrue="1" id="{93AE0122-22ED-45B4-B203-82F2E5BB427E}">
            <xm:f>_xlfn.XLOOKUP(B25,#REF!,#REF!,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80" stopIfTrue="1" id="{A3BB148B-7C07-45B6-935A-DE36C9377C83}">
            <xm:f>_xlfn.XLOOKUP(B25,#REF!,#REF!,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81" stopIfTrue="1" id="{E66241F7-FFD7-4B3D-975C-A463ECE3D206}">
            <xm:f>_xlfn.XLOOKUP(B25,#REF!,#REF!,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82" stopIfTrue="1" id="{0FD32D5D-1473-4E3E-A73A-E25933412C89}">
            <xm:f>_xlfn.XLOOKUP(B25,#REF!,#REF!,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83" stopIfTrue="1" id="{E1EB8EBB-62A8-4CDF-8B5D-EEA221919096}">
            <xm:f>_xlfn.XLOOKUP(B25,#REF!,#REF!,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B25:I25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DC9-1287-4232-9D54-7D7BA3558362}">
  <sheetPr>
    <pageSetUpPr fitToPage="1"/>
  </sheetPr>
  <dimension ref="A1:R40"/>
  <sheetViews>
    <sheetView zoomScaleNormal="100" workbookViewId="0">
      <selection activeCell="D12" sqref="D12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7" ht="75.599999999999994" customHeight="1" x14ac:dyDescent="0.3">
      <c r="A1" s="26" t="s">
        <v>78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7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75</v>
      </c>
      <c r="N2" s="1">
        <f>COUNTA(Data_Patch[Outlet ID])</f>
        <v>23</v>
      </c>
    </row>
    <row r="3" spans="1:17" x14ac:dyDescent="0.3">
      <c r="A3" s="3" t="s">
        <v>14</v>
      </c>
      <c r="B3" s="3">
        <f>_xlfn.XLOOKUP($A$2&amp;"-"&amp;B$2, Data_Patch[Outlet ID], Data_Patch[Universe], "")</f>
        <v>25</v>
      </c>
      <c r="C3" s="3">
        <f>_xlfn.XLOOKUP($A$2&amp;"-"&amp;C$2, Data_Patch[Outlet ID], Data_Patch[Universe], "")</f>
        <v>28</v>
      </c>
      <c r="D3" s="3">
        <f>_xlfn.XLOOKUP($A$2&amp;"-"&amp;D$2, Data_Patch[Outlet ID], Data_Patch[Universe], "")</f>
        <v>27</v>
      </c>
      <c r="E3" s="3">
        <f>_xlfn.XLOOKUP($A$2&amp;"-"&amp;E$2, Data_Patch[Outlet ID], Data_Patch[Universe], "")</f>
        <v>26</v>
      </c>
      <c r="F3" s="3">
        <f>_xlfn.XLOOKUP($A$2&amp;"-"&amp;F$2, Data_Patch[Outlet ID], Data_Patch[Universe], "")</f>
        <v>31</v>
      </c>
      <c r="G3" s="3">
        <f>_xlfn.XLOOKUP($A$2&amp;"-"&amp;G$2, Data_Patch[Outlet ID], Data_Patch[Universe], "")</f>
        <v>30</v>
      </c>
      <c r="H3" s="3">
        <f>_xlfn.XLOOKUP($A$2&amp;"-"&amp;H$2, Data_Patch[Outlet ID], Data_Patch[Universe], "")</f>
        <v>29</v>
      </c>
      <c r="I3" s="3">
        <f>_xlfn.XLOOKUP($A$2&amp;"-"&amp;I$2, Data_Patch[Outlet ID], Data_Patch[Universe], "")</f>
        <v>33</v>
      </c>
      <c r="J3" s="18" t="s">
        <v>1</v>
      </c>
      <c r="M3" s="17" t="s">
        <v>74</v>
      </c>
      <c r="N3" s="1">
        <v>24</v>
      </c>
    </row>
    <row r="4" spans="1:17" x14ac:dyDescent="0.3">
      <c r="A4" s="3" t="s">
        <v>15</v>
      </c>
      <c r="B4" s="3" t="str">
        <f>_xlfn.XLOOKUP($A$2&amp;"-"&amp;B$2, Data_Patch[Outlet ID], Data_Patch[Cable], "")</f>
        <v>LX9.1.1</v>
      </c>
      <c r="C4" s="3" t="str">
        <f>_xlfn.XLOOKUP($A$2&amp;"-"&amp;C$2, Data_Patch[Outlet ID], Data_Patch[Cable], "")</f>
        <v>LX9.1.2</v>
      </c>
      <c r="D4" s="3" t="str">
        <f>_xlfn.XLOOKUP($A$2&amp;"-"&amp;D$2, Data_Patch[Outlet ID], Data_Patch[Cable], "")</f>
        <v>LX9.1.3</v>
      </c>
      <c r="E4" s="3" t="str">
        <f>_xlfn.XLOOKUP($A$2&amp;"-"&amp;E$2, Data_Patch[Outlet ID], Data_Patch[Cable], "")</f>
        <v>LX9.1.4</v>
      </c>
      <c r="F4" s="3" t="str">
        <f>_xlfn.XLOOKUP($A$2&amp;"-"&amp;F$2, Data_Patch[Outlet ID], Data_Patch[Cable], "")</f>
        <v>LX10.1.1</v>
      </c>
      <c r="G4" s="3" t="str">
        <f>_xlfn.XLOOKUP($A$2&amp;"-"&amp;G$2, Data_Patch[Outlet ID], Data_Patch[Cable], "")</f>
        <v>LX10.1.2</v>
      </c>
      <c r="H4" s="3" t="str">
        <f>_xlfn.XLOOKUP($A$2&amp;"-"&amp;H$2, Data_Patch[Outlet ID], Data_Patch[Cable], "")</f>
        <v>LX10.1.3</v>
      </c>
      <c r="I4" s="3" t="str">
        <f>_xlfn.XLOOKUP($A$2&amp;"-"&amp;I$2, Data_Patch[Outlet ID], Data_Patch[Cable], "")</f>
        <v>LX11.1.1</v>
      </c>
      <c r="J4" s="18" t="s">
        <v>16</v>
      </c>
    </row>
    <row r="5" spans="1:17" x14ac:dyDescent="0.3">
      <c r="A5" s="3"/>
      <c r="B5" s="3" t="str">
        <f>_xlfn.XLOOKUP($A$2&amp;"-"&amp;B$2, Data_Patch[Outlet ID], Data_Patch[Type], "")</f>
        <v>Sneak</v>
      </c>
      <c r="C5" s="3" t="str">
        <f>_xlfn.XLOOKUP($A$2&amp;"-"&amp;C$2, Data_Patch[Outlet ID], Data_Patch[Type], "")</f>
        <v>Sneak</v>
      </c>
      <c r="D5" s="3" t="str">
        <f>_xlfn.XLOOKUP($A$2&amp;"-"&amp;D$2, Data_Patch[Outlet ID], Data_Patch[Type], "")</f>
        <v>Sneak</v>
      </c>
      <c r="E5" s="3" t="str">
        <f>_xlfn.XLOOKUP($A$2&amp;"-"&amp;E$2, Data_Patch[Outlet ID], Data_Patch[Type], "")</f>
        <v>Sneak</v>
      </c>
      <c r="F5" s="3" t="str">
        <f>_xlfn.XLOOKUP($A$2&amp;"-"&amp;F$2, Data_Patch[Outlet ID], Data_Patch[Type], "")</f>
        <v>Sneak</v>
      </c>
      <c r="G5" s="3" t="str">
        <f>_xlfn.XLOOKUP($A$2&amp;"-"&amp;G$2, Data_Patch[Outlet ID], Data_Patch[Type], "")</f>
        <v>Sneak</v>
      </c>
      <c r="H5" s="3" t="str">
        <f>_xlfn.XLOOKUP($A$2&amp;"-"&amp;H$2, Data_Patch[Outlet ID], Data_Patch[Type], "")</f>
        <v>Sneak</v>
      </c>
      <c r="I5" s="3" t="str">
        <f>_xlfn.XLOOKUP($A$2&amp;"-"&amp;I$2, Data_Patch[Outlet ID], Data_Patch[Type], "")</f>
        <v>Sneak</v>
      </c>
      <c r="J5" s="18" t="s">
        <v>0</v>
      </c>
    </row>
    <row r="6" spans="1:17" x14ac:dyDescent="0.3">
      <c r="J6" s="18"/>
    </row>
    <row r="7" spans="1:17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</row>
    <row r="8" spans="1:17" x14ac:dyDescent="0.3">
      <c r="A8" s="3" t="s">
        <v>14</v>
      </c>
      <c r="B8" s="3">
        <f>_xlfn.XLOOKUP($A$7&amp;"-"&amp;B$7, Data_Patch[Outlet ID], Data_Patch[Universe], "")</f>
        <v>32</v>
      </c>
      <c r="C8" s="3">
        <f>_xlfn.XLOOKUP($A$7&amp;"-"&amp;C$7, Data_Patch[Outlet ID], Data_Patch[Universe], "")</f>
        <v>36</v>
      </c>
      <c r="D8" s="3">
        <f>_xlfn.XLOOKUP($A$7&amp;"-"&amp;D$7, Data_Patch[Outlet ID], Data_Patch[Universe], "")</f>
        <v>35</v>
      </c>
      <c r="E8" s="3">
        <f>_xlfn.XLOOKUP($A$7&amp;"-"&amp;E$7, Data_Patch[Outlet ID], Data_Patch[Universe], "")</f>
        <v>34</v>
      </c>
      <c r="F8" s="3">
        <f>_xlfn.XLOOKUP($A$7&amp;"-"&amp;F$7, Data_Patch[Outlet ID], Data_Patch[Universe], "")</f>
        <v>37</v>
      </c>
      <c r="G8" s="3">
        <f>_xlfn.XLOOKUP($A$7&amp;"-"&amp;G$7, Data_Patch[Outlet ID], Data_Patch[Universe], "")</f>
        <v>45</v>
      </c>
      <c r="H8" s="3">
        <f>_xlfn.XLOOKUP($A$7&amp;"-"&amp;H$7, Data_Patch[Outlet ID], Data_Patch[Universe], "")</f>
        <v>44</v>
      </c>
      <c r="I8" s="3">
        <f>_xlfn.XLOOKUP($A$7&amp;"-"&amp;I$7, Data_Patch[Outlet ID], Data_Patch[Universe], "")</f>
        <v>43</v>
      </c>
      <c r="J8" s="18" t="s">
        <v>1</v>
      </c>
    </row>
    <row r="9" spans="1:17" x14ac:dyDescent="0.3">
      <c r="A9" s="3" t="s">
        <v>15</v>
      </c>
      <c r="B9" s="3" t="str">
        <f>_xlfn.XLOOKUP($A$7&amp;"-"&amp;B$7, Data_Patch[Outlet ID], Data_Patch[Cable], "")</f>
        <v>LX11.1.2</v>
      </c>
      <c r="C9" s="3" t="str">
        <f>_xlfn.XLOOKUP($A$7&amp;"-"&amp;C$7, Data_Patch[Outlet ID], Data_Patch[Cable], "")</f>
        <v>LX11.1.3</v>
      </c>
      <c r="D9" s="3" t="str">
        <f>_xlfn.XLOOKUP($A$7&amp;"-"&amp;D$7, Data_Patch[Outlet ID], Data_Patch[Cable], "")</f>
        <v>LX11.1.4</v>
      </c>
      <c r="E9" s="3" t="str">
        <f>_xlfn.XLOOKUP($A$7&amp;"-"&amp;E$7, Data_Patch[Outlet ID], Data_Patch[Cable], "")</f>
        <v>LX11.2.1</v>
      </c>
      <c r="F9" s="3" t="str">
        <f>_xlfn.XLOOKUP($A$7&amp;"-"&amp;F$7, Data_Patch[Outlet ID], Data_Patch[Cable], "")</f>
        <v>LX13.1</v>
      </c>
      <c r="G9" s="3" t="str">
        <f>_xlfn.XLOOKUP($A$7&amp;"-"&amp;G$7, Data_Patch[Outlet ID], Data_Patch[Cable], "")</f>
        <v>DSL.1.1</v>
      </c>
      <c r="H9" s="3" t="str">
        <f>_xlfn.XLOOKUP($A$7&amp;"-"&amp;H$7, Data_Patch[Outlet ID], Data_Patch[Cable], "")</f>
        <v>DSL.1.2</v>
      </c>
      <c r="I9" s="3" t="str">
        <f>_xlfn.XLOOKUP($A$7&amp;"-"&amp;I$7, Data_Patch[Outlet ID], Data_Patch[Cable], "")</f>
        <v>DSL.1.3</v>
      </c>
      <c r="J9" s="18" t="s">
        <v>16</v>
      </c>
    </row>
    <row r="10" spans="1:17" x14ac:dyDescent="0.3">
      <c r="A10" s="3"/>
      <c r="B10" s="3" t="str">
        <f>_xlfn.XLOOKUP($A$7&amp;"-"&amp;B$7, Data_Patch[Outlet ID], Data_Patch[Type], "")</f>
        <v>Sneak</v>
      </c>
      <c r="C10" s="3" t="str">
        <f>_xlfn.XLOOKUP($A$7&amp;"-"&amp;C$7, Data_Patch[Outlet ID], Data_Patch[Type], "")</f>
        <v>Sneak</v>
      </c>
      <c r="D10" s="3" t="str">
        <f>_xlfn.XLOOKUP($A$7&amp;"-"&amp;D$7, Data_Patch[Outlet ID], Data_Patch[Type], "")</f>
        <v>Sneak</v>
      </c>
      <c r="E10" s="3" t="str">
        <f>_xlfn.XLOOKUP($A$7&amp;"-"&amp;E$7, Data_Patch[Outlet ID], Data_Patch[Type], "")</f>
        <v>Sneak</v>
      </c>
      <c r="F10" s="3" t="str">
        <f>_xlfn.XLOOKUP($A$7&amp;"-"&amp;F$7, Data_Patch[Outlet ID], Data_Patch[Type], "")</f>
        <v>Single</v>
      </c>
      <c r="G10" s="3" t="str">
        <f>_xlfn.XLOOKUP($A$7&amp;"-"&amp;G$7, Data_Patch[Outlet ID], Data_Patch[Type], "")</f>
        <v>Sneak</v>
      </c>
      <c r="H10" s="3" t="str">
        <f>_xlfn.XLOOKUP($A$7&amp;"-"&amp;H$7, Data_Patch[Outlet ID], Data_Patch[Type], "")</f>
        <v>Sneak</v>
      </c>
      <c r="I10" s="3" t="str">
        <f>_xlfn.XLOOKUP($A$7&amp;"-"&amp;I$7, Data_Patch[Outlet ID], Data_Patch[Type], "")</f>
        <v>Sneak</v>
      </c>
      <c r="J10" s="18" t="s">
        <v>0</v>
      </c>
    </row>
    <row r="11" spans="1:17" x14ac:dyDescent="0.3">
      <c r="J11" s="18"/>
      <c r="N11" s="31"/>
      <c r="O11" s="31"/>
    </row>
    <row r="12" spans="1:17" x14ac:dyDescent="0.3">
      <c r="A12" s="2" t="s">
        <v>18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  <c r="H12" s="3" t="s">
        <v>12</v>
      </c>
      <c r="I12" s="3" t="s">
        <v>13</v>
      </c>
      <c r="J12" s="18"/>
      <c r="N12" s="14"/>
      <c r="O12" s="15"/>
    </row>
    <row r="13" spans="1:17" x14ac:dyDescent="0.3">
      <c r="A13" s="3" t="s">
        <v>14</v>
      </c>
      <c r="B13" s="3">
        <f>_xlfn.XLOOKUP($A$12&amp;"-"&amp;B$12, Data_Patch[Outlet ID], Data_Patch[Universe], "")</f>
        <v>42</v>
      </c>
      <c r="C13" s="3">
        <f>_xlfn.XLOOKUP($A$12&amp;"-"&amp;C$12, Data_Patch[Outlet ID], Data_Patch[Universe], "")</f>
        <v>42</v>
      </c>
      <c r="D13" s="3">
        <f>_xlfn.XLOOKUP($A$12&amp;"-"&amp;D$12, Data_Patch[Outlet ID], Data_Patch[Universe], "")</f>
        <v>53</v>
      </c>
      <c r="E13" s="3">
        <f>_xlfn.XLOOKUP($A$12&amp;"-"&amp;E$12, Data_Patch[Outlet ID], Data_Patch[Universe], "")</f>
        <v>54</v>
      </c>
      <c r="F13" s="3">
        <f>_xlfn.XLOOKUP($A$12&amp;"-"&amp;F$12, Data_Patch[Outlet ID], Data_Patch[Universe], "")</f>
        <v>55</v>
      </c>
      <c r="G13" s="3">
        <f>_xlfn.XLOOKUP($A$12&amp;"-"&amp;G$12, Data_Patch[Outlet ID], Data_Patch[Universe], "")</f>
        <v>52</v>
      </c>
      <c r="H13" s="3">
        <f>_xlfn.XLOOKUP($A$12&amp;"-"&amp;H$12, Data_Patch[Outlet ID], Data_Patch[Universe], "")</f>
        <v>51</v>
      </c>
      <c r="I13" s="3" t="str">
        <f>_xlfn.XLOOKUP($A$12&amp;"-"&amp;I$12, Data_Patch[Outlet ID], Data_Patch[Universe], "")</f>
        <v/>
      </c>
      <c r="J13" s="18" t="s">
        <v>1</v>
      </c>
    </row>
    <row r="14" spans="1:17" x14ac:dyDescent="0.3">
      <c r="A14" s="3" t="s">
        <v>15</v>
      </c>
      <c r="B14" s="3" t="str">
        <f>_xlfn.XLOOKUP($A$12&amp;"-"&amp;B$12, Data_Patch[Outlet ID], Data_Patch[Cable], "")</f>
        <v>DSL.1.4</v>
      </c>
      <c r="C14" s="3" t="str">
        <f>_xlfn.XLOOKUP($A$12&amp;"-"&amp;C$12, Data_Patch[Outlet ID], Data_Patch[Cable], "")</f>
        <v>DSL.2.1</v>
      </c>
      <c r="D14" s="3" t="str">
        <f>_xlfn.XLOOKUP($A$12&amp;"-"&amp;D$12, Data_Patch[Outlet ID], Data_Patch[Cable], "")</f>
        <v>CAT SL.1.1</v>
      </c>
      <c r="E14" s="3" t="str">
        <f>_xlfn.XLOOKUP($A$12&amp;"-"&amp;E$12, Data_Patch[Outlet ID], Data_Patch[Cable], "")</f>
        <v>CAT SL.1.2</v>
      </c>
      <c r="F14" s="3" t="str">
        <f>_xlfn.XLOOKUP($A$12&amp;"-"&amp;F$12, Data_Patch[Outlet ID], Data_Patch[Cable], "")</f>
        <v>CAT SL.1.3</v>
      </c>
      <c r="G14" s="3" t="str">
        <f>_xlfn.XLOOKUP($A$12&amp;"-"&amp;G$12, Data_Patch[Outlet ID], Data_Patch[Cable], "")</f>
        <v>B SL.1</v>
      </c>
      <c r="H14" s="3" t="str">
        <f>_xlfn.XLOOKUP($A$12&amp;"-"&amp;H$12, Data_Patch[Outlet ID], Data_Patch[Cable], "")</f>
        <v>B SL.2</v>
      </c>
      <c r="I14" s="3" t="str">
        <f>_xlfn.XLOOKUP($A$12&amp;"-"&amp;I$12, Data_Patch[Outlet ID], Data_Patch[Cable], "")</f>
        <v/>
      </c>
      <c r="J14" s="18" t="s">
        <v>16</v>
      </c>
    </row>
    <row r="15" spans="1:17" x14ac:dyDescent="0.3">
      <c r="A15" s="3"/>
      <c r="B15" s="3" t="str">
        <f>_xlfn.XLOOKUP($A$12&amp;"-"&amp;B$12, Data_Patch[Outlet ID], Data_Patch[Type], "")</f>
        <v>Sneak</v>
      </c>
      <c r="C15" s="3" t="str">
        <f>_xlfn.XLOOKUP($A$12&amp;"-"&amp;C$12, Data_Patch[Outlet ID], Data_Patch[Type], "")</f>
        <v>Sneak</v>
      </c>
      <c r="D15" s="3" t="str">
        <f>_xlfn.XLOOKUP($A$12&amp;"-"&amp;D$12, Data_Patch[Outlet ID], Data_Patch[Type], "")</f>
        <v>Sneak</v>
      </c>
      <c r="E15" s="3" t="str">
        <f>_xlfn.XLOOKUP($A$12&amp;"-"&amp;E$12, Data_Patch[Outlet ID], Data_Patch[Type], "")</f>
        <v>Sneak</v>
      </c>
      <c r="F15" s="3" t="str">
        <f>_xlfn.XLOOKUP($A$12&amp;"-"&amp;F$12, Data_Patch[Outlet ID], Data_Patch[Type], "")</f>
        <v>Sneak</v>
      </c>
      <c r="G15" s="3" t="str">
        <f>_xlfn.XLOOKUP($A$12&amp;"-"&amp;G$12, Data_Patch[Outlet ID], Data_Patch[Type], "")</f>
        <v>Single</v>
      </c>
      <c r="H15" s="3" t="str">
        <f>_xlfn.XLOOKUP($A$12&amp;"-"&amp;H$12, Data_Patch[Outlet ID], Data_Patch[Type], "")</f>
        <v>Single</v>
      </c>
      <c r="I15" s="3" t="str">
        <f>_xlfn.XLOOKUP($A$12&amp;"-"&amp;I$12, Data_Patch[Outlet ID], Data_Patch[Type], "")</f>
        <v/>
      </c>
      <c r="J15" s="18" t="s">
        <v>0</v>
      </c>
    </row>
    <row r="16" spans="1:17" x14ac:dyDescent="0.3">
      <c r="J16" s="18"/>
    </row>
    <row r="17" spans="1:18" ht="6" customHeight="1" x14ac:dyDescent="0.3">
      <c r="B17" s="27"/>
      <c r="C17" s="28"/>
      <c r="D17" s="29"/>
      <c r="E17" s="30"/>
      <c r="F17" s="32"/>
      <c r="G17" s="33"/>
      <c r="H17" s="34"/>
      <c r="I17" s="35"/>
      <c r="J17"/>
      <c r="K17"/>
      <c r="L17"/>
      <c r="M17"/>
      <c r="N17"/>
      <c r="O17"/>
      <c r="P17"/>
      <c r="Q17"/>
      <c r="R17"/>
    </row>
    <row r="18" spans="1:18" ht="6" customHeight="1" x14ac:dyDescent="0.3">
      <c r="B18" s="27"/>
      <c r="C18" s="28"/>
      <c r="D18" s="29"/>
      <c r="E18" s="30"/>
      <c r="F18" s="32"/>
      <c r="G18" s="33"/>
      <c r="H18" s="34"/>
      <c r="I18" s="35"/>
      <c r="J18"/>
      <c r="K18"/>
      <c r="L18"/>
      <c r="M18"/>
      <c r="N18"/>
      <c r="O18"/>
      <c r="P18"/>
      <c r="Q18"/>
      <c r="R18"/>
    </row>
    <row r="19" spans="1:18" ht="15" hidden="1" customHeight="1" x14ac:dyDescent="0.3">
      <c r="B19" s="3">
        <v>1</v>
      </c>
      <c r="C19" s="3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/>
      <c r="K19"/>
      <c r="L19"/>
      <c r="M19"/>
      <c r="N19"/>
      <c r="O19"/>
      <c r="P19"/>
      <c r="Q19"/>
      <c r="R19"/>
    </row>
    <row r="20" spans="1:18" x14ac:dyDescent="0.3">
      <c r="A20" s="6" t="s">
        <v>21</v>
      </c>
      <c r="B20" s="3" t="str">
        <f>_xlfn.XLOOKUP(B19, Data_Multis[Multi ID], Data_Multis[Multi Name], "")</f>
        <v>LX9.1</v>
      </c>
      <c r="C20" s="3" t="str">
        <f>_xlfn.XLOOKUP(C19, Data_Multis[Multi ID], Data_Multis[Multi Name], "")</f>
        <v>LX10.1</v>
      </c>
      <c r="D20" s="3" t="str">
        <f>_xlfn.XLOOKUP(D19, Data_Multis[Multi ID], Data_Multis[Multi Name], "")</f>
        <v>LX11.1</v>
      </c>
      <c r="E20" s="3" t="str">
        <f>_xlfn.XLOOKUP(E19, Data_Multis[Multi ID], Data_Multis[Multi Name], "")</f>
        <v>LX11.2</v>
      </c>
      <c r="F20" s="3" t="str">
        <f>_xlfn.XLOOKUP(F19, Data_Multis[Multi ID], Data_Multis[Multi Name], "")</f>
        <v>DSL.1</v>
      </c>
      <c r="G20" s="3" t="str">
        <f>_xlfn.XLOOKUP(G19, Data_Multis[Multi ID], Data_Multis[Multi Name], "")</f>
        <v>DSL.2</v>
      </c>
      <c r="H20" s="3" t="str">
        <f>_xlfn.XLOOKUP(H19, Data_Multis[Multi ID], Data_Multis[Multi Name], "")</f>
        <v>CAT SL.1</v>
      </c>
      <c r="I20" s="3" t="str">
        <f>_xlfn.XLOOKUP(I19, Data_Multis[Multi ID], Data_Multis[Multi Name], "")</f>
        <v/>
      </c>
      <c r="J20"/>
      <c r="K20"/>
      <c r="L20"/>
      <c r="M20"/>
      <c r="N20"/>
      <c r="O20"/>
      <c r="P20"/>
      <c r="Q20"/>
      <c r="R20"/>
    </row>
    <row r="21" spans="1:18" x14ac:dyDescent="0.3">
      <c r="A21" s="4" t="s">
        <v>23</v>
      </c>
      <c r="B21" s="3" t="str">
        <f>_xlfn.XLOOKUP(B19, Data_Multis[Multi ID], Data_Multis[Line 1], "")</f>
        <v>LX9.1.1 U25</v>
      </c>
      <c r="C21" s="3" t="str">
        <f>_xlfn.XLOOKUP(C19, Data_Multis[Multi ID], Data_Multis[Line 1], "")</f>
        <v>LX10.1.1 U31</v>
      </c>
      <c r="D21" s="3" t="str">
        <f>_xlfn.XLOOKUP(D19, Data_Multis[Multi ID], Data_Multis[Line 1], "")</f>
        <v>LX11.1.1 U33</v>
      </c>
      <c r="E21" s="3" t="str">
        <f>_xlfn.XLOOKUP(E19, Data_Multis[Multi ID], Data_Multis[Line 1], "")</f>
        <v>LX11.2.1 U34</v>
      </c>
      <c r="F21" s="3" t="str">
        <f>_xlfn.XLOOKUP(F19, Data_Multis[Multi ID], Data_Multis[Line 1], "")</f>
        <v>DSL.1.1 U45</v>
      </c>
      <c r="G21" s="3" t="str">
        <f>_xlfn.XLOOKUP(G19, Data_Multis[Multi ID], Data_Multis[Line 1], "")</f>
        <v>DSL.2.1 U42</v>
      </c>
      <c r="H21" s="3" t="str">
        <f>_xlfn.XLOOKUP(H19, Data_Multis[Multi ID], Data_Multis[Line 1], "")</f>
        <v>CAT SL.1.1 U53</v>
      </c>
      <c r="I21" s="3" t="str">
        <f>_xlfn.XLOOKUP(I19, Data_Multis[Multi ID], Data_Multis[Line 1], "")</f>
        <v/>
      </c>
      <c r="J21"/>
      <c r="K21"/>
      <c r="L21"/>
      <c r="M21"/>
      <c r="N21"/>
      <c r="O21"/>
      <c r="P21"/>
      <c r="Q21"/>
      <c r="R21"/>
    </row>
    <row r="22" spans="1:18" x14ac:dyDescent="0.3">
      <c r="A22" s="4" t="s">
        <v>24</v>
      </c>
      <c r="B22" s="3" t="str">
        <f>_xlfn.XLOOKUP(B19, Data_Multis[Multi ID], Data_Multis[Line 2], "")</f>
        <v>LX9.1.2 U28</v>
      </c>
      <c r="C22" s="3" t="str">
        <f>_xlfn.XLOOKUP(C19, Data_Multis[Multi ID], Data_Multis[Line 2], "")</f>
        <v>LX10.1.2 U30</v>
      </c>
      <c r="D22" s="3" t="str">
        <f>_xlfn.XLOOKUP(D19, Data_Multis[Multi ID], Data_Multis[Line 2], "")</f>
        <v>LX11.1.2 U32</v>
      </c>
      <c r="E22" s="3" t="str">
        <f>_xlfn.XLOOKUP(E19, Data_Multis[Multi ID], Data_Multis[Line 2], "")</f>
        <v>SP 1</v>
      </c>
      <c r="F22" s="3" t="str">
        <f>_xlfn.XLOOKUP(F19, Data_Multis[Multi ID], Data_Multis[Line 2], "")</f>
        <v>DSL.1.2 U44</v>
      </c>
      <c r="G22" s="3" t="str">
        <f>_xlfn.XLOOKUP(G19, Data_Multis[Multi ID], Data_Multis[Line 2], "")</f>
        <v>SP 1</v>
      </c>
      <c r="H22" s="3" t="str">
        <f>_xlfn.XLOOKUP(H19, Data_Multis[Multi ID], Data_Multis[Line 2], "")</f>
        <v>CAT SL.1.2 U54</v>
      </c>
      <c r="I22" s="3" t="str">
        <f>_xlfn.XLOOKUP(I19, Data_Multis[Multi ID], Data_Multis[Line 2], "")</f>
        <v/>
      </c>
      <c r="J22"/>
      <c r="K22"/>
      <c r="L22"/>
      <c r="M22"/>
      <c r="N22"/>
      <c r="O22"/>
      <c r="P22"/>
      <c r="Q22"/>
      <c r="R22"/>
    </row>
    <row r="23" spans="1:18" x14ac:dyDescent="0.3">
      <c r="A23" s="4" t="s">
        <v>25</v>
      </c>
      <c r="B23" s="3" t="str">
        <f>_xlfn.XLOOKUP(B19, Data_Multis[Multi ID], Data_Multis[Line 3], "")</f>
        <v>LX9.1.3 U27</v>
      </c>
      <c r="C23" s="3" t="str">
        <f>_xlfn.XLOOKUP(C19, Data_Multis[Multi ID], Data_Multis[Line 3], "")</f>
        <v>LX10.1.3 U29</v>
      </c>
      <c r="D23" s="3" t="str">
        <f>_xlfn.XLOOKUP(D19, Data_Multis[Multi ID], Data_Multis[Line 3], "")</f>
        <v>LX11.1.3 U36</v>
      </c>
      <c r="E23" s="3" t="str">
        <f>_xlfn.XLOOKUP(E19, Data_Multis[Multi ID], Data_Multis[Line 3], "")</f>
        <v>SP 2</v>
      </c>
      <c r="F23" s="3" t="str">
        <f>_xlfn.XLOOKUP(F19, Data_Multis[Multi ID], Data_Multis[Line 3], "")</f>
        <v>DSL.1.3 U43</v>
      </c>
      <c r="G23" s="3" t="str">
        <f>_xlfn.XLOOKUP(G19, Data_Multis[Multi ID], Data_Multis[Line 3], "")</f>
        <v>SP 2</v>
      </c>
      <c r="H23" s="3" t="str">
        <f>_xlfn.XLOOKUP(H19, Data_Multis[Multi ID], Data_Multis[Line 3], "")</f>
        <v>CAT SL.1.3 U55</v>
      </c>
      <c r="I23" s="3" t="str">
        <f>_xlfn.XLOOKUP(I19, Data_Multis[Multi ID], Data_Multis[Line 3], "")</f>
        <v/>
      </c>
      <c r="J23"/>
      <c r="K23"/>
      <c r="L23"/>
      <c r="M23"/>
      <c r="N23"/>
      <c r="O23"/>
      <c r="P23"/>
      <c r="Q23"/>
      <c r="R23"/>
    </row>
    <row r="24" spans="1:18" x14ac:dyDescent="0.3">
      <c r="A24" s="4" t="s">
        <v>26</v>
      </c>
      <c r="B24" s="3" t="str">
        <f>_xlfn.XLOOKUP(B19, Data_Multis[Multi ID], Data_Multis[Line 4], "")</f>
        <v>LX9.1.4 U26</v>
      </c>
      <c r="C24" s="3" t="str">
        <f>_xlfn.XLOOKUP(C19, Data_Multis[Multi ID], Data_Multis[Line 4], "")</f>
        <v>SP 1</v>
      </c>
      <c r="D24" s="3" t="str">
        <f>_xlfn.XLOOKUP(D19, Data_Multis[Multi ID], Data_Multis[Line 4], "")</f>
        <v>LX11.1.4 U35</v>
      </c>
      <c r="E24" s="3" t="str">
        <f>_xlfn.XLOOKUP(E19, Data_Multis[Multi ID], Data_Multis[Line 4], "")</f>
        <v>SP 3</v>
      </c>
      <c r="F24" s="3" t="str">
        <f>_xlfn.XLOOKUP(F19, Data_Multis[Multi ID], Data_Multis[Line 4], "")</f>
        <v>DSL.1.4 U42</v>
      </c>
      <c r="G24" s="3" t="str">
        <f>_xlfn.XLOOKUP(G19, Data_Multis[Multi ID], Data_Multis[Line 4], "")</f>
        <v>SP 3</v>
      </c>
      <c r="H24" s="3" t="str">
        <f>_xlfn.XLOOKUP(H19, Data_Multis[Multi ID], Data_Multis[Line 4], "")</f>
        <v>SP 1</v>
      </c>
      <c r="I24" s="3" t="str">
        <f>_xlfn.XLOOKUP(I19, Data_Multis[Multi ID], Data_Multis[Line 4], "")</f>
        <v/>
      </c>
      <c r="J24"/>
      <c r="K24"/>
      <c r="L24"/>
      <c r="M24"/>
      <c r="N24"/>
      <c r="O24"/>
      <c r="P24"/>
      <c r="Q24"/>
      <c r="R24"/>
    </row>
    <row r="26" spans="1:18" x14ac:dyDescent="0.3">
      <c r="A26" s="4" t="s">
        <v>27</v>
      </c>
      <c r="B26" s="5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11</v>
      </c>
      <c r="H26" s="5" t="s">
        <v>12</v>
      </c>
      <c r="I26" s="5" t="s">
        <v>13</v>
      </c>
      <c r="J26" s="18"/>
    </row>
    <row r="27" spans="1:18" x14ac:dyDescent="0.3">
      <c r="A27" s="3"/>
      <c r="B27" s="5"/>
      <c r="C27" s="5"/>
      <c r="D27" s="5"/>
      <c r="E27" s="5"/>
      <c r="F27" s="5"/>
      <c r="G27" s="5"/>
      <c r="H27" s="5"/>
      <c r="I27" s="5"/>
      <c r="J27" s="18" t="s">
        <v>16</v>
      </c>
    </row>
    <row r="28" spans="1:18" x14ac:dyDescent="0.3">
      <c r="B28" s="3"/>
      <c r="C28" s="3"/>
      <c r="D28" s="3"/>
      <c r="E28" s="3"/>
      <c r="F28" s="3"/>
      <c r="G28" s="3"/>
      <c r="H28" s="3"/>
      <c r="I28" s="3"/>
      <c r="J28" s="18" t="s">
        <v>0</v>
      </c>
    </row>
    <row r="29" spans="1:18" x14ac:dyDescent="0.3">
      <c r="J29" s="18"/>
    </row>
    <row r="30" spans="1:18" x14ac:dyDescent="0.3">
      <c r="A30" s="4" t="s">
        <v>27</v>
      </c>
      <c r="B30" s="5" t="s">
        <v>6</v>
      </c>
      <c r="C30" s="5" t="s">
        <v>7</v>
      </c>
      <c r="D30" s="5" t="s">
        <v>8</v>
      </c>
      <c r="E30" s="5" t="s">
        <v>9</v>
      </c>
      <c r="F30" s="5" t="s">
        <v>10</v>
      </c>
      <c r="G30" s="5" t="s">
        <v>11</v>
      </c>
      <c r="H30" s="5" t="s">
        <v>12</v>
      </c>
      <c r="I30" s="5" t="s">
        <v>13</v>
      </c>
      <c r="J30" s="18"/>
    </row>
    <row r="31" spans="1:18" x14ac:dyDescent="0.3">
      <c r="A31" s="3"/>
      <c r="B31" s="5"/>
      <c r="C31" s="5"/>
      <c r="D31" s="5"/>
      <c r="E31" s="5"/>
      <c r="F31" s="5"/>
      <c r="G31" s="5"/>
      <c r="H31" s="5"/>
      <c r="I31" s="5"/>
      <c r="J31" s="18" t="s">
        <v>16</v>
      </c>
    </row>
    <row r="32" spans="1:18" x14ac:dyDescent="0.3">
      <c r="B32" s="3"/>
      <c r="C32" s="3"/>
      <c r="D32" s="3"/>
      <c r="E32" s="3"/>
      <c r="F32" s="3"/>
      <c r="G32" s="3"/>
      <c r="H32" s="3"/>
      <c r="I32" s="3"/>
      <c r="J32" s="18" t="s">
        <v>0</v>
      </c>
    </row>
    <row r="33" spans="1:10" x14ac:dyDescent="0.3">
      <c r="J33" s="18"/>
    </row>
    <row r="34" spans="1:10" x14ac:dyDescent="0.3">
      <c r="A34" s="4" t="s">
        <v>27</v>
      </c>
      <c r="B34" s="5" t="s">
        <v>6</v>
      </c>
      <c r="C34" s="5" t="s">
        <v>7</v>
      </c>
      <c r="D34" s="5" t="s">
        <v>8</v>
      </c>
      <c r="E34" s="5" t="s">
        <v>9</v>
      </c>
      <c r="F34" s="5" t="s">
        <v>10</v>
      </c>
      <c r="G34" s="5" t="s">
        <v>11</v>
      </c>
      <c r="H34" s="5" t="s">
        <v>12</v>
      </c>
      <c r="I34" s="5" t="s">
        <v>13</v>
      </c>
      <c r="J34" s="18"/>
    </row>
    <row r="35" spans="1:10" x14ac:dyDescent="0.3">
      <c r="A35" s="3"/>
      <c r="B35" s="5"/>
      <c r="C35" s="5"/>
      <c r="D35" s="5"/>
      <c r="E35" s="5"/>
      <c r="F35" s="5"/>
      <c r="G35" s="5"/>
      <c r="H35" s="5"/>
      <c r="I35" s="5"/>
      <c r="J35" s="18" t="s">
        <v>16</v>
      </c>
    </row>
    <row r="36" spans="1:10" x14ac:dyDescent="0.3">
      <c r="B36" s="3"/>
      <c r="C36" s="3"/>
      <c r="D36" s="3"/>
      <c r="E36" s="3"/>
      <c r="F36" s="3"/>
      <c r="G36" s="3"/>
      <c r="H36" s="3"/>
      <c r="I36" s="3"/>
      <c r="J36" s="18" t="s">
        <v>0</v>
      </c>
    </row>
    <row r="37" spans="1:10" x14ac:dyDescent="0.3">
      <c r="J37" s="18"/>
    </row>
    <row r="38" spans="1:10" x14ac:dyDescent="0.3">
      <c r="A38" s="4" t="s">
        <v>27</v>
      </c>
      <c r="B38" s="5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18"/>
    </row>
    <row r="39" spans="1:10" x14ac:dyDescent="0.3">
      <c r="A39" s="3"/>
      <c r="B39" s="5"/>
      <c r="C39" s="5"/>
      <c r="D39" s="5"/>
      <c r="E39" s="5"/>
      <c r="F39" s="5"/>
      <c r="G39" s="5"/>
      <c r="H39" s="5"/>
      <c r="I39" s="5"/>
      <c r="J39" s="18" t="s">
        <v>16</v>
      </c>
    </row>
    <row r="40" spans="1:10" x14ac:dyDescent="0.3">
      <c r="B40" s="3"/>
      <c r="C40" s="3"/>
      <c r="D40" s="3"/>
      <c r="E40" s="3"/>
      <c r="F40" s="3"/>
      <c r="G40" s="3"/>
      <c r="H40" s="3"/>
      <c r="I40" s="3"/>
      <c r="J40" s="18" t="s">
        <v>0</v>
      </c>
    </row>
  </sheetData>
  <mergeCells count="10">
    <mergeCell ref="A1:C1"/>
    <mergeCell ref="N11:O11"/>
    <mergeCell ref="B17:B18"/>
    <mergeCell ref="C17:C18"/>
    <mergeCell ref="D17:D18"/>
    <mergeCell ref="E17:E18"/>
    <mergeCell ref="F17:F18"/>
    <mergeCell ref="G17:G18"/>
    <mergeCell ref="H17:H18"/>
    <mergeCell ref="I17:I18"/>
  </mergeCells>
  <conditionalFormatting sqref="N2">
    <cfRule type="cellIs" dxfId="42" priority="1" operator="greaterThan">
      <formula>$N$3</formula>
    </cfRule>
  </conditionalFormatting>
  <pageMargins left="0.7" right="0.7" top="0.75" bottom="0.75" header="0.3" footer="0.3"/>
  <pageSetup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2" stopIfTrue="1" id="{4177CDF3-8F45-4A3C-8D32-55BC308FD9F8}">
            <xm:f>_xlfn.XLOOKUP(B4,#REF!,#REF!,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193" stopIfTrue="1" id="{0AC8078E-F7C8-4A00-831D-EAF7634E7C72}">
            <xm:f>_xlfn.XLOOKUP(B4,#REF!,#REF!,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194" stopIfTrue="1" id="{D66CC4E2-3446-41A9-9C0C-F46339FEB827}">
            <xm:f>_xlfn.XLOOKUP(B4,#REF!,#REF!,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195" stopIfTrue="1" id="{5F850C21-8B7E-458D-90BF-B892AB4DC03E}">
            <xm:f>_xlfn.XLOOKUP(B4,#REF!,#REF!,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196" stopIfTrue="1" id="{F38334E3-A5B5-484A-A2AD-7B0E97FB46F8}">
            <xm:f>_xlfn.XLOOKUP(B4,#REF!,#REF!,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197" stopIfTrue="1" id="{20AFD7F6-1169-44E4-B703-02A64F5E5C29}">
            <xm:f>_xlfn.XLOOKUP(B4,#REF!,#REF!,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198" stopIfTrue="1" id="{99DC4507-C6CB-496E-95B7-68683136AF24}">
            <xm:f>_xlfn.XLOOKUP(B4,#REF!,#REF!,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199" stopIfTrue="1" id="{17D28F5F-EF6D-473B-88B6-2111E053BF3A}">
            <xm:f>_xlfn.XLOOKUP(B4,#REF!,#REF!,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200" stopIfTrue="1" id="{5B9A9506-C370-40DD-BA6F-4A9715E38B73}">
            <xm:f>_xlfn.XLOOKUP(B4,#REF!,#REF!,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B4:I4 B9:I9 B14:I14</xm:sqref>
        </x14:conditionalFormatting>
        <x14:conditionalFormatting xmlns:xm="http://schemas.microsoft.com/office/excel/2006/main">
          <x14:cfRule type="expression" priority="84" stopIfTrue="1" id="{9752BFC8-7235-42A0-93F2-65D99D50BC15}">
            <xm:f>_xlfn.XLOOKUP(B20,#REF!,#REF!,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85" stopIfTrue="1" id="{07EDEA8C-6FB7-4C07-89A6-1A790070310B}">
            <xm:f>_xlfn.XLOOKUP(B20,#REF!,#REF!,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86" stopIfTrue="1" id="{38EC5CCC-D205-4A9D-88AF-DF1E1D09B3DA}">
            <xm:f>_xlfn.XLOOKUP(B20,#REF!,#REF!,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87" stopIfTrue="1" id="{38B564F3-C8E5-4118-B957-EFAE3DFE4779}">
            <xm:f>_xlfn.XLOOKUP(B20,#REF!,#REF!,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88" stopIfTrue="1" id="{E32E64E8-E07C-4074-BD63-0E65F962E23E}">
            <xm:f>_xlfn.XLOOKUP(B20,#REF!,#REF!,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89" stopIfTrue="1" id="{E7513B68-9F62-412D-B1E2-1EE001F3EA24}">
            <xm:f>_xlfn.XLOOKUP(B20,#REF!,#REF!,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90" stopIfTrue="1" id="{1876B4BD-00CC-43AC-9031-ACAB3C5B1C9A}">
            <xm:f>_xlfn.XLOOKUP(B20,#REF!,#REF!,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91" stopIfTrue="1" id="{1EE1C7A2-34A2-407B-B6A9-87BB06E43EA7}">
            <xm:f>_xlfn.XLOOKUP(B20,#REF!,#REF!,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92" stopIfTrue="1" id="{E17EC302-DA17-42BD-9FDD-DBA5AD9935C9}">
            <xm:f>_xlfn.XLOOKUP(B20,#REF!,#REF!,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B20:I20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4716-4E04-4632-A383-C81EC9F53B7D}">
  <sheetPr>
    <pageSetUpPr fitToPage="1"/>
  </sheetPr>
  <dimension ref="A1:R28"/>
  <sheetViews>
    <sheetView zoomScaleNormal="100" workbookViewId="0">
      <selection activeCell="F16" sqref="F16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8" ht="75.599999999999994" customHeight="1" x14ac:dyDescent="0.3">
      <c r="A1" s="26" t="s">
        <v>79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8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75</v>
      </c>
      <c r="N2" s="1">
        <f>COUNTA(Data_Patch[Outlet ID])</f>
        <v>23</v>
      </c>
    </row>
    <row r="3" spans="1:18" x14ac:dyDescent="0.3">
      <c r="A3" s="3" t="s">
        <v>14</v>
      </c>
      <c r="B3" s="3">
        <f>_xlfn.XLOOKUP($A$2&amp;"-"&amp;B$2, Data_Patch[Outlet ID], Data_Patch[Universe], "")</f>
        <v>25</v>
      </c>
      <c r="C3" s="3">
        <f>_xlfn.XLOOKUP($A$2&amp;"-"&amp;C$2, Data_Patch[Outlet ID], Data_Patch[Universe], "")</f>
        <v>28</v>
      </c>
      <c r="D3" s="3">
        <f>_xlfn.XLOOKUP($A$2&amp;"-"&amp;D$2, Data_Patch[Outlet ID], Data_Patch[Universe], "")</f>
        <v>27</v>
      </c>
      <c r="E3" s="3">
        <f>_xlfn.XLOOKUP($A$2&amp;"-"&amp;E$2, Data_Patch[Outlet ID], Data_Patch[Universe], "")</f>
        <v>26</v>
      </c>
      <c r="F3" s="3">
        <f>_xlfn.XLOOKUP($A$2&amp;"-"&amp;F$2, Data_Patch[Outlet ID], Data_Patch[Universe], "")</f>
        <v>31</v>
      </c>
      <c r="G3" s="3">
        <f>_xlfn.XLOOKUP($A$2&amp;"-"&amp;G$2, Data_Patch[Outlet ID], Data_Patch[Universe], "")</f>
        <v>30</v>
      </c>
      <c r="H3" s="3">
        <f>_xlfn.XLOOKUP($A$2&amp;"-"&amp;H$2, Data_Patch[Outlet ID], Data_Patch[Universe], "")</f>
        <v>29</v>
      </c>
      <c r="I3" s="3">
        <f>_xlfn.XLOOKUP($A$2&amp;"-"&amp;I$2, Data_Patch[Outlet ID], Data_Patch[Universe], "")</f>
        <v>33</v>
      </c>
      <c r="J3" s="18" t="s">
        <v>1</v>
      </c>
      <c r="M3" s="17" t="s">
        <v>74</v>
      </c>
      <c r="N3" s="1">
        <v>16</v>
      </c>
    </row>
    <row r="4" spans="1:18" x14ac:dyDescent="0.3">
      <c r="A4" s="3" t="s">
        <v>15</v>
      </c>
      <c r="B4" s="3" t="str">
        <f>_xlfn.XLOOKUP($A$2&amp;"-"&amp;B$2, Data_Patch[Outlet ID], Data_Patch[Cable], "")</f>
        <v>LX9.1.1</v>
      </c>
      <c r="C4" s="3" t="str">
        <f>_xlfn.XLOOKUP($A$2&amp;"-"&amp;C$2, Data_Patch[Outlet ID], Data_Patch[Cable], "")</f>
        <v>LX9.1.2</v>
      </c>
      <c r="D4" s="3" t="str">
        <f>_xlfn.XLOOKUP($A$2&amp;"-"&amp;D$2, Data_Patch[Outlet ID], Data_Patch[Cable], "")</f>
        <v>LX9.1.3</v>
      </c>
      <c r="E4" s="3" t="str">
        <f>_xlfn.XLOOKUP($A$2&amp;"-"&amp;E$2, Data_Patch[Outlet ID], Data_Patch[Cable], "")</f>
        <v>LX9.1.4</v>
      </c>
      <c r="F4" s="3" t="str">
        <f>_xlfn.XLOOKUP($A$2&amp;"-"&amp;F$2, Data_Patch[Outlet ID], Data_Patch[Cable], "")</f>
        <v>LX10.1.1</v>
      </c>
      <c r="G4" s="3" t="str">
        <f>_xlfn.XLOOKUP($A$2&amp;"-"&amp;G$2, Data_Patch[Outlet ID], Data_Patch[Cable], "")</f>
        <v>LX10.1.2</v>
      </c>
      <c r="H4" s="3" t="str">
        <f>_xlfn.XLOOKUP($A$2&amp;"-"&amp;H$2, Data_Patch[Outlet ID], Data_Patch[Cable], "")</f>
        <v>LX10.1.3</v>
      </c>
      <c r="I4" s="3" t="str">
        <f>_xlfn.XLOOKUP($A$2&amp;"-"&amp;I$2, Data_Patch[Outlet ID], Data_Patch[Cable], "")</f>
        <v>LX11.1.1</v>
      </c>
      <c r="J4" s="18" t="s">
        <v>16</v>
      </c>
    </row>
    <row r="5" spans="1:18" x14ac:dyDescent="0.3">
      <c r="A5" s="3"/>
      <c r="B5" s="3" t="str">
        <f>_xlfn.XLOOKUP($A$2&amp;"-"&amp;B$2, Data_Patch[Outlet ID], Data_Patch[Type], "")</f>
        <v>Sneak</v>
      </c>
      <c r="C5" s="3" t="str">
        <f>_xlfn.XLOOKUP($A$2&amp;"-"&amp;C$2, Data_Patch[Outlet ID], Data_Patch[Type], "")</f>
        <v>Sneak</v>
      </c>
      <c r="D5" s="3" t="str">
        <f>_xlfn.XLOOKUP($A$2&amp;"-"&amp;D$2, Data_Patch[Outlet ID], Data_Patch[Type], "")</f>
        <v>Sneak</v>
      </c>
      <c r="E5" s="3" t="str">
        <f>_xlfn.XLOOKUP($A$2&amp;"-"&amp;E$2, Data_Patch[Outlet ID], Data_Patch[Type], "")</f>
        <v>Sneak</v>
      </c>
      <c r="F5" s="3" t="str">
        <f>_xlfn.XLOOKUP($A$2&amp;"-"&amp;F$2, Data_Patch[Outlet ID], Data_Patch[Type], "")</f>
        <v>Sneak</v>
      </c>
      <c r="G5" s="3" t="str">
        <f>_xlfn.XLOOKUP($A$2&amp;"-"&amp;G$2, Data_Patch[Outlet ID], Data_Patch[Type], "")</f>
        <v>Sneak</v>
      </c>
      <c r="H5" s="3" t="str">
        <f>_xlfn.XLOOKUP($A$2&amp;"-"&amp;H$2, Data_Patch[Outlet ID], Data_Patch[Type], "")</f>
        <v>Sneak</v>
      </c>
      <c r="I5" s="3" t="str">
        <f>_xlfn.XLOOKUP($A$2&amp;"-"&amp;I$2, Data_Patch[Outlet ID], Data_Patch[Type], "")</f>
        <v>Sneak</v>
      </c>
      <c r="J5" s="18" t="s">
        <v>0</v>
      </c>
    </row>
    <row r="6" spans="1:18" x14ac:dyDescent="0.3">
      <c r="J6" s="18"/>
    </row>
    <row r="7" spans="1:18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</row>
    <row r="8" spans="1:18" x14ac:dyDescent="0.3">
      <c r="A8" s="3" t="s">
        <v>14</v>
      </c>
      <c r="B8" s="3">
        <f>_xlfn.XLOOKUP($A$7&amp;"-"&amp;B$7, Data_Patch[Outlet ID], Data_Patch[Universe], "")</f>
        <v>32</v>
      </c>
      <c r="C8" s="3">
        <f>_xlfn.XLOOKUP($A$7&amp;"-"&amp;C$7, Data_Patch[Outlet ID], Data_Patch[Universe], "")</f>
        <v>36</v>
      </c>
      <c r="D8" s="3">
        <f>_xlfn.XLOOKUP($A$7&amp;"-"&amp;D$7, Data_Patch[Outlet ID], Data_Patch[Universe], "")</f>
        <v>35</v>
      </c>
      <c r="E8" s="3">
        <f>_xlfn.XLOOKUP($A$7&amp;"-"&amp;E$7, Data_Patch[Outlet ID], Data_Patch[Universe], "")</f>
        <v>34</v>
      </c>
      <c r="F8" s="3">
        <f>_xlfn.XLOOKUP($A$7&amp;"-"&amp;F$7, Data_Patch[Outlet ID], Data_Patch[Universe], "")</f>
        <v>37</v>
      </c>
      <c r="G8" s="3">
        <f>_xlfn.XLOOKUP($A$7&amp;"-"&amp;G$7, Data_Patch[Outlet ID], Data_Patch[Universe], "")</f>
        <v>45</v>
      </c>
      <c r="H8" s="3">
        <f>_xlfn.XLOOKUP($A$7&amp;"-"&amp;H$7, Data_Patch[Outlet ID], Data_Patch[Universe], "")</f>
        <v>44</v>
      </c>
      <c r="I8" s="3">
        <f>_xlfn.XLOOKUP($A$7&amp;"-"&amp;I$7, Data_Patch[Outlet ID], Data_Patch[Universe], "")</f>
        <v>43</v>
      </c>
      <c r="J8" s="18" t="s">
        <v>1</v>
      </c>
    </row>
    <row r="9" spans="1:18" x14ac:dyDescent="0.3">
      <c r="A9" s="3" t="s">
        <v>15</v>
      </c>
      <c r="B9" s="3" t="str">
        <f>_xlfn.XLOOKUP($A$7&amp;"-"&amp;B$7, Data_Patch[Outlet ID], Data_Patch[Cable], "")</f>
        <v>LX11.1.2</v>
      </c>
      <c r="C9" s="3" t="str">
        <f>_xlfn.XLOOKUP($A$7&amp;"-"&amp;C$7, Data_Patch[Outlet ID], Data_Patch[Cable], "")</f>
        <v>LX11.1.3</v>
      </c>
      <c r="D9" s="3" t="str">
        <f>_xlfn.XLOOKUP($A$7&amp;"-"&amp;D$7, Data_Patch[Outlet ID], Data_Patch[Cable], "")</f>
        <v>LX11.1.4</v>
      </c>
      <c r="E9" s="3" t="str">
        <f>_xlfn.XLOOKUP($A$7&amp;"-"&amp;E$7, Data_Patch[Outlet ID], Data_Patch[Cable], "")</f>
        <v>LX11.2.1</v>
      </c>
      <c r="F9" s="3" t="str">
        <f>_xlfn.XLOOKUP($A$7&amp;"-"&amp;F$7, Data_Patch[Outlet ID], Data_Patch[Cable], "")</f>
        <v>LX13.1</v>
      </c>
      <c r="G9" s="3" t="str">
        <f>_xlfn.XLOOKUP($A$7&amp;"-"&amp;G$7, Data_Patch[Outlet ID], Data_Patch[Cable], "")</f>
        <v>DSL.1.1</v>
      </c>
      <c r="H9" s="3" t="str">
        <f>_xlfn.XLOOKUP($A$7&amp;"-"&amp;H$7, Data_Patch[Outlet ID], Data_Patch[Cable], "")</f>
        <v>DSL.1.2</v>
      </c>
      <c r="I9" s="3" t="str">
        <f>_xlfn.XLOOKUP($A$7&amp;"-"&amp;I$7, Data_Patch[Outlet ID], Data_Patch[Cable], "")</f>
        <v>DSL.1.3</v>
      </c>
      <c r="J9" s="18" t="s">
        <v>16</v>
      </c>
    </row>
    <row r="10" spans="1:18" x14ac:dyDescent="0.3">
      <c r="A10" s="3"/>
      <c r="B10" s="3" t="str">
        <f>_xlfn.XLOOKUP($A$7&amp;"-"&amp;B$7, Data_Patch[Outlet ID], Data_Patch[Type], "")</f>
        <v>Sneak</v>
      </c>
      <c r="C10" s="3" t="str">
        <f>_xlfn.XLOOKUP($A$7&amp;"-"&amp;C$7, Data_Patch[Outlet ID], Data_Patch[Type], "")</f>
        <v>Sneak</v>
      </c>
      <c r="D10" s="3" t="str">
        <f>_xlfn.XLOOKUP($A$7&amp;"-"&amp;D$7, Data_Patch[Outlet ID], Data_Patch[Type], "")</f>
        <v>Sneak</v>
      </c>
      <c r="E10" s="3" t="str">
        <f>_xlfn.XLOOKUP($A$7&amp;"-"&amp;E$7, Data_Patch[Outlet ID], Data_Patch[Type], "")</f>
        <v>Sneak</v>
      </c>
      <c r="F10" s="3" t="str">
        <f>_xlfn.XLOOKUP($A$7&amp;"-"&amp;F$7, Data_Patch[Outlet ID], Data_Patch[Type], "")</f>
        <v>Single</v>
      </c>
      <c r="G10" s="3" t="str">
        <f>_xlfn.XLOOKUP($A$7&amp;"-"&amp;G$7, Data_Patch[Outlet ID], Data_Patch[Type], "")</f>
        <v>Sneak</v>
      </c>
      <c r="H10" s="3" t="str">
        <f>_xlfn.XLOOKUP($A$7&amp;"-"&amp;H$7, Data_Patch[Outlet ID], Data_Patch[Type], "")</f>
        <v>Sneak</v>
      </c>
      <c r="I10" s="3" t="str">
        <f>_xlfn.XLOOKUP($A$7&amp;"-"&amp;I$7, Data_Patch[Outlet ID], Data_Patch[Type], "")</f>
        <v>Sneak</v>
      </c>
      <c r="J10" s="18" t="s">
        <v>0</v>
      </c>
    </row>
    <row r="11" spans="1:18" x14ac:dyDescent="0.3">
      <c r="J11" s="18"/>
    </row>
    <row r="12" spans="1:18" ht="6" customHeight="1" x14ac:dyDescent="0.3">
      <c r="B12" s="27"/>
      <c r="C12" s="28"/>
      <c r="D12" s="29"/>
      <c r="E12" s="30"/>
      <c r="F12" s="32"/>
      <c r="G12" s="33"/>
      <c r="H12" s="34"/>
      <c r="I12" s="35"/>
      <c r="J12"/>
      <c r="K12"/>
      <c r="L12"/>
      <c r="M12"/>
      <c r="N12"/>
      <c r="O12"/>
      <c r="P12"/>
      <c r="Q12"/>
      <c r="R12"/>
    </row>
    <row r="13" spans="1:18" ht="6" customHeight="1" x14ac:dyDescent="0.3">
      <c r="B13" s="27"/>
      <c r="C13" s="28"/>
      <c r="D13" s="29"/>
      <c r="E13" s="30"/>
      <c r="F13" s="32"/>
      <c r="G13" s="33"/>
      <c r="H13" s="34"/>
      <c r="I13" s="35"/>
      <c r="J13"/>
      <c r="K13"/>
      <c r="L13"/>
      <c r="M13"/>
      <c r="N13"/>
      <c r="O13"/>
      <c r="P13"/>
      <c r="Q13"/>
      <c r="R13"/>
    </row>
    <row r="14" spans="1:18" ht="15" hidden="1" customHeight="1" x14ac:dyDescent="0.3">
      <c r="B14" s="3">
        <v>1</v>
      </c>
      <c r="C14" s="3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/>
      <c r="K14"/>
      <c r="L14"/>
      <c r="M14"/>
      <c r="N14"/>
      <c r="O14"/>
      <c r="P14"/>
      <c r="Q14"/>
      <c r="R14"/>
    </row>
    <row r="15" spans="1:18" x14ac:dyDescent="0.3">
      <c r="A15" s="6" t="s">
        <v>21</v>
      </c>
      <c r="B15" s="3" t="str">
        <f>_xlfn.XLOOKUP(B14, Data_Multis[Multi ID], Data_Multis[Multi Name], "")</f>
        <v>LX9.1</v>
      </c>
      <c r="C15" s="3" t="str">
        <f>_xlfn.XLOOKUP(C14, Data_Multis[Multi ID], Data_Multis[Multi Name], "")</f>
        <v>LX10.1</v>
      </c>
      <c r="D15" s="3" t="str">
        <f>_xlfn.XLOOKUP(D14, Data_Multis[Multi ID], Data_Multis[Multi Name], "")</f>
        <v>LX11.1</v>
      </c>
      <c r="E15" s="3" t="str">
        <f>_xlfn.XLOOKUP(E14, Data_Multis[Multi ID], Data_Multis[Multi Name], "")</f>
        <v>LX11.2</v>
      </c>
      <c r="F15" s="3" t="str">
        <f>_xlfn.XLOOKUP(F14, Data_Multis[Multi ID], Data_Multis[Multi Name], "")</f>
        <v>DSL.1</v>
      </c>
      <c r="G15" s="3" t="str">
        <f>_xlfn.XLOOKUP(G14, Data_Multis[Multi ID], Data_Multis[Multi Name], "")</f>
        <v>DSL.2</v>
      </c>
      <c r="H15" s="3" t="str">
        <f>_xlfn.XLOOKUP(H14, Data_Multis[Multi ID], Data_Multis[Multi Name], "")</f>
        <v>CAT SL.1</v>
      </c>
      <c r="I15" s="3" t="str">
        <f>_xlfn.XLOOKUP(I14, Data_Multis[Multi ID], Data_Multis[Multi Name], "")</f>
        <v/>
      </c>
      <c r="J15"/>
      <c r="K15"/>
      <c r="L15"/>
      <c r="M15"/>
      <c r="N15"/>
      <c r="O15"/>
      <c r="P15"/>
      <c r="Q15"/>
      <c r="R15"/>
    </row>
    <row r="16" spans="1:18" x14ac:dyDescent="0.3">
      <c r="A16" s="4" t="s">
        <v>23</v>
      </c>
      <c r="B16" s="3" t="str">
        <f>_xlfn.XLOOKUP(B14, Data_Multis[Multi ID], Data_Multis[Line 1], "")</f>
        <v>LX9.1.1 U25</v>
      </c>
      <c r="C16" s="3" t="str">
        <f>_xlfn.XLOOKUP(C14, Data_Multis[Multi ID], Data_Multis[Line 1], "")</f>
        <v>LX10.1.1 U31</v>
      </c>
      <c r="D16" s="3" t="str">
        <f>_xlfn.XLOOKUP(D14, Data_Multis[Multi ID], Data_Multis[Line 1], "")</f>
        <v>LX11.1.1 U33</v>
      </c>
      <c r="E16" s="3" t="str">
        <f>_xlfn.XLOOKUP(E14, Data_Multis[Multi ID], Data_Multis[Line 1], "")</f>
        <v>LX11.2.1 U34</v>
      </c>
      <c r="F16" s="3" t="str">
        <f>_xlfn.XLOOKUP(F14, Data_Multis[Multi ID], Data_Multis[Line 1], "")</f>
        <v>DSL.1.1 U45</v>
      </c>
      <c r="G16" s="3" t="str">
        <f>_xlfn.XLOOKUP(G14, Data_Multis[Multi ID], Data_Multis[Line 1], "")</f>
        <v>DSL.2.1 U42</v>
      </c>
      <c r="H16" s="3" t="str">
        <f>_xlfn.XLOOKUP(H14, Data_Multis[Multi ID], Data_Multis[Line 1], "")</f>
        <v>CAT SL.1.1 U53</v>
      </c>
      <c r="I16" s="3" t="str">
        <f>_xlfn.XLOOKUP(I14, Data_Multis[Multi ID], Data_Multis[Line 1], "")</f>
        <v/>
      </c>
      <c r="J16"/>
      <c r="K16"/>
      <c r="L16"/>
      <c r="M16"/>
      <c r="N16"/>
      <c r="O16"/>
      <c r="P16"/>
      <c r="Q16"/>
      <c r="R16"/>
    </row>
    <row r="17" spans="1:18" x14ac:dyDescent="0.3">
      <c r="A17" s="4" t="s">
        <v>24</v>
      </c>
      <c r="B17" s="3" t="str">
        <f>_xlfn.XLOOKUP(B14, Data_Multis[Multi ID], Data_Multis[Line 2], "")</f>
        <v>LX9.1.2 U28</v>
      </c>
      <c r="C17" s="3" t="str">
        <f>_xlfn.XLOOKUP(C14, Data_Multis[Multi ID], Data_Multis[Line 2], "")</f>
        <v>LX10.1.2 U30</v>
      </c>
      <c r="D17" s="3" t="str">
        <f>_xlfn.XLOOKUP(D14, Data_Multis[Multi ID], Data_Multis[Line 2], "")</f>
        <v>LX11.1.2 U32</v>
      </c>
      <c r="E17" s="3" t="str">
        <f>_xlfn.XLOOKUP(E14, Data_Multis[Multi ID], Data_Multis[Line 2], "")</f>
        <v>SP 1</v>
      </c>
      <c r="F17" s="3" t="str">
        <f>_xlfn.XLOOKUP(F14, Data_Multis[Multi ID], Data_Multis[Line 2], "")</f>
        <v>DSL.1.2 U44</v>
      </c>
      <c r="G17" s="3" t="str">
        <f>_xlfn.XLOOKUP(G14, Data_Multis[Multi ID], Data_Multis[Line 2], "")</f>
        <v>SP 1</v>
      </c>
      <c r="H17" s="3" t="str">
        <f>_xlfn.XLOOKUP(H14, Data_Multis[Multi ID], Data_Multis[Line 2], "")</f>
        <v>CAT SL.1.2 U54</v>
      </c>
      <c r="I17" s="3" t="str">
        <f>_xlfn.XLOOKUP(I14, Data_Multis[Multi ID], Data_Multis[Line 2], "")</f>
        <v/>
      </c>
      <c r="J17"/>
      <c r="K17"/>
      <c r="L17"/>
      <c r="M17"/>
      <c r="N17"/>
      <c r="O17"/>
      <c r="P17"/>
      <c r="Q17"/>
      <c r="R17"/>
    </row>
    <row r="18" spans="1:18" x14ac:dyDescent="0.3">
      <c r="A18" s="4" t="s">
        <v>25</v>
      </c>
      <c r="B18" s="3" t="str">
        <f>_xlfn.XLOOKUP(B14, Data_Multis[Multi ID], Data_Multis[Line 3], "")</f>
        <v>LX9.1.3 U27</v>
      </c>
      <c r="C18" s="3" t="str">
        <f>_xlfn.XLOOKUP(C14, Data_Multis[Multi ID], Data_Multis[Line 3], "")</f>
        <v>LX10.1.3 U29</v>
      </c>
      <c r="D18" s="3" t="str">
        <f>_xlfn.XLOOKUP(D14, Data_Multis[Multi ID], Data_Multis[Line 3], "")</f>
        <v>LX11.1.3 U36</v>
      </c>
      <c r="E18" s="3" t="str">
        <f>_xlfn.XLOOKUP(E14, Data_Multis[Multi ID], Data_Multis[Line 3], "")</f>
        <v>SP 2</v>
      </c>
      <c r="F18" s="3" t="str">
        <f>_xlfn.XLOOKUP(F14, Data_Multis[Multi ID], Data_Multis[Line 3], "")</f>
        <v>DSL.1.3 U43</v>
      </c>
      <c r="G18" s="3" t="str">
        <f>_xlfn.XLOOKUP(G14, Data_Multis[Multi ID], Data_Multis[Line 3], "")</f>
        <v>SP 2</v>
      </c>
      <c r="H18" s="3" t="str">
        <f>_xlfn.XLOOKUP(H14, Data_Multis[Multi ID], Data_Multis[Line 3], "")</f>
        <v>CAT SL.1.3 U55</v>
      </c>
      <c r="I18" s="3" t="str">
        <f>_xlfn.XLOOKUP(I14, Data_Multis[Multi ID], Data_Multis[Line 3], "")</f>
        <v/>
      </c>
      <c r="J18"/>
      <c r="K18"/>
      <c r="L18"/>
      <c r="M18"/>
      <c r="N18"/>
      <c r="O18"/>
      <c r="P18"/>
      <c r="Q18"/>
      <c r="R18"/>
    </row>
    <row r="19" spans="1:18" x14ac:dyDescent="0.3">
      <c r="A19" s="4" t="s">
        <v>26</v>
      </c>
      <c r="B19" s="3" t="str">
        <f>_xlfn.XLOOKUP(B14, Data_Multis[Multi ID], Data_Multis[Line 4], "")</f>
        <v>LX9.1.4 U26</v>
      </c>
      <c r="C19" s="3" t="str">
        <f>_xlfn.XLOOKUP(C14, Data_Multis[Multi ID], Data_Multis[Line 4], "")</f>
        <v>SP 1</v>
      </c>
      <c r="D19" s="3" t="str">
        <f>_xlfn.XLOOKUP(D14, Data_Multis[Multi ID], Data_Multis[Line 4], "")</f>
        <v>LX11.1.4 U35</v>
      </c>
      <c r="E19" s="3" t="str">
        <f>_xlfn.XLOOKUP(E14, Data_Multis[Multi ID], Data_Multis[Line 4], "")</f>
        <v>SP 3</v>
      </c>
      <c r="F19" s="3" t="str">
        <f>_xlfn.XLOOKUP(F14, Data_Multis[Multi ID], Data_Multis[Line 4], "")</f>
        <v>DSL.1.4 U42</v>
      </c>
      <c r="G19" s="3" t="str">
        <f>_xlfn.XLOOKUP(G14, Data_Multis[Multi ID], Data_Multis[Line 4], "")</f>
        <v>SP 3</v>
      </c>
      <c r="H19" s="3" t="str">
        <f>_xlfn.XLOOKUP(H14, Data_Multis[Multi ID], Data_Multis[Line 4], "")</f>
        <v>SP 1</v>
      </c>
      <c r="I19" s="3" t="str">
        <f>_xlfn.XLOOKUP(I14, Data_Multis[Multi ID], Data_Multis[Line 4], "")</f>
        <v/>
      </c>
      <c r="J19"/>
      <c r="K19"/>
      <c r="L19"/>
      <c r="M19"/>
      <c r="N19"/>
      <c r="O19"/>
      <c r="P19"/>
      <c r="Q19"/>
      <c r="R19"/>
    </row>
    <row r="21" spans="1:18" x14ac:dyDescent="0.3">
      <c r="A21" s="4" t="s">
        <v>27</v>
      </c>
      <c r="B21" s="5" t="s">
        <v>6</v>
      </c>
      <c r="C21" s="5" t="s">
        <v>7</v>
      </c>
      <c r="D21" s="5" t="s">
        <v>8</v>
      </c>
      <c r="E21" s="5" t="s">
        <v>9</v>
      </c>
      <c r="F21" s="5" t="s">
        <v>10</v>
      </c>
      <c r="G21" s="5" t="s">
        <v>11</v>
      </c>
      <c r="H21" s="5" t="s">
        <v>12</v>
      </c>
      <c r="I21" s="5" t="s">
        <v>13</v>
      </c>
      <c r="J21" s="18"/>
    </row>
    <row r="22" spans="1:18" x14ac:dyDescent="0.3">
      <c r="A22" s="3"/>
      <c r="B22" s="5"/>
      <c r="C22" s="5"/>
      <c r="D22" s="5"/>
      <c r="E22" s="5"/>
      <c r="F22" s="5"/>
      <c r="G22" s="5"/>
      <c r="H22" s="5"/>
      <c r="I22" s="5"/>
      <c r="J22" s="18" t="s">
        <v>16</v>
      </c>
    </row>
    <row r="23" spans="1:18" x14ac:dyDescent="0.3">
      <c r="B23" s="3"/>
      <c r="C23" s="3"/>
      <c r="D23" s="3"/>
      <c r="E23" s="3"/>
      <c r="F23" s="3"/>
      <c r="G23" s="3"/>
      <c r="H23" s="3"/>
      <c r="I23" s="3"/>
      <c r="J23" s="18" t="s">
        <v>0</v>
      </c>
    </row>
    <row r="24" spans="1:18" x14ac:dyDescent="0.3">
      <c r="J24" s="18"/>
    </row>
    <row r="25" spans="1:18" x14ac:dyDescent="0.3">
      <c r="A25" s="4" t="s">
        <v>27</v>
      </c>
      <c r="B25" s="5" t="s">
        <v>6</v>
      </c>
      <c r="C25" s="5" t="s">
        <v>7</v>
      </c>
      <c r="D25" s="5" t="s">
        <v>8</v>
      </c>
      <c r="E25" s="5" t="s">
        <v>9</v>
      </c>
      <c r="F25" s="5" t="s">
        <v>10</v>
      </c>
      <c r="G25" s="5" t="s">
        <v>11</v>
      </c>
      <c r="H25" s="5" t="s">
        <v>12</v>
      </c>
      <c r="I25" s="5" t="s">
        <v>13</v>
      </c>
      <c r="J25" s="18"/>
    </row>
    <row r="26" spans="1:18" x14ac:dyDescent="0.3">
      <c r="A26" s="3"/>
      <c r="B26" s="5"/>
      <c r="C26" s="5"/>
      <c r="D26" s="5"/>
      <c r="E26" s="5"/>
      <c r="F26" s="5"/>
      <c r="G26" s="5"/>
      <c r="H26" s="5"/>
      <c r="I26" s="5"/>
      <c r="J26" s="18" t="s">
        <v>16</v>
      </c>
    </row>
    <row r="27" spans="1:18" x14ac:dyDescent="0.3">
      <c r="B27" s="3"/>
      <c r="C27" s="3"/>
      <c r="D27" s="3"/>
      <c r="E27" s="3"/>
      <c r="F27" s="3"/>
      <c r="G27" s="3"/>
      <c r="H27" s="3"/>
      <c r="I27" s="3"/>
      <c r="J27" s="18" t="s">
        <v>0</v>
      </c>
    </row>
    <row r="28" spans="1:18" x14ac:dyDescent="0.3">
      <c r="J28" s="18"/>
    </row>
  </sheetData>
  <mergeCells count="9">
    <mergeCell ref="F12:F13"/>
    <mergeCell ref="G12:G13"/>
    <mergeCell ref="H12:H13"/>
    <mergeCell ref="I12:I13"/>
    <mergeCell ref="A1:C1"/>
    <mergeCell ref="B12:B13"/>
    <mergeCell ref="C12:C13"/>
    <mergeCell ref="D12:D13"/>
    <mergeCell ref="E12:E13"/>
  </mergeCells>
  <conditionalFormatting sqref="N2">
    <cfRule type="cellIs" dxfId="23" priority="1" operator="greaterThan">
      <formula>$N$3</formula>
    </cfRule>
  </conditionalFormatting>
  <pageMargins left="0.7" right="0.7" top="0.75" bottom="0.75" header="0.3" footer="0.3"/>
  <pageSetup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9" stopIfTrue="1" id="{E3F0E283-EEE0-4865-8970-9A4F0617112C}">
            <xm:f>_xlfn.XLOOKUP(B4,#REF!,#REF!,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220" stopIfTrue="1" id="{3C264800-5D0B-499A-89F2-F2D660D9E690}">
            <xm:f>_xlfn.XLOOKUP(B4,#REF!,#REF!,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221" stopIfTrue="1" id="{18CE19E2-407C-424C-B579-EAC0FD44FD6F}">
            <xm:f>_xlfn.XLOOKUP(B4,#REF!,#REF!,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222" stopIfTrue="1" id="{F8D04C4E-4468-4AA6-A1EB-CA45DC72CB3D}">
            <xm:f>_xlfn.XLOOKUP(B4,#REF!,#REF!,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223" stopIfTrue="1" id="{87663271-0C46-4BD9-9CE0-5DBE41C15A84}">
            <xm:f>_xlfn.XLOOKUP(B4,#REF!,#REF!,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224" stopIfTrue="1" id="{02CA123B-7FF6-48AE-894F-73CE3FF7E378}">
            <xm:f>_xlfn.XLOOKUP(B4,#REF!,#REF!,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225" stopIfTrue="1" id="{33662743-CC70-475C-A9B5-BB55ACD254CC}">
            <xm:f>_xlfn.XLOOKUP(B4,#REF!,#REF!,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226" stopIfTrue="1" id="{57A05C0D-7872-4FF3-A3A3-76A0896B8C57}">
            <xm:f>_xlfn.XLOOKUP(B4,#REF!,#REF!,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227" stopIfTrue="1" id="{1A825C01-5A87-4659-8BAB-1F854261DCED}">
            <xm:f>_xlfn.XLOOKUP(B4,#REF!,#REF!,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B4:I4 B9:I9</xm:sqref>
        </x14:conditionalFormatting>
        <x14:conditionalFormatting xmlns:xm="http://schemas.microsoft.com/office/excel/2006/main">
          <x14:cfRule type="expression" priority="93" stopIfTrue="1" id="{732335EC-6423-48CC-A29E-1B2C862CBAB5}">
            <xm:f>_xlfn.XLOOKUP(B15,#REF!,#REF!,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94" stopIfTrue="1" id="{8FF3F565-FADC-458D-959A-E7CEB7B60BE9}">
            <xm:f>_xlfn.XLOOKUP(B15,#REF!,#REF!,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95" stopIfTrue="1" id="{4D03F19B-3534-494B-B4A8-B3F8A5163022}">
            <xm:f>_xlfn.XLOOKUP(B15,#REF!,#REF!,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96" stopIfTrue="1" id="{D24AFAAC-AD60-41A3-AEB5-E419FB36AC1D}">
            <xm:f>_xlfn.XLOOKUP(B15,#REF!,#REF!,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97" stopIfTrue="1" id="{6498E405-9861-4889-B9D7-FF935943100A}">
            <xm:f>_xlfn.XLOOKUP(B15,#REF!,#REF!,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98" stopIfTrue="1" id="{AA80BE01-3714-4A6E-A4B1-C768C59B9EEA}">
            <xm:f>_xlfn.XLOOKUP(B15,#REF!,#REF!,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99" stopIfTrue="1" id="{96B376DE-6C02-485B-AAC8-BC32C1413F51}">
            <xm:f>_xlfn.XLOOKUP(B15,#REF!,#REF!,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100" stopIfTrue="1" id="{815F28D9-C7C6-4A2B-9AD9-73B15C55DCEC}">
            <xm:f>_xlfn.XLOOKUP(B15,#REF!,#REF!,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101" stopIfTrue="1" id="{F93BEE97-13A5-4CE6-BE7A-93AA6C6AFED6}">
            <xm:f>_xlfn.XLOOKUP(B15,#REF!,#REF!,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B15:I15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D408-4524-4EFE-BF65-511D86482955}">
  <sheetPr>
    <pageSetUpPr fitToPage="1"/>
  </sheetPr>
  <dimension ref="A1:R50"/>
  <sheetViews>
    <sheetView zoomScaleNormal="100" workbookViewId="0">
      <selection activeCell="D13" sqref="D13"/>
    </sheetView>
  </sheetViews>
  <sheetFormatPr defaultColWidth="9.109375" defaultRowHeight="14.4" x14ac:dyDescent="0.3"/>
  <cols>
    <col min="1" max="1" width="18.77734375" style="1" customWidth="1"/>
    <col min="2" max="12" width="12.6640625" style="1" customWidth="1"/>
    <col min="13" max="13" width="13.6640625" style="1" customWidth="1"/>
    <col min="14" max="16" width="12.6640625" style="1" customWidth="1"/>
    <col min="17" max="17" width="21.6640625" style="1" customWidth="1"/>
    <col min="18" max="16384" width="9.109375" style="1"/>
  </cols>
  <sheetData>
    <row r="1" spans="1:17" ht="75.599999999999994" customHeight="1" x14ac:dyDescent="0.3">
      <c r="A1" s="26" t="s">
        <v>28</v>
      </c>
      <c r="B1" s="26"/>
      <c r="C1" s="26"/>
      <c r="D1" s="20"/>
      <c r="E1" s="20"/>
      <c r="F1" s="20"/>
      <c r="G1" s="20"/>
      <c r="H1" s="20"/>
      <c r="I1" s="20"/>
      <c r="J1" s="21" t="str">
        <f>DATA!$G$2</f>
        <v>Untitled Show</v>
      </c>
      <c r="Q1" s="1" t="e" vm="1">
        <v>#VALUE!</v>
      </c>
    </row>
    <row r="2" spans="1:17" x14ac:dyDescent="0.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M2" s="17" t="s">
        <v>75</v>
      </c>
      <c r="N2" s="1">
        <f>COUNTA(Data_Patch[Outlet ID])</f>
        <v>23</v>
      </c>
    </row>
    <row r="3" spans="1:17" x14ac:dyDescent="0.3">
      <c r="A3" s="3" t="s">
        <v>32</v>
      </c>
      <c r="B3" s="3">
        <f>_xlfn.XLOOKUP($A$2&amp;"-"&amp;B$2, Data_Patch[Outlet ID], Data_Patch[Universe], "")</f>
        <v>25</v>
      </c>
      <c r="C3" s="3">
        <f>_xlfn.XLOOKUP($A$2&amp;"-"&amp;C$2, Data_Patch[Outlet ID], Data_Patch[Universe], "")</f>
        <v>28</v>
      </c>
      <c r="D3" s="3">
        <f>_xlfn.XLOOKUP($A$2&amp;"-"&amp;D$2, Data_Patch[Outlet ID], Data_Patch[Universe], "")</f>
        <v>27</v>
      </c>
      <c r="E3" s="3">
        <f>_xlfn.XLOOKUP($A$2&amp;"-"&amp;E$2, Data_Patch[Outlet ID], Data_Patch[Universe], "")</f>
        <v>26</v>
      </c>
      <c r="F3" s="3">
        <f>_xlfn.XLOOKUP($A$2&amp;"-"&amp;F$2, Data_Patch[Outlet ID], Data_Patch[Universe], "")</f>
        <v>31</v>
      </c>
      <c r="G3" s="3">
        <f>_xlfn.XLOOKUP($A$2&amp;"-"&amp;G$2, Data_Patch[Outlet ID], Data_Patch[Universe], "")</f>
        <v>30</v>
      </c>
      <c r="H3" s="3">
        <f>_xlfn.XLOOKUP($A$2&amp;"-"&amp;H$2, Data_Patch[Outlet ID], Data_Patch[Universe], "")</f>
        <v>29</v>
      </c>
      <c r="I3" s="3">
        <f>_xlfn.XLOOKUP($A$2&amp;"-"&amp;I$2, Data_Patch[Outlet ID], Data_Patch[Universe], "")</f>
        <v>33</v>
      </c>
      <c r="J3" s="18" t="s">
        <v>1</v>
      </c>
      <c r="M3" s="17" t="s">
        <v>74</v>
      </c>
      <c r="N3" s="1">
        <v>40</v>
      </c>
    </row>
    <row r="4" spans="1:17" x14ac:dyDescent="0.3">
      <c r="A4" s="3" t="s">
        <v>15</v>
      </c>
      <c r="B4" s="3" t="str">
        <f>_xlfn.XLOOKUP($A$2&amp;"-"&amp;B$2, Data_Patch[Outlet ID], Data_Patch[Cable], "")</f>
        <v>LX9.1.1</v>
      </c>
      <c r="C4" s="3" t="str">
        <f>_xlfn.XLOOKUP($A$2&amp;"-"&amp;C$2, Data_Patch[Outlet ID], Data_Patch[Cable], "")</f>
        <v>LX9.1.2</v>
      </c>
      <c r="D4" s="3" t="str">
        <f>_xlfn.XLOOKUP($A$2&amp;"-"&amp;D$2, Data_Patch[Outlet ID], Data_Patch[Cable], "")</f>
        <v>LX9.1.3</v>
      </c>
      <c r="E4" s="3" t="str">
        <f>_xlfn.XLOOKUP($A$2&amp;"-"&amp;E$2, Data_Patch[Outlet ID], Data_Patch[Cable], "")</f>
        <v>LX9.1.4</v>
      </c>
      <c r="F4" s="3" t="str">
        <f>_xlfn.XLOOKUP($A$2&amp;"-"&amp;F$2, Data_Patch[Outlet ID], Data_Patch[Cable], "")</f>
        <v>LX10.1.1</v>
      </c>
      <c r="G4" s="3" t="str">
        <f>_xlfn.XLOOKUP($A$2&amp;"-"&amp;G$2, Data_Patch[Outlet ID], Data_Patch[Cable], "")</f>
        <v>LX10.1.2</v>
      </c>
      <c r="H4" s="3" t="str">
        <f>_xlfn.XLOOKUP($A$2&amp;"-"&amp;H$2, Data_Patch[Outlet ID], Data_Patch[Cable], "")</f>
        <v>LX10.1.3</v>
      </c>
      <c r="I4" s="3" t="str">
        <f>_xlfn.XLOOKUP($A$2&amp;"-"&amp;I$2, Data_Patch[Outlet ID], Data_Patch[Cable], "")</f>
        <v>LX11.1.1</v>
      </c>
      <c r="J4" s="18" t="s">
        <v>16</v>
      </c>
    </row>
    <row r="5" spans="1:17" x14ac:dyDescent="0.3">
      <c r="A5" s="3"/>
      <c r="B5" s="3" t="str">
        <f>_xlfn.XLOOKUP($A$2&amp;"-"&amp;B$2, Data_Patch[Outlet ID], Data_Patch[Type], "")</f>
        <v>Sneak</v>
      </c>
      <c r="C5" s="3" t="str">
        <f>_xlfn.XLOOKUP($A$2&amp;"-"&amp;C$2, Data_Patch[Outlet ID], Data_Patch[Type], "")</f>
        <v>Sneak</v>
      </c>
      <c r="D5" s="3" t="str">
        <f>_xlfn.XLOOKUP($A$2&amp;"-"&amp;D$2, Data_Patch[Outlet ID], Data_Patch[Type], "")</f>
        <v>Sneak</v>
      </c>
      <c r="E5" s="3" t="str">
        <f>_xlfn.XLOOKUP($A$2&amp;"-"&amp;E$2, Data_Patch[Outlet ID], Data_Patch[Type], "")</f>
        <v>Sneak</v>
      </c>
      <c r="F5" s="3" t="str">
        <f>_xlfn.XLOOKUP($A$2&amp;"-"&amp;F$2, Data_Patch[Outlet ID], Data_Patch[Type], "")</f>
        <v>Sneak</v>
      </c>
      <c r="G5" s="3" t="str">
        <f>_xlfn.XLOOKUP($A$2&amp;"-"&amp;G$2, Data_Patch[Outlet ID], Data_Patch[Type], "")</f>
        <v>Sneak</v>
      </c>
      <c r="H5" s="3" t="str">
        <f>_xlfn.XLOOKUP($A$2&amp;"-"&amp;H$2, Data_Patch[Outlet ID], Data_Patch[Type], "")</f>
        <v>Sneak</v>
      </c>
      <c r="I5" s="3" t="str">
        <f>_xlfn.XLOOKUP($A$2&amp;"-"&amp;I$2, Data_Patch[Outlet ID], Data_Patch[Type], "")</f>
        <v>Sneak</v>
      </c>
      <c r="J5" s="18" t="s">
        <v>0</v>
      </c>
    </row>
    <row r="6" spans="1:17" x14ac:dyDescent="0.3">
      <c r="J6" s="18"/>
    </row>
    <row r="7" spans="1:17" x14ac:dyDescent="0.3">
      <c r="A7" s="2" t="s">
        <v>17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18"/>
    </row>
    <row r="8" spans="1:17" x14ac:dyDescent="0.3">
      <c r="A8" s="3" t="s">
        <v>32</v>
      </c>
      <c r="B8" s="3">
        <f>_xlfn.XLOOKUP($A$7&amp;"-"&amp;B$7, Data_Patch[Outlet ID], Data_Patch[Universe], "")</f>
        <v>32</v>
      </c>
      <c r="C8" s="3">
        <f>_xlfn.XLOOKUP($A$7&amp;"-"&amp;C$7, Data_Patch[Outlet ID], Data_Patch[Universe], "")</f>
        <v>36</v>
      </c>
      <c r="D8" s="3">
        <f>_xlfn.XLOOKUP($A$7&amp;"-"&amp;D$7, Data_Patch[Outlet ID], Data_Patch[Universe], "")</f>
        <v>35</v>
      </c>
      <c r="E8" s="3">
        <f>_xlfn.XLOOKUP($A$7&amp;"-"&amp;E$7, Data_Patch[Outlet ID], Data_Patch[Universe], "")</f>
        <v>34</v>
      </c>
      <c r="F8" s="3">
        <f>_xlfn.XLOOKUP($A$7&amp;"-"&amp;F$7, Data_Patch[Outlet ID], Data_Patch[Universe], "")</f>
        <v>37</v>
      </c>
      <c r="G8" s="3">
        <f>_xlfn.XLOOKUP($A$7&amp;"-"&amp;G$7, Data_Patch[Outlet ID], Data_Patch[Universe], "")</f>
        <v>45</v>
      </c>
      <c r="H8" s="3">
        <f>_xlfn.XLOOKUP($A$7&amp;"-"&amp;H$7, Data_Patch[Outlet ID], Data_Patch[Universe], "")</f>
        <v>44</v>
      </c>
      <c r="I8" s="3">
        <f>_xlfn.XLOOKUP($A$7&amp;"-"&amp;I$7, Data_Patch[Outlet ID], Data_Patch[Universe], "")</f>
        <v>43</v>
      </c>
      <c r="J8" s="18" t="s">
        <v>1</v>
      </c>
    </row>
    <row r="9" spans="1:17" x14ac:dyDescent="0.3">
      <c r="A9" s="3" t="s">
        <v>15</v>
      </c>
      <c r="B9" s="3" t="str">
        <f>_xlfn.XLOOKUP($A$7&amp;"-"&amp;B$7, Data_Patch[Outlet ID], Data_Patch[Cable], "")</f>
        <v>LX11.1.2</v>
      </c>
      <c r="C9" s="3" t="str">
        <f>_xlfn.XLOOKUP($A$7&amp;"-"&amp;C$7, Data_Patch[Outlet ID], Data_Patch[Cable], "")</f>
        <v>LX11.1.3</v>
      </c>
      <c r="D9" s="3" t="str">
        <f>_xlfn.XLOOKUP($A$7&amp;"-"&amp;D$7, Data_Patch[Outlet ID], Data_Patch[Cable], "")</f>
        <v>LX11.1.4</v>
      </c>
      <c r="E9" s="3" t="str">
        <f>_xlfn.XLOOKUP($A$7&amp;"-"&amp;E$7, Data_Patch[Outlet ID], Data_Patch[Cable], "")</f>
        <v>LX11.2.1</v>
      </c>
      <c r="F9" s="3" t="str">
        <f>_xlfn.XLOOKUP($A$7&amp;"-"&amp;F$7, Data_Patch[Outlet ID], Data_Patch[Cable], "")</f>
        <v>LX13.1</v>
      </c>
      <c r="G9" s="3" t="str">
        <f>_xlfn.XLOOKUP($A$7&amp;"-"&amp;G$7, Data_Patch[Outlet ID], Data_Patch[Cable], "")</f>
        <v>DSL.1.1</v>
      </c>
      <c r="H9" s="3" t="str">
        <f>_xlfn.XLOOKUP($A$7&amp;"-"&amp;H$7, Data_Patch[Outlet ID], Data_Patch[Cable], "")</f>
        <v>DSL.1.2</v>
      </c>
      <c r="I9" s="3" t="str">
        <f>_xlfn.XLOOKUP($A$7&amp;"-"&amp;I$7, Data_Patch[Outlet ID], Data_Patch[Cable], "")</f>
        <v>DSL.1.3</v>
      </c>
      <c r="J9" s="18" t="s">
        <v>16</v>
      </c>
    </row>
    <row r="10" spans="1:17" x14ac:dyDescent="0.3">
      <c r="A10" s="3"/>
      <c r="B10" s="3" t="str">
        <f>_xlfn.XLOOKUP($A$7&amp;"-"&amp;B$7, Data_Patch[Outlet ID], Data_Patch[Type], "")</f>
        <v>Sneak</v>
      </c>
      <c r="C10" s="3" t="str">
        <f>_xlfn.XLOOKUP($A$7&amp;"-"&amp;C$7, Data_Patch[Outlet ID], Data_Patch[Type], "")</f>
        <v>Sneak</v>
      </c>
      <c r="D10" s="3" t="str">
        <f>_xlfn.XLOOKUP($A$7&amp;"-"&amp;D$7, Data_Patch[Outlet ID], Data_Patch[Type], "")</f>
        <v>Sneak</v>
      </c>
      <c r="E10" s="3" t="str">
        <f>_xlfn.XLOOKUP($A$7&amp;"-"&amp;E$7, Data_Patch[Outlet ID], Data_Patch[Type], "")</f>
        <v>Sneak</v>
      </c>
      <c r="F10" s="3" t="str">
        <f>_xlfn.XLOOKUP($A$7&amp;"-"&amp;F$7, Data_Patch[Outlet ID], Data_Patch[Type], "")</f>
        <v>Single</v>
      </c>
      <c r="G10" s="3" t="str">
        <f>_xlfn.XLOOKUP($A$7&amp;"-"&amp;G$7, Data_Patch[Outlet ID], Data_Patch[Type], "")</f>
        <v>Sneak</v>
      </c>
      <c r="H10" s="3" t="str">
        <f>_xlfn.XLOOKUP($A$7&amp;"-"&amp;H$7, Data_Patch[Outlet ID], Data_Patch[Type], "")</f>
        <v>Sneak</v>
      </c>
      <c r="I10" s="3" t="str">
        <f>_xlfn.XLOOKUP($A$7&amp;"-"&amp;I$7, Data_Patch[Outlet ID], Data_Patch[Type], "")</f>
        <v>Sneak</v>
      </c>
      <c r="J10" s="18" t="s">
        <v>0</v>
      </c>
    </row>
    <row r="11" spans="1:17" x14ac:dyDescent="0.3">
      <c r="J11" s="18"/>
      <c r="N11" s="31"/>
      <c r="O11" s="31"/>
    </row>
    <row r="12" spans="1:17" x14ac:dyDescent="0.3">
      <c r="A12" s="2" t="s">
        <v>18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  <c r="H12" s="3" t="s">
        <v>12</v>
      </c>
      <c r="I12" s="3" t="s">
        <v>13</v>
      </c>
      <c r="J12" s="18"/>
      <c r="N12" s="14"/>
      <c r="O12" s="15"/>
    </row>
    <row r="13" spans="1:17" x14ac:dyDescent="0.3">
      <c r="A13" s="3" t="s">
        <v>32</v>
      </c>
      <c r="B13" s="3">
        <f>_xlfn.XLOOKUP($A$12&amp;"-"&amp;B$12, Data_Patch[Outlet ID], Data_Patch[Universe], "")</f>
        <v>42</v>
      </c>
      <c r="C13" s="3">
        <f>_xlfn.XLOOKUP($A$12&amp;"-"&amp;C$12, Data_Patch[Outlet ID], Data_Patch[Universe], "")</f>
        <v>42</v>
      </c>
      <c r="D13" s="3">
        <f>_xlfn.XLOOKUP($A$12&amp;"-"&amp;D$12, Data_Patch[Outlet ID], Data_Patch[Universe], "")</f>
        <v>53</v>
      </c>
      <c r="E13" s="3">
        <f>_xlfn.XLOOKUP($A$12&amp;"-"&amp;E$12, Data_Patch[Outlet ID], Data_Patch[Universe], "")</f>
        <v>54</v>
      </c>
      <c r="F13" s="3">
        <f>_xlfn.XLOOKUP($A$12&amp;"-"&amp;F$12, Data_Patch[Outlet ID], Data_Patch[Universe], "")</f>
        <v>55</v>
      </c>
      <c r="G13" s="3">
        <f>_xlfn.XLOOKUP($A$12&amp;"-"&amp;G$12, Data_Patch[Outlet ID], Data_Patch[Universe], "")</f>
        <v>52</v>
      </c>
      <c r="H13" s="3">
        <f>_xlfn.XLOOKUP($A$12&amp;"-"&amp;H$12, Data_Patch[Outlet ID], Data_Patch[Universe], "")</f>
        <v>51</v>
      </c>
      <c r="I13" s="3" t="str">
        <f>_xlfn.XLOOKUP($A$12&amp;"-"&amp;I$12, Data_Patch[Outlet ID], Data_Patch[Universe], "")</f>
        <v/>
      </c>
      <c r="J13" s="18" t="s">
        <v>1</v>
      </c>
    </row>
    <row r="14" spans="1:17" x14ac:dyDescent="0.3">
      <c r="A14" s="3" t="s">
        <v>15</v>
      </c>
      <c r="B14" s="3" t="str">
        <f>_xlfn.XLOOKUP($A$12&amp;"-"&amp;B$12, Data_Patch[Outlet ID], Data_Patch[Cable], "")</f>
        <v>DSL.1.4</v>
      </c>
      <c r="C14" s="3" t="str">
        <f>_xlfn.XLOOKUP($A$12&amp;"-"&amp;C$12, Data_Patch[Outlet ID], Data_Patch[Cable], "")</f>
        <v>DSL.2.1</v>
      </c>
      <c r="D14" s="3" t="str">
        <f>_xlfn.XLOOKUP($A$12&amp;"-"&amp;D$12, Data_Patch[Outlet ID], Data_Patch[Cable], "")</f>
        <v>CAT SL.1.1</v>
      </c>
      <c r="E14" s="3" t="str">
        <f>_xlfn.XLOOKUP($A$12&amp;"-"&amp;E$12, Data_Patch[Outlet ID], Data_Patch[Cable], "")</f>
        <v>CAT SL.1.2</v>
      </c>
      <c r="F14" s="3" t="str">
        <f>_xlfn.XLOOKUP($A$12&amp;"-"&amp;F$12, Data_Patch[Outlet ID], Data_Patch[Cable], "")</f>
        <v>CAT SL.1.3</v>
      </c>
      <c r="G14" s="3" t="str">
        <f>_xlfn.XLOOKUP($A$12&amp;"-"&amp;G$12, Data_Patch[Outlet ID], Data_Patch[Cable], "")</f>
        <v>B SL.1</v>
      </c>
      <c r="H14" s="3" t="str">
        <f>_xlfn.XLOOKUP($A$12&amp;"-"&amp;H$12, Data_Patch[Outlet ID], Data_Patch[Cable], "")</f>
        <v>B SL.2</v>
      </c>
      <c r="I14" s="3" t="str">
        <f>_xlfn.XLOOKUP($A$12&amp;"-"&amp;I$12, Data_Patch[Outlet ID], Data_Patch[Cable], "")</f>
        <v/>
      </c>
      <c r="J14" s="18" t="s">
        <v>16</v>
      </c>
    </row>
    <row r="15" spans="1:17" x14ac:dyDescent="0.3">
      <c r="A15" s="3"/>
      <c r="B15" s="3" t="str">
        <f>_xlfn.XLOOKUP($A$12&amp;"-"&amp;B$12, Data_Patch[Outlet ID], Data_Patch[Type], "")</f>
        <v>Sneak</v>
      </c>
      <c r="C15" s="3" t="str">
        <f>_xlfn.XLOOKUP($A$12&amp;"-"&amp;C$12, Data_Patch[Outlet ID], Data_Patch[Type], "")</f>
        <v>Sneak</v>
      </c>
      <c r="D15" s="3" t="str">
        <f>_xlfn.XLOOKUP($A$12&amp;"-"&amp;D$12, Data_Patch[Outlet ID], Data_Patch[Type], "")</f>
        <v>Sneak</v>
      </c>
      <c r="E15" s="3" t="str">
        <f>_xlfn.XLOOKUP($A$12&amp;"-"&amp;E$12, Data_Patch[Outlet ID], Data_Patch[Type], "")</f>
        <v>Sneak</v>
      </c>
      <c r="F15" s="3" t="str">
        <f>_xlfn.XLOOKUP($A$12&amp;"-"&amp;F$12, Data_Patch[Outlet ID], Data_Patch[Type], "")</f>
        <v>Sneak</v>
      </c>
      <c r="G15" s="3" t="str">
        <f>_xlfn.XLOOKUP($A$12&amp;"-"&amp;G$12, Data_Patch[Outlet ID], Data_Patch[Type], "")</f>
        <v>Single</v>
      </c>
      <c r="H15" s="3" t="str">
        <f>_xlfn.XLOOKUP($A$12&amp;"-"&amp;H$12, Data_Patch[Outlet ID], Data_Patch[Type], "")</f>
        <v>Single</v>
      </c>
      <c r="I15" s="3" t="str">
        <f>_xlfn.XLOOKUP($A$12&amp;"-"&amp;I$12, Data_Patch[Outlet ID], Data_Patch[Type], "")</f>
        <v/>
      </c>
      <c r="J15" s="18" t="s">
        <v>0</v>
      </c>
    </row>
    <row r="16" spans="1:17" x14ac:dyDescent="0.3">
      <c r="J16" s="18"/>
    </row>
    <row r="17" spans="1:18" x14ac:dyDescent="0.3">
      <c r="A17" s="2" t="s">
        <v>19</v>
      </c>
      <c r="B17" s="3" t="s">
        <v>6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  <c r="H17" s="3" t="s">
        <v>12</v>
      </c>
      <c r="I17" s="3" t="s">
        <v>13</v>
      </c>
      <c r="J17" s="18"/>
    </row>
    <row r="18" spans="1:18" x14ac:dyDescent="0.3">
      <c r="A18" s="3" t="s">
        <v>32</v>
      </c>
      <c r="B18" s="3" t="str">
        <f>_xlfn.XLOOKUP($A$17&amp;"-"&amp;B$17, Data_Patch[Outlet ID], Data_Patch[Universe], "")</f>
        <v/>
      </c>
      <c r="C18" s="3" t="str">
        <f>_xlfn.XLOOKUP($A$17&amp;"-"&amp;C$17, Data_Patch[Outlet ID], Data_Patch[Universe], "")</f>
        <v/>
      </c>
      <c r="D18" s="3" t="str">
        <f>_xlfn.XLOOKUP($A$17&amp;"-"&amp;D$17, Data_Patch[Outlet ID], Data_Patch[Universe], "")</f>
        <v/>
      </c>
      <c r="E18" s="3" t="str">
        <f>_xlfn.XLOOKUP($A$17&amp;"-"&amp;E$17, Data_Patch[Outlet ID], Data_Patch[Universe], "")</f>
        <v/>
      </c>
      <c r="F18" s="3" t="str">
        <f>_xlfn.XLOOKUP($A$17&amp;"-"&amp;F$17, Data_Patch[Outlet ID], Data_Patch[Universe], "")</f>
        <v/>
      </c>
      <c r="G18" s="3" t="str">
        <f>_xlfn.XLOOKUP($A$17&amp;"-"&amp;G$17, Data_Patch[Outlet ID], Data_Patch[Universe], "")</f>
        <v/>
      </c>
      <c r="H18" s="3" t="str">
        <f>_xlfn.XLOOKUP($A$17&amp;"-"&amp;H$17, Data_Patch[Outlet ID], Data_Patch[Universe], "")</f>
        <v/>
      </c>
      <c r="I18" s="3" t="str">
        <f>_xlfn.XLOOKUP($A$17&amp;"-"&amp;I$17, Data_Patch[Outlet ID], Data_Patch[Universe], "")</f>
        <v/>
      </c>
      <c r="J18" s="18" t="s">
        <v>1</v>
      </c>
    </row>
    <row r="19" spans="1:18" x14ac:dyDescent="0.3">
      <c r="A19" s="3" t="s">
        <v>15</v>
      </c>
      <c r="B19" s="3" t="str">
        <f>_xlfn.XLOOKUP($A$17&amp;"-"&amp;B$17, Data_Patch[Outlet ID], Data_Patch[Cable], "")</f>
        <v/>
      </c>
      <c r="C19" s="3" t="str">
        <f>_xlfn.XLOOKUP($A$17&amp;"-"&amp;C$17, Data_Patch[Outlet ID], Data_Patch[Cable], "")</f>
        <v/>
      </c>
      <c r="D19" s="3" t="str">
        <f>_xlfn.XLOOKUP($A$17&amp;"-"&amp;D$17, Data_Patch[Outlet ID], Data_Patch[Cable], "")</f>
        <v/>
      </c>
      <c r="E19" s="3" t="str">
        <f>_xlfn.XLOOKUP($A$17&amp;"-"&amp;E$17, Data_Patch[Outlet ID], Data_Patch[Cable], "")</f>
        <v/>
      </c>
      <c r="F19" s="3" t="str">
        <f>_xlfn.XLOOKUP($A$17&amp;"-"&amp;F$17, Data_Patch[Outlet ID], Data_Patch[Cable], "")</f>
        <v/>
      </c>
      <c r="G19" s="3" t="str">
        <f>_xlfn.XLOOKUP($A$17&amp;"-"&amp;G$17, Data_Patch[Outlet ID], Data_Patch[Cable], "")</f>
        <v/>
      </c>
      <c r="H19" s="3" t="str">
        <f>_xlfn.XLOOKUP($A$17&amp;"-"&amp;H$17, Data_Patch[Outlet ID], Data_Patch[Cable], "")</f>
        <v/>
      </c>
      <c r="I19" s="3" t="str">
        <f>_xlfn.XLOOKUP($A$17&amp;"-"&amp;I$17, Data_Patch[Outlet ID], Data_Patch[Cable], "")</f>
        <v/>
      </c>
      <c r="J19" s="18" t="s">
        <v>16</v>
      </c>
    </row>
    <row r="20" spans="1:18" x14ac:dyDescent="0.3">
      <c r="A20" s="3"/>
      <c r="B20" s="3" t="str">
        <f>_xlfn.XLOOKUP($A$17&amp;"-"&amp;B$17, Data_Patch[Outlet ID], Data_Patch[Type], "")</f>
        <v/>
      </c>
      <c r="C20" s="3" t="str">
        <f>_xlfn.XLOOKUP($A$17&amp;"-"&amp;C$17, Data_Patch[Outlet ID], Data_Patch[Type], "")</f>
        <v/>
      </c>
      <c r="D20" s="3" t="str">
        <f>_xlfn.XLOOKUP($A$17&amp;"-"&amp;D$17, Data_Patch[Outlet ID], Data_Patch[Type], "")</f>
        <v/>
      </c>
      <c r="E20" s="3" t="str">
        <f>_xlfn.XLOOKUP($A$17&amp;"-"&amp;E$17, Data_Patch[Outlet ID], Data_Patch[Type], "")</f>
        <v/>
      </c>
      <c r="F20" s="3" t="str">
        <f>_xlfn.XLOOKUP($A$17&amp;"-"&amp;F$17, Data_Patch[Outlet ID], Data_Patch[Type], "")</f>
        <v/>
      </c>
      <c r="G20" s="3" t="str">
        <f>_xlfn.XLOOKUP($A$17&amp;"-"&amp;G$17, Data_Patch[Outlet ID], Data_Patch[Type], "")</f>
        <v/>
      </c>
      <c r="H20" s="3" t="str">
        <f>_xlfn.XLOOKUP($A$17&amp;"-"&amp;H$17, Data_Patch[Outlet ID], Data_Patch[Type], "")</f>
        <v/>
      </c>
      <c r="I20" s="3" t="str">
        <f>_xlfn.XLOOKUP($A$17&amp;"-"&amp;I$17, Data_Patch[Outlet ID], Data_Patch[Type], "")</f>
        <v/>
      </c>
      <c r="J20" s="18" t="s">
        <v>0</v>
      </c>
    </row>
    <row r="21" spans="1:18" x14ac:dyDescent="0.3">
      <c r="J21" s="18"/>
    </row>
    <row r="22" spans="1:18" x14ac:dyDescent="0.3">
      <c r="A22" s="2" t="s">
        <v>20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12</v>
      </c>
      <c r="I22" s="3" t="s">
        <v>13</v>
      </c>
      <c r="J22" s="18"/>
    </row>
    <row r="23" spans="1:18" x14ac:dyDescent="0.3">
      <c r="A23" s="3" t="s">
        <v>32</v>
      </c>
      <c r="B23" s="3" t="str">
        <f>_xlfn.XLOOKUP($A$22&amp;"-"&amp;B$22, Data_Patch[Outlet ID], Data_Patch[Universe], "")</f>
        <v/>
      </c>
      <c r="C23" s="3" t="str">
        <f>_xlfn.XLOOKUP($A$22&amp;"-"&amp;C$22, Data_Patch[Outlet ID], Data_Patch[Universe], "")</f>
        <v/>
      </c>
      <c r="D23" s="3" t="str">
        <f>_xlfn.XLOOKUP($A$22&amp;"-"&amp;D$22, Data_Patch[Outlet ID], Data_Patch[Universe], "")</f>
        <v/>
      </c>
      <c r="E23" s="3" t="str">
        <f>_xlfn.XLOOKUP($A$22&amp;"-"&amp;E$22, Data_Patch[Outlet ID], Data_Patch[Universe], "")</f>
        <v/>
      </c>
      <c r="F23" s="3" t="str">
        <f>_xlfn.XLOOKUP($A$22&amp;"-"&amp;F$22, Data_Patch[Outlet ID], Data_Patch[Universe], "")</f>
        <v/>
      </c>
      <c r="G23" s="3" t="str">
        <f>_xlfn.XLOOKUP($A$22&amp;"-"&amp;G$22, Data_Patch[Outlet ID], Data_Patch[Universe], "")</f>
        <v/>
      </c>
      <c r="H23" s="3" t="str">
        <f>_xlfn.XLOOKUP($A$22&amp;"-"&amp;H$22, Data_Patch[Outlet ID], Data_Patch[Universe], "")</f>
        <v/>
      </c>
      <c r="I23" s="3" t="str">
        <f>_xlfn.XLOOKUP($A$22&amp;"-"&amp;I$22, Data_Patch[Outlet ID], Data_Patch[Universe], "")</f>
        <v/>
      </c>
      <c r="J23" s="18" t="s">
        <v>1</v>
      </c>
    </row>
    <row r="24" spans="1:18" x14ac:dyDescent="0.3">
      <c r="A24" s="3" t="s">
        <v>15</v>
      </c>
      <c r="B24" s="3" t="str">
        <f>_xlfn.XLOOKUP($A$22&amp;"-"&amp;B$22, Data_Patch[Outlet ID], Data_Patch[Cable], "")</f>
        <v/>
      </c>
      <c r="C24" s="3" t="str">
        <f>_xlfn.XLOOKUP($A$22&amp;"-"&amp;C$22, Data_Patch[Outlet ID], Data_Patch[Cable], "")</f>
        <v/>
      </c>
      <c r="D24" s="3" t="str">
        <f>_xlfn.XLOOKUP($A$22&amp;"-"&amp;D$22, Data_Patch[Outlet ID], Data_Patch[Cable], "")</f>
        <v/>
      </c>
      <c r="E24" s="3" t="str">
        <f>_xlfn.XLOOKUP($A$22&amp;"-"&amp;E$22, Data_Patch[Outlet ID], Data_Patch[Cable], "")</f>
        <v/>
      </c>
      <c r="F24" s="3" t="str">
        <f>_xlfn.XLOOKUP($A$22&amp;"-"&amp;F$22, Data_Patch[Outlet ID], Data_Patch[Cable], "")</f>
        <v/>
      </c>
      <c r="G24" s="3" t="str">
        <f>_xlfn.XLOOKUP($A$22&amp;"-"&amp;G$22, Data_Patch[Outlet ID], Data_Patch[Cable], "")</f>
        <v/>
      </c>
      <c r="H24" s="3" t="str">
        <f>_xlfn.XLOOKUP($A$22&amp;"-"&amp;H$22, Data_Patch[Outlet ID], Data_Patch[Cable], "")</f>
        <v/>
      </c>
      <c r="I24" s="3" t="str">
        <f>_xlfn.XLOOKUP($A$22&amp;"-"&amp;I$22, Data_Patch[Outlet ID], Data_Patch[Cable], "")</f>
        <v/>
      </c>
      <c r="J24" s="18" t="s">
        <v>16</v>
      </c>
    </row>
    <row r="25" spans="1:18" x14ac:dyDescent="0.3">
      <c r="A25" s="3"/>
      <c r="B25" s="3" t="str">
        <f>_xlfn.XLOOKUP($A$22&amp;"-"&amp;B$22, Data_Patch[Outlet ID], Data_Patch[Type], "")</f>
        <v/>
      </c>
      <c r="C25" s="3" t="str">
        <f>_xlfn.XLOOKUP($A$22&amp;"-"&amp;C$22, Data_Patch[Outlet ID], Data_Patch[Type], "")</f>
        <v/>
      </c>
      <c r="D25" s="3" t="str">
        <f>_xlfn.XLOOKUP($A$22&amp;"-"&amp;D$22, Data_Patch[Outlet ID], Data_Patch[Type], "")</f>
        <v/>
      </c>
      <c r="E25" s="3" t="str">
        <f>_xlfn.XLOOKUP($A$22&amp;"-"&amp;E$22, Data_Patch[Outlet ID], Data_Patch[Type], "")</f>
        <v/>
      </c>
      <c r="F25" s="3" t="str">
        <f>_xlfn.XLOOKUP($A$22&amp;"-"&amp;F$22, Data_Patch[Outlet ID], Data_Patch[Type], "")</f>
        <v/>
      </c>
      <c r="G25" s="3" t="str">
        <f>_xlfn.XLOOKUP($A$22&amp;"-"&amp;G$22, Data_Patch[Outlet ID], Data_Patch[Type], "")</f>
        <v/>
      </c>
      <c r="H25" s="3" t="str">
        <f>_xlfn.XLOOKUP($A$22&amp;"-"&amp;H$22, Data_Patch[Outlet ID], Data_Patch[Type], "")</f>
        <v/>
      </c>
      <c r="I25" s="3" t="str">
        <f>_xlfn.XLOOKUP($A$22&amp;"-"&amp;I$22, Data_Patch[Outlet ID], Data_Patch[Type], "")</f>
        <v/>
      </c>
      <c r="J25" s="18" t="s">
        <v>0</v>
      </c>
    </row>
    <row r="27" spans="1:18" ht="6" customHeight="1" x14ac:dyDescent="0.3">
      <c r="B27" s="27"/>
      <c r="C27" s="28"/>
      <c r="D27" s="29"/>
      <c r="E27" s="30"/>
      <c r="F27" s="32"/>
      <c r="G27" s="33"/>
      <c r="H27" s="34"/>
      <c r="I27" s="35"/>
      <c r="J27"/>
      <c r="K27"/>
      <c r="L27"/>
      <c r="M27"/>
      <c r="N27"/>
      <c r="O27"/>
      <c r="P27"/>
      <c r="Q27"/>
      <c r="R27"/>
    </row>
    <row r="28" spans="1:18" ht="6" customHeight="1" x14ac:dyDescent="0.3">
      <c r="B28" s="27"/>
      <c r="C28" s="28"/>
      <c r="D28" s="29"/>
      <c r="E28" s="30"/>
      <c r="F28" s="32"/>
      <c r="G28" s="33"/>
      <c r="H28" s="34"/>
      <c r="I28" s="35"/>
      <c r="J28"/>
      <c r="K28"/>
      <c r="L28"/>
      <c r="M28"/>
      <c r="N28"/>
      <c r="O28"/>
      <c r="P28"/>
      <c r="Q28"/>
      <c r="R28"/>
    </row>
    <row r="29" spans="1:18" ht="15" hidden="1" customHeight="1" x14ac:dyDescent="0.3">
      <c r="B29" s="3">
        <v>1</v>
      </c>
      <c r="C29" s="3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/>
      <c r="K29"/>
      <c r="L29"/>
      <c r="M29"/>
      <c r="N29"/>
      <c r="O29"/>
      <c r="P29"/>
      <c r="Q29"/>
      <c r="R29"/>
    </row>
    <row r="30" spans="1:18" x14ac:dyDescent="0.3">
      <c r="A30" s="6" t="s">
        <v>21</v>
      </c>
      <c r="B30" s="3" t="str">
        <f>_xlfn.XLOOKUP(B29, Data_Multis[Multi ID], Data_Multis[Multi Name], "")</f>
        <v>LX9.1</v>
      </c>
      <c r="C30" s="3" t="str">
        <f>_xlfn.XLOOKUP(C29, Data_Multis[Multi ID], Data_Multis[Multi Name], "")</f>
        <v>LX10.1</v>
      </c>
      <c r="D30" s="3" t="str">
        <f>_xlfn.XLOOKUP(D29, Data_Multis[Multi ID], Data_Multis[Multi Name], "")</f>
        <v>LX11.1</v>
      </c>
      <c r="E30" s="3" t="str">
        <f>_xlfn.XLOOKUP(E29, Data_Multis[Multi ID], Data_Multis[Multi Name], "")</f>
        <v>LX11.2</v>
      </c>
      <c r="F30" s="3" t="str">
        <f>_xlfn.XLOOKUP(F29, Data_Multis[Multi ID], Data_Multis[Multi Name], "")</f>
        <v>DSL.1</v>
      </c>
      <c r="G30" s="3" t="str">
        <f>_xlfn.XLOOKUP(G29, Data_Multis[Multi ID], Data_Multis[Multi Name], "")</f>
        <v>DSL.2</v>
      </c>
      <c r="H30" s="3" t="str">
        <f>_xlfn.XLOOKUP(H29, Data_Multis[Multi ID], Data_Multis[Multi Name], "")</f>
        <v>CAT SL.1</v>
      </c>
      <c r="I30" s="3" t="str">
        <f>_xlfn.XLOOKUP(I29, Data_Multis[Multi ID], Data_Multis[Multi Name], "")</f>
        <v/>
      </c>
      <c r="J30"/>
      <c r="K30"/>
      <c r="L30"/>
      <c r="M30"/>
      <c r="N30"/>
      <c r="O30"/>
      <c r="P30"/>
      <c r="Q30"/>
      <c r="R30"/>
    </row>
    <row r="31" spans="1:18" x14ac:dyDescent="0.3">
      <c r="A31" s="4" t="s">
        <v>23</v>
      </c>
      <c r="B31" s="3" t="str">
        <f>_xlfn.XLOOKUP(B29, Data_Multis[Multi ID], Data_Multis[Line 1], "")</f>
        <v>LX9.1.1 U25</v>
      </c>
      <c r="C31" s="3" t="str">
        <f>_xlfn.XLOOKUP(C29, Data_Multis[Multi ID], Data_Multis[Line 1], "")</f>
        <v>LX10.1.1 U31</v>
      </c>
      <c r="D31" s="3" t="str">
        <f>_xlfn.XLOOKUP(D29, Data_Multis[Multi ID], Data_Multis[Line 1], "")</f>
        <v>LX11.1.1 U33</v>
      </c>
      <c r="E31" s="3" t="str">
        <f>_xlfn.XLOOKUP(E29, Data_Multis[Multi ID], Data_Multis[Line 1], "")</f>
        <v>LX11.2.1 U34</v>
      </c>
      <c r="F31" s="3" t="str">
        <f>_xlfn.XLOOKUP(F29, Data_Multis[Multi ID], Data_Multis[Line 1], "")</f>
        <v>DSL.1.1 U45</v>
      </c>
      <c r="G31" s="3" t="str">
        <f>_xlfn.XLOOKUP(G29, Data_Multis[Multi ID], Data_Multis[Line 1], "")</f>
        <v>DSL.2.1 U42</v>
      </c>
      <c r="H31" s="3" t="str">
        <f>_xlfn.XLOOKUP(H29, Data_Multis[Multi ID], Data_Multis[Line 1], "")</f>
        <v>CAT SL.1.1 U53</v>
      </c>
      <c r="I31" s="3" t="str">
        <f>_xlfn.XLOOKUP(I29, Data_Multis[Multi ID], Data_Multis[Line 1], "")</f>
        <v/>
      </c>
      <c r="J31"/>
      <c r="K31"/>
      <c r="L31"/>
      <c r="M31"/>
      <c r="N31"/>
      <c r="O31"/>
      <c r="P31"/>
      <c r="Q31"/>
      <c r="R31"/>
    </row>
    <row r="32" spans="1:18" x14ac:dyDescent="0.3">
      <c r="A32" s="4" t="s">
        <v>24</v>
      </c>
      <c r="B32" s="3" t="str">
        <f>_xlfn.XLOOKUP(B29, Data_Multis[Multi ID], Data_Multis[Line 2], "")</f>
        <v>LX9.1.2 U28</v>
      </c>
      <c r="C32" s="3" t="str">
        <f>_xlfn.XLOOKUP(C29, Data_Multis[Multi ID], Data_Multis[Line 2], "")</f>
        <v>LX10.1.2 U30</v>
      </c>
      <c r="D32" s="3" t="str">
        <f>_xlfn.XLOOKUP(D29, Data_Multis[Multi ID], Data_Multis[Line 2], "")</f>
        <v>LX11.1.2 U32</v>
      </c>
      <c r="E32" s="3" t="str">
        <f>_xlfn.XLOOKUP(E29, Data_Multis[Multi ID], Data_Multis[Line 2], "")</f>
        <v>SP 1</v>
      </c>
      <c r="F32" s="3" t="str">
        <f>_xlfn.XLOOKUP(F29, Data_Multis[Multi ID], Data_Multis[Line 2], "")</f>
        <v>DSL.1.2 U44</v>
      </c>
      <c r="G32" s="3" t="str">
        <f>_xlfn.XLOOKUP(G29, Data_Multis[Multi ID], Data_Multis[Line 2], "")</f>
        <v>SP 1</v>
      </c>
      <c r="H32" s="3" t="str">
        <f>_xlfn.XLOOKUP(H29, Data_Multis[Multi ID], Data_Multis[Line 2], "")</f>
        <v>CAT SL.1.2 U54</v>
      </c>
      <c r="I32" s="3" t="str">
        <f>_xlfn.XLOOKUP(I29, Data_Multis[Multi ID], Data_Multis[Line 2], "")</f>
        <v/>
      </c>
      <c r="J32"/>
      <c r="K32"/>
      <c r="L32"/>
      <c r="M32"/>
      <c r="N32"/>
      <c r="O32"/>
      <c r="P32"/>
      <c r="Q32"/>
      <c r="R32"/>
    </row>
    <row r="33" spans="1:18" x14ac:dyDescent="0.3">
      <c r="A33" s="4" t="s">
        <v>25</v>
      </c>
      <c r="B33" s="3" t="str">
        <f>_xlfn.XLOOKUP(B29, Data_Multis[Multi ID], Data_Multis[Line 3], "")</f>
        <v>LX9.1.3 U27</v>
      </c>
      <c r="C33" s="3" t="str">
        <f>_xlfn.XLOOKUP(C29, Data_Multis[Multi ID], Data_Multis[Line 3], "")</f>
        <v>LX10.1.3 U29</v>
      </c>
      <c r="D33" s="3" t="str">
        <f>_xlfn.XLOOKUP(D29, Data_Multis[Multi ID], Data_Multis[Line 3], "")</f>
        <v>LX11.1.3 U36</v>
      </c>
      <c r="E33" s="3" t="str">
        <f>_xlfn.XLOOKUP(E29, Data_Multis[Multi ID], Data_Multis[Line 3], "")</f>
        <v>SP 2</v>
      </c>
      <c r="F33" s="3" t="str">
        <f>_xlfn.XLOOKUP(F29, Data_Multis[Multi ID], Data_Multis[Line 3], "")</f>
        <v>DSL.1.3 U43</v>
      </c>
      <c r="G33" s="3" t="str">
        <f>_xlfn.XLOOKUP(G29, Data_Multis[Multi ID], Data_Multis[Line 3], "")</f>
        <v>SP 2</v>
      </c>
      <c r="H33" s="3" t="str">
        <f>_xlfn.XLOOKUP(H29, Data_Multis[Multi ID], Data_Multis[Line 3], "")</f>
        <v>CAT SL.1.3 U55</v>
      </c>
      <c r="I33" s="3" t="str">
        <f>_xlfn.XLOOKUP(I29, Data_Multis[Multi ID], Data_Multis[Line 3], "")</f>
        <v/>
      </c>
      <c r="J33"/>
      <c r="K33"/>
      <c r="L33"/>
      <c r="M33"/>
      <c r="N33"/>
      <c r="O33"/>
      <c r="P33"/>
      <c r="Q33"/>
      <c r="R33"/>
    </row>
    <row r="34" spans="1:18" x14ac:dyDescent="0.3">
      <c r="A34" s="4" t="s">
        <v>26</v>
      </c>
      <c r="B34" s="3" t="str">
        <f>_xlfn.XLOOKUP(B29, Data_Multis[Multi ID], Data_Multis[Line 4], "")</f>
        <v>LX9.1.4 U26</v>
      </c>
      <c r="C34" s="3" t="str">
        <f>_xlfn.XLOOKUP(C29, Data_Multis[Multi ID], Data_Multis[Line 4], "")</f>
        <v>SP 1</v>
      </c>
      <c r="D34" s="3" t="str">
        <f>_xlfn.XLOOKUP(D29, Data_Multis[Multi ID], Data_Multis[Line 4], "")</f>
        <v>LX11.1.4 U35</v>
      </c>
      <c r="E34" s="3" t="str">
        <f>_xlfn.XLOOKUP(E29, Data_Multis[Multi ID], Data_Multis[Line 4], "")</f>
        <v>SP 3</v>
      </c>
      <c r="F34" s="3" t="str">
        <f>_xlfn.XLOOKUP(F29, Data_Multis[Multi ID], Data_Multis[Line 4], "")</f>
        <v>DSL.1.4 U42</v>
      </c>
      <c r="G34" s="3" t="str">
        <f>_xlfn.XLOOKUP(G29, Data_Multis[Multi ID], Data_Multis[Line 4], "")</f>
        <v>SP 3</v>
      </c>
      <c r="H34" s="3" t="str">
        <f>_xlfn.XLOOKUP(H29, Data_Multis[Multi ID], Data_Multis[Line 4], "")</f>
        <v>SP 1</v>
      </c>
      <c r="I34" s="3" t="str">
        <f>_xlfn.XLOOKUP(I29, Data_Multis[Multi ID], Data_Multis[Line 4], "")</f>
        <v/>
      </c>
      <c r="J34"/>
      <c r="K34"/>
      <c r="L34"/>
      <c r="M34"/>
      <c r="N34"/>
      <c r="O34"/>
      <c r="P34"/>
      <c r="Q34"/>
      <c r="R34"/>
    </row>
    <row r="36" spans="1:18" x14ac:dyDescent="0.3">
      <c r="A36" s="4" t="s">
        <v>27</v>
      </c>
      <c r="B36" s="5" t="s">
        <v>6</v>
      </c>
      <c r="C36" s="5" t="s">
        <v>7</v>
      </c>
      <c r="D36" s="5" t="s">
        <v>8</v>
      </c>
      <c r="E36" s="5" t="s">
        <v>9</v>
      </c>
      <c r="F36" s="5" t="s">
        <v>10</v>
      </c>
      <c r="G36" s="5" t="s">
        <v>11</v>
      </c>
      <c r="H36" s="5" t="s">
        <v>12</v>
      </c>
      <c r="I36" s="5" t="s">
        <v>13</v>
      </c>
      <c r="J36" s="18"/>
    </row>
    <row r="37" spans="1:18" x14ac:dyDescent="0.3">
      <c r="A37" s="3"/>
      <c r="B37" s="5"/>
      <c r="C37" s="5"/>
      <c r="D37" s="5"/>
      <c r="E37" s="5"/>
      <c r="F37" s="5"/>
      <c r="G37" s="5"/>
      <c r="H37" s="5"/>
      <c r="I37" s="5"/>
      <c r="J37" s="18" t="s">
        <v>16</v>
      </c>
    </row>
    <row r="38" spans="1:18" x14ac:dyDescent="0.3">
      <c r="B38" s="3"/>
      <c r="C38" s="3"/>
      <c r="D38" s="3"/>
      <c r="E38" s="3"/>
      <c r="F38" s="3"/>
      <c r="G38" s="3"/>
      <c r="H38" s="3"/>
      <c r="I38" s="3"/>
      <c r="J38" s="18" t="s">
        <v>0</v>
      </c>
    </row>
    <row r="39" spans="1:18" x14ac:dyDescent="0.3">
      <c r="J39" s="18"/>
    </row>
    <row r="40" spans="1:18" x14ac:dyDescent="0.3">
      <c r="A40" s="4" t="s">
        <v>27</v>
      </c>
      <c r="B40" s="5" t="s">
        <v>6</v>
      </c>
      <c r="C40" s="5" t="s">
        <v>7</v>
      </c>
      <c r="D40" s="5" t="s">
        <v>8</v>
      </c>
      <c r="E40" s="5" t="s">
        <v>9</v>
      </c>
      <c r="F40" s="5" t="s">
        <v>10</v>
      </c>
      <c r="G40" s="5" t="s">
        <v>11</v>
      </c>
      <c r="H40" s="5" t="s">
        <v>12</v>
      </c>
      <c r="I40" s="5" t="s">
        <v>13</v>
      </c>
      <c r="J40" s="18"/>
    </row>
    <row r="41" spans="1:18" x14ac:dyDescent="0.3">
      <c r="A41" s="3"/>
      <c r="B41" s="5"/>
      <c r="C41" s="5"/>
      <c r="D41" s="5"/>
      <c r="E41" s="5"/>
      <c r="F41" s="5"/>
      <c r="G41" s="5"/>
      <c r="H41" s="5"/>
      <c r="I41" s="5"/>
      <c r="J41" s="18" t="s">
        <v>16</v>
      </c>
    </row>
    <row r="42" spans="1:18" x14ac:dyDescent="0.3">
      <c r="B42" s="3"/>
      <c r="C42" s="3"/>
      <c r="D42" s="3"/>
      <c r="E42" s="3"/>
      <c r="F42" s="3"/>
      <c r="G42" s="3"/>
      <c r="H42" s="3"/>
      <c r="I42" s="3"/>
      <c r="J42" s="18" t="s">
        <v>0</v>
      </c>
    </row>
    <row r="43" spans="1:18" x14ac:dyDescent="0.3">
      <c r="J43" s="18"/>
    </row>
    <row r="44" spans="1:18" x14ac:dyDescent="0.3">
      <c r="A44" s="4" t="s">
        <v>27</v>
      </c>
      <c r="B44" s="5" t="s">
        <v>6</v>
      </c>
      <c r="C44" s="5" t="s">
        <v>7</v>
      </c>
      <c r="D44" s="5" t="s">
        <v>8</v>
      </c>
      <c r="E44" s="5" t="s">
        <v>9</v>
      </c>
      <c r="F44" s="5" t="s">
        <v>10</v>
      </c>
      <c r="G44" s="5" t="s">
        <v>11</v>
      </c>
      <c r="H44" s="5" t="s">
        <v>12</v>
      </c>
      <c r="I44" s="5" t="s">
        <v>13</v>
      </c>
      <c r="J44" s="18"/>
    </row>
    <row r="45" spans="1:18" x14ac:dyDescent="0.3">
      <c r="A45" s="3"/>
      <c r="B45" s="5"/>
      <c r="C45" s="5"/>
      <c r="D45" s="5"/>
      <c r="E45" s="5"/>
      <c r="F45" s="5"/>
      <c r="G45" s="5"/>
      <c r="H45" s="5"/>
      <c r="I45" s="5"/>
      <c r="J45" s="18" t="s">
        <v>16</v>
      </c>
    </row>
    <row r="46" spans="1:18" x14ac:dyDescent="0.3">
      <c r="B46" s="3"/>
      <c r="C46" s="3"/>
      <c r="D46" s="3"/>
      <c r="E46" s="3"/>
      <c r="F46" s="3"/>
      <c r="G46" s="3"/>
      <c r="H46" s="3"/>
      <c r="I46" s="3"/>
      <c r="J46" s="18" t="s">
        <v>0</v>
      </c>
    </row>
    <row r="47" spans="1:18" x14ac:dyDescent="0.3">
      <c r="J47" s="18"/>
    </row>
    <row r="48" spans="1:18" x14ac:dyDescent="0.3">
      <c r="A48" s="4" t="s">
        <v>27</v>
      </c>
      <c r="B48" s="5" t="s">
        <v>6</v>
      </c>
      <c r="C48" s="5" t="s">
        <v>7</v>
      </c>
      <c r="D48" s="5" t="s">
        <v>8</v>
      </c>
      <c r="E48" s="5" t="s">
        <v>9</v>
      </c>
      <c r="F48" s="5" t="s">
        <v>10</v>
      </c>
      <c r="G48" s="5" t="s">
        <v>11</v>
      </c>
      <c r="H48" s="5" t="s">
        <v>12</v>
      </c>
      <c r="I48" s="5" t="s">
        <v>13</v>
      </c>
      <c r="J48" s="18"/>
    </row>
    <row r="49" spans="1:10" x14ac:dyDescent="0.3">
      <c r="A49" s="3"/>
      <c r="B49" s="5"/>
      <c r="C49" s="5"/>
      <c r="D49" s="5"/>
      <c r="E49" s="5"/>
      <c r="F49" s="5"/>
      <c r="G49" s="5"/>
      <c r="H49" s="5"/>
      <c r="I49" s="5"/>
      <c r="J49" s="18" t="s">
        <v>16</v>
      </c>
    </row>
    <row r="50" spans="1:10" x14ac:dyDescent="0.3">
      <c r="B50" s="3"/>
      <c r="C50" s="3"/>
      <c r="D50" s="3"/>
      <c r="E50" s="3"/>
      <c r="F50" s="3"/>
      <c r="G50" s="3"/>
      <c r="H50" s="3"/>
      <c r="I50" s="3"/>
      <c r="J50" s="18" t="s">
        <v>0</v>
      </c>
    </row>
  </sheetData>
  <mergeCells count="10">
    <mergeCell ref="A1:C1"/>
    <mergeCell ref="N11:O11"/>
    <mergeCell ref="B27:B28"/>
    <mergeCell ref="C27:C28"/>
    <mergeCell ref="D27:D28"/>
    <mergeCell ref="E27:E28"/>
    <mergeCell ref="F27:F28"/>
    <mergeCell ref="G27:G28"/>
    <mergeCell ref="H27:H28"/>
    <mergeCell ref="I27:I28"/>
  </mergeCells>
  <conditionalFormatting sqref="N2">
    <cfRule type="cellIs" dxfId="4" priority="1" operator="greaterThan">
      <formula>$N$3</formula>
    </cfRule>
  </conditionalFormatting>
  <pageMargins left="0.7" right="0.7" top="0.75" bottom="0.75" header="0.3" footer="0.3"/>
  <pageSetup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7" stopIfTrue="1" id="{864AC825-2436-4B2A-95D0-4510C1CE9B41}">
            <xm:f>_xlfn.XLOOKUP(B4,#REF!,#REF!,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238" stopIfTrue="1" id="{46CEEBAB-A99A-47A0-8A37-FB29382A42B8}">
            <xm:f>_xlfn.XLOOKUP(B4,#REF!,#REF!,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239" stopIfTrue="1" id="{CA04D262-3986-4780-B2AE-FA831C39EC22}">
            <xm:f>_xlfn.XLOOKUP(B4,#REF!,#REF!,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240" stopIfTrue="1" id="{3A606C80-E3C4-4889-9EC5-F5EBD44C13B7}">
            <xm:f>_xlfn.XLOOKUP(B4,#REF!,#REF!,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241" stopIfTrue="1" id="{F03C8D94-C962-4DB4-B9E9-8C7E05135290}">
            <xm:f>_xlfn.XLOOKUP(B4,#REF!,#REF!,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242" stopIfTrue="1" id="{FF098458-4FE9-4ABD-988E-FEA08333F5D2}">
            <xm:f>_xlfn.XLOOKUP(B4,#REF!,#REF!,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243" stopIfTrue="1" id="{2475EF60-764B-460D-BC8A-DE50FF22EFCF}">
            <xm:f>_xlfn.XLOOKUP(B4,#REF!,#REF!,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244" stopIfTrue="1" id="{9814C0E8-2A04-4A23-BE67-A3F08B58A68F}">
            <xm:f>_xlfn.XLOOKUP(B4,#REF!,#REF!,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245" stopIfTrue="1" id="{81D35DE2-941B-49C4-80FC-26ABBEC2B851}">
            <xm:f>_xlfn.XLOOKUP(B4,#REF!,#REF!,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B4:I4 B9:I9 B14:I14 B19:I19 B24:I24</xm:sqref>
        </x14:conditionalFormatting>
        <x14:conditionalFormatting xmlns:xm="http://schemas.microsoft.com/office/excel/2006/main">
          <x14:cfRule type="expression" priority="102" stopIfTrue="1" id="{5C459562-DD11-4C97-946A-250AE20A0064}">
            <xm:f>_xlfn.XLOOKUP(B30,#REF!,#REF!, "") = "purple"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expression" priority="103" stopIfTrue="1" id="{D48C599B-DB51-471B-BE0C-AA22ACE7DFF1}">
            <xm:f>_xlfn.XLOOKUP(B30,#REF!,#REF!, "") = "brown"</xm:f>
            <x14:dxf>
              <font>
                <b/>
                <i val="0"/>
                <color theme="0"/>
              </font>
              <fill>
                <patternFill>
                  <bgColor theme="7" tint="-0.499984740745262"/>
                </patternFill>
              </fill>
            </x14:dxf>
          </x14:cfRule>
          <x14:cfRule type="expression" priority="104" stopIfTrue="1" id="{BB6BFE5D-B42B-485D-BD23-0EFC075AEED6}">
            <xm:f>_xlfn.XLOOKUP(B30,#REF!,#REF!, "") = "orange"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</x14:dxf>
          </x14:cfRule>
          <x14:cfRule type="expression" priority="105" stopIfTrue="1" id="{E7AFE7AE-A26A-4F99-98F0-90205F8D3598}">
            <xm:f>_xlfn.XLOOKUP(B30,#REF!,#REF!, "") = "yellow"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expression" priority="106" stopIfTrue="1" id="{A5F2E021-CC5E-42B3-B8E5-57128D7CB8FE}">
            <xm:f>_xlfn.XLOOKUP(B30,#REF!,#REF!, "") = "grey"</xm:f>
            <x14:dxf>
              <font>
                <b/>
                <i val="0"/>
                <color theme="0"/>
              </font>
              <fill>
                <patternFill>
                  <bgColor theme="1" tint="0.499984740745262"/>
                </patternFill>
              </fill>
            </x14:dxf>
          </x14:cfRule>
          <x14:cfRule type="expression" priority="107" stopIfTrue="1" id="{6F876C7B-6AB3-43F4-8856-BEA804B77A4C}">
            <xm:f>_xlfn.XLOOKUP(B30,#REF!,#REF!, "") = "green"</xm:f>
            <x14:dxf>
              <font>
                <b/>
                <i val="0"/>
              </font>
              <fill>
                <patternFill>
                  <bgColor theme="9"/>
                </patternFill>
              </fill>
            </x14:dxf>
          </x14:cfRule>
          <x14:cfRule type="expression" priority="108" stopIfTrue="1" id="{A38C7581-8E38-429D-B5A8-1B6BECBE8759}">
            <xm:f>_xlfn.XLOOKUP(B30,#REF!,#REF!, "") = "blue"</xm:f>
            <x14:dxf>
              <font>
                <b/>
                <i val="0"/>
              </font>
              <fill>
                <patternFill>
                  <bgColor theme="8"/>
                </patternFill>
              </fill>
            </x14:dxf>
          </x14:cfRule>
          <x14:cfRule type="expression" priority="109" stopIfTrue="1" id="{5A31F29F-081A-42DC-8ACA-52F974A6C9A3}">
            <xm:f>_xlfn.XLOOKUP(B30,#REF!,#REF!, "") = "red"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expression" priority="110" stopIfTrue="1" id="{D124269E-E5DA-4022-BCD2-0A8D8FA6883A}">
            <xm:f>_xlfn.XLOOKUP(B30,#REF!,#REF!, "") = "white"</xm:f>
            <x14:dxf>
              <font>
                <b val="0"/>
                <i val="0"/>
              </font>
              <fill>
                <patternFill>
                  <bgColor theme="0"/>
                </patternFill>
              </fill>
            </x14:dxf>
          </x14:cfRule>
          <xm:sqref>B30:I30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F565-DA2C-4886-8353-9F5A1CCEE2F8}">
  <sheetPr>
    <tabColor rgb="FF7030A0"/>
  </sheetPr>
  <dimension ref="A1:R24"/>
  <sheetViews>
    <sheetView workbookViewId="0">
      <selection activeCell="H17" sqref="H17"/>
    </sheetView>
  </sheetViews>
  <sheetFormatPr defaultRowHeight="14.4" x14ac:dyDescent="0.3"/>
  <cols>
    <col min="1" max="1" width="13.33203125" bestFit="1" customWidth="1"/>
    <col min="2" max="2" width="11" bestFit="1" customWidth="1"/>
    <col min="3" max="3" width="9.5546875" bestFit="1" customWidth="1"/>
    <col min="4" max="4" width="7.33203125" bestFit="1" customWidth="1"/>
    <col min="5" max="5" width="7.77734375" bestFit="1" customWidth="1"/>
    <col min="12" max="12" width="10.109375" bestFit="1" customWidth="1"/>
    <col min="13" max="13" width="13.44140625" bestFit="1" customWidth="1"/>
    <col min="14" max="16" width="13.5546875" bestFit="1" customWidth="1"/>
    <col min="17" max="17" width="11.88671875" bestFit="1" customWidth="1"/>
    <col min="18" max="18" width="7.77734375" bestFit="1" customWidth="1"/>
  </cols>
  <sheetData>
    <row r="1" spans="1:18" x14ac:dyDescent="0.3">
      <c r="A1" t="s">
        <v>31</v>
      </c>
      <c r="B1" t="s">
        <v>32</v>
      </c>
      <c r="C1" t="s">
        <v>33</v>
      </c>
      <c r="D1" t="s">
        <v>34</v>
      </c>
      <c r="E1" t="s">
        <v>68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68</v>
      </c>
    </row>
    <row r="2" spans="1:18" x14ac:dyDescent="0.3">
      <c r="A2" s="36" t="s">
        <v>35</v>
      </c>
      <c r="B2">
        <v>25</v>
      </c>
      <c r="C2" s="36" t="s">
        <v>81</v>
      </c>
      <c r="D2" s="36" t="s">
        <v>36</v>
      </c>
      <c r="E2" s="36" t="s">
        <v>69</v>
      </c>
      <c r="L2">
        <v>1</v>
      </c>
      <c r="M2" s="36" t="s">
        <v>104</v>
      </c>
      <c r="N2" s="36" t="s">
        <v>105</v>
      </c>
      <c r="O2" s="36" t="s">
        <v>106</v>
      </c>
      <c r="P2" s="36" t="s">
        <v>107</v>
      </c>
      <c r="Q2" s="36" t="s">
        <v>108</v>
      </c>
      <c r="R2" s="36" t="s">
        <v>69</v>
      </c>
    </row>
    <row r="3" spans="1:18" x14ac:dyDescent="0.3">
      <c r="A3" s="36" t="s">
        <v>37</v>
      </c>
      <c r="B3">
        <v>28</v>
      </c>
      <c r="C3" s="36" t="s">
        <v>82</v>
      </c>
      <c r="D3" s="36" t="s">
        <v>36</v>
      </c>
      <c r="E3" s="36" t="s">
        <v>69</v>
      </c>
      <c r="L3">
        <v>2</v>
      </c>
      <c r="M3" s="36" t="s">
        <v>109</v>
      </c>
      <c r="N3" s="36" t="s">
        <v>110</v>
      </c>
      <c r="O3" s="36" t="s">
        <v>111</v>
      </c>
      <c r="P3" s="36" t="s">
        <v>112</v>
      </c>
      <c r="Q3" s="36" t="s">
        <v>66</v>
      </c>
      <c r="R3" s="36" t="s">
        <v>70</v>
      </c>
    </row>
    <row r="4" spans="1:18" x14ac:dyDescent="0.3">
      <c r="A4" s="36" t="s">
        <v>38</v>
      </c>
      <c r="B4">
        <v>27</v>
      </c>
      <c r="C4" s="36" t="s">
        <v>83</v>
      </c>
      <c r="D4" s="36" t="s">
        <v>36</v>
      </c>
      <c r="E4" s="36" t="s">
        <v>69</v>
      </c>
      <c r="L4">
        <v>3</v>
      </c>
      <c r="M4" s="36" t="s">
        <v>113</v>
      </c>
      <c r="N4" s="36" t="s">
        <v>114</v>
      </c>
      <c r="O4" s="36" t="s">
        <v>115</v>
      </c>
      <c r="P4" s="36" t="s">
        <v>116</v>
      </c>
      <c r="Q4" s="36" t="s">
        <v>117</v>
      </c>
      <c r="R4" s="36" t="s">
        <v>71</v>
      </c>
    </row>
    <row r="5" spans="1:18" x14ac:dyDescent="0.3">
      <c r="A5" s="36" t="s">
        <v>39</v>
      </c>
      <c r="B5">
        <v>26</v>
      </c>
      <c r="C5" s="36" t="s">
        <v>84</v>
      </c>
      <c r="D5" s="36" t="s">
        <v>36</v>
      </c>
      <c r="E5" s="36" t="s">
        <v>69</v>
      </c>
      <c r="L5">
        <v>4</v>
      </c>
      <c r="M5" s="36" t="s">
        <v>118</v>
      </c>
      <c r="N5" s="36" t="s">
        <v>119</v>
      </c>
      <c r="O5" s="36" t="s">
        <v>66</v>
      </c>
      <c r="P5" s="36" t="s">
        <v>67</v>
      </c>
      <c r="Q5" s="36" t="s">
        <v>80</v>
      </c>
      <c r="R5" s="36" t="s">
        <v>71</v>
      </c>
    </row>
    <row r="6" spans="1:18" x14ac:dyDescent="0.3">
      <c r="A6" s="36" t="s">
        <v>40</v>
      </c>
      <c r="B6">
        <v>31</v>
      </c>
      <c r="C6" s="36" t="s">
        <v>85</v>
      </c>
      <c r="D6" s="36" t="s">
        <v>36</v>
      </c>
      <c r="E6" s="36" t="s">
        <v>70</v>
      </c>
      <c r="L6">
        <v>5</v>
      </c>
      <c r="M6" s="36" t="s">
        <v>120</v>
      </c>
      <c r="N6" s="36" t="s">
        <v>121</v>
      </c>
      <c r="O6" s="36" t="s">
        <v>122</v>
      </c>
      <c r="P6" s="36" t="s">
        <v>123</v>
      </c>
      <c r="Q6" s="36" t="s">
        <v>124</v>
      </c>
      <c r="R6" s="36" t="s">
        <v>73</v>
      </c>
    </row>
    <row r="7" spans="1:18" x14ac:dyDescent="0.3">
      <c r="A7" s="36" t="s">
        <v>41</v>
      </c>
      <c r="B7">
        <v>30</v>
      </c>
      <c r="C7" s="36" t="s">
        <v>86</v>
      </c>
      <c r="D7" s="36" t="s">
        <v>36</v>
      </c>
      <c r="E7" s="36" t="s">
        <v>70</v>
      </c>
      <c r="L7">
        <v>6</v>
      </c>
      <c r="M7" s="36" t="s">
        <v>125</v>
      </c>
      <c r="N7" s="36" t="s">
        <v>126</v>
      </c>
      <c r="O7" s="36" t="s">
        <v>66</v>
      </c>
      <c r="P7" s="36" t="s">
        <v>67</v>
      </c>
      <c r="Q7" s="36" t="s">
        <v>80</v>
      </c>
      <c r="R7" s="36" t="s">
        <v>73</v>
      </c>
    </row>
    <row r="8" spans="1:18" x14ac:dyDescent="0.3">
      <c r="A8" s="36" t="s">
        <v>42</v>
      </c>
      <c r="B8">
        <v>29</v>
      </c>
      <c r="C8" s="36" t="s">
        <v>87</v>
      </c>
      <c r="D8" s="36" t="s">
        <v>36</v>
      </c>
      <c r="E8" s="36" t="s">
        <v>70</v>
      </c>
      <c r="L8">
        <v>7</v>
      </c>
      <c r="M8" s="36" t="s">
        <v>127</v>
      </c>
      <c r="N8" s="36" t="s">
        <v>128</v>
      </c>
      <c r="O8" s="36" t="s">
        <v>129</v>
      </c>
      <c r="P8" s="36" t="s">
        <v>130</v>
      </c>
      <c r="Q8" s="36" t="s">
        <v>66</v>
      </c>
      <c r="R8" s="36" t="s">
        <v>73</v>
      </c>
    </row>
    <row r="9" spans="1:18" x14ac:dyDescent="0.3">
      <c r="A9" s="36" t="s">
        <v>44</v>
      </c>
      <c r="B9">
        <v>33</v>
      </c>
      <c r="C9" s="36" t="s">
        <v>88</v>
      </c>
      <c r="D9" s="36" t="s">
        <v>36</v>
      </c>
      <c r="E9" s="36" t="s">
        <v>71</v>
      </c>
    </row>
    <row r="10" spans="1:18" x14ac:dyDescent="0.3">
      <c r="A10" s="36" t="s">
        <v>45</v>
      </c>
      <c r="B10">
        <v>32</v>
      </c>
      <c r="C10" s="36" t="s">
        <v>89</v>
      </c>
      <c r="D10" s="36" t="s">
        <v>36</v>
      </c>
      <c r="E10" s="36" t="s">
        <v>71</v>
      </c>
    </row>
    <row r="11" spans="1:18" x14ac:dyDescent="0.3">
      <c r="A11" s="36" t="s">
        <v>46</v>
      </c>
      <c r="B11">
        <v>36</v>
      </c>
      <c r="C11" s="36" t="s">
        <v>90</v>
      </c>
      <c r="D11" s="36" t="s">
        <v>36</v>
      </c>
      <c r="E11" s="36" t="s">
        <v>71</v>
      </c>
    </row>
    <row r="12" spans="1:18" x14ac:dyDescent="0.3">
      <c r="A12" s="36" t="s">
        <v>47</v>
      </c>
      <c r="B12">
        <v>35</v>
      </c>
      <c r="C12" s="36" t="s">
        <v>91</v>
      </c>
      <c r="D12" s="36" t="s">
        <v>36</v>
      </c>
      <c r="E12" s="36" t="s">
        <v>71</v>
      </c>
    </row>
    <row r="13" spans="1:18" x14ac:dyDescent="0.3">
      <c r="A13" s="36" t="s">
        <v>48</v>
      </c>
      <c r="B13">
        <v>34</v>
      </c>
      <c r="C13" s="36" t="s">
        <v>92</v>
      </c>
      <c r="D13" s="36" t="s">
        <v>36</v>
      </c>
      <c r="E13" s="36" t="s">
        <v>71</v>
      </c>
    </row>
    <row r="14" spans="1:18" x14ac:dyDescent="0.3">
      <c r="A14" s="36" t="s">
        <v>49</v>
      </c>
      <c r="B14">
        <v>37</v>
      </c>
      <c r="C14" s="36" t="s">
        <v>93</v>
      </c>
      <c r="D14" s="36" t="s">
        <v>43</v>
      </c>
      <c r="E14" s="36" t="s">
        <v>72</v>
      </c>
    </row>
    <row r="15" spans="1:18" x14ac:dyDescent="0.3">
      <c r="A15" s="36" t="s">
        <v>50</v>
      </c>
      <c r="B15">
        <v>45</v>
      </c>
      <c r="C15" s="36" t="s">
        <v>94</v>
      </c>
      <c r="D15" s="36" t="s">
        <v>36</v>
      </c>
      <c r="E15" s="36" t="s">
        <v>73</v>
      </c>
    </row>
    <row r="16" spans="1:18" x14ac:dyDescent="0.3">
      <c r="A16" s="36" t="s">
        <v>51</v>
      </c>
      <c r="B16">
        <v>44</v>
      </c>
      <c r="C16" s="36" t="s">
        <v>95</v>
      </c>
      <c r="D16" s="36" t="s">
        <v>36</v>
      </c>
      <c r="E16" s="36" t="s">
        <v>73</v>
      </c>
    </row>
    <row r="17" spans="1:5" x14ac:dyDescent="0.3">
      <c r="A17" s="36" t="s">
        <v>59</v>
      </c>
      <c r="B17">
        <v>43</v>
      </c>
      <c r="C17" s="36" t="s">
        <v>96</v>
      </c>
      <c r="D17" s="36" t="s">
        <v>36</v>
      </c>
      <c r="E17" s="36" t="s">
        <v>73</v>
      </c>
    </row>
    <row r="18" spans="1:5" x14ac:dyDescent="0.3">
      <c r="A18" s="36" t="s">
        <v>52</v>
      </c>
      <c r="B18">
        <v>42</v>
      </c>
      <c r="C18" s="36" t="s">
        <v>97</v>
      </c>
      <c r="D18" s="36" t="s">
        <v>36</v>
      </c>
      <c r="E18" s="36" t="s">
        <v>73</v>
      </c>
    </row>
    <row r="19" spans="1:5" x14ac:dyDescent="0.3">
      <c r="A19" s="36" t="s">
        <v>53</v>
      </c>
      <c r="B19">
        <v>42</v>
      </c>
      <c r="C19" s="36" t="s">
        <v>98</v>
      </c>
      <c r="D19" s="36" t="s">
        <v>36</v>
      </c>
      <c r="E19" s="36" t="s">
        <v>73</v>
      </c>
    </row>
    <row r="20" spans="1:5" x14ac:dyDescent="0.3">
      <c r="A20" s="36" t="s">
        <v>54</v>
      </c>
      <c r="B20">
        <v>53</v>
      </c>
      <c r="C20" s="36" t="s">
        <v>99</v>
      </c>
      <c r="D20" s="36" t="s">
        <v>36</v>
      </c>
      <c r="E20" s="36" t="s">
        <v>73</v>
      </c>
    </row>
    <row r="21" spans="1:5" x14ac:dyDescent="0.3">
      <c r="A21" s="36" t="s">
        <v>55</v>
      </c>
      <c r="B21">
        <v>54</v>
      </c>
      <c r="C21" s="36" t="s">
        <v>100</v>
      </c>
      <c r="D21" s="36" t="s">
        <v>36</v>
      </c>
      <c r="E21" s="36" t="s">
        <v>73</v>
      </c>
    </row>
    <row r="22" spans="1:5" x14ac:dyDescent="0.3">
      <c r="A22" s="36" t="s">
        <v>56</v>
      </c>
      <c r="B22">
        <v>55</v>
      </c>
      <c r="C22" s="36" t="s">
        <v>101</v>
      </c>
      <c r="D22" s="36" t="s">
        <v>36</v>
      </c>
      <c r="E22" s="36" t="s">
        <v>73</v>
      </c>
    </row>
    <row r="23" spans="1:5" x14ac:dyDescent="0.3">
      <c r="A23" s="36" t="s">
        <v>57</v>
      </c>
      <c r="B23">
        <v>52</v>
      </c>
      <c r="C23" s="36" t="s">
        <v>102</v>
      </c>
      <c r="D23" s="36" t="s">
        <v>43</v>
      </c>
      <c r="E23" s="36" t="s">
        <v>73</v>
      </c>
    </row>
    <row r="24" spans="1:5" x14ac:dyDescent="0.3">
      <c r="A24" s="36" t="s">
        <v>58</v>
      </c>
      <c r="B24">
        <v>51</v>
      </c>
      <c r="C24" s="36" t="s">
        <v>103</v>
      </c>
      <c r="D24" s="36" t="s">
        <v>43</v>
      </c>
      <c r="E24" s="36" t="s">
        <v>73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e 3 f 4 6 f - 5 a a 6 - 4 3 b c - a d 0 2 - b 0 5 b 2 4 1 9 1 2 0 6 "   x m l n s = " h t t p : / / s c h e m a s . m i c r o s o f t . c o m / D a t a M a s h u p " > A A A A A I E E A A B Q S w M E F A A C A A g A p p M q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p p M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T K l n 0 A F R n e w E A A I 0 E A A A T A B w A R m 9 y b X V s Y X M v U 2 V j d G l v b j E u b S C i G A A o o B Q A A A A A A A A A A A A A A A A A A A A A A A A A A A D N k l 9 L w z A U x d 8 L + w 6 h v m x Q B t P h g 7 I H 6 R S H / w b d 8 G E d I 0 u v L j Z N R n I j k 7 H v b t J O 5 1 j x R R H 7 U j j n c s 8 v y T H A k C t J k u r f O W 8 E j c A s q I a M H I V 9 i p T c W Y H c h K R H B G A j I O 5 L l N U M n H K 5 Y i D a j 0 r n c 6 X y 5 h U X 0 I 6 V R J B o m m F 8 l o 4 N a J M y t 1 C k f c V s 4 Z 0 0 V h m Q o V Y v L t W k h m e Q c 5 a n y u L S Y q o p y 2 d L i m z R X g m z C l s R k V a I i K C 2 0 I o q h D 2 4 W b I A Q I 9 Y k a 0 n A 4 S i t 8 c f 3 X C Z 9 c J q c r q Z e G / 6 u c z B F A r d o a + B Z g 7 Z 7 x r R u T v O 1 t n q z b r c i E y 2 U x d C J I w K q k 3 P w 0 5 3 t P G C y m e 3 f / S 2 h N 3 y k a b S P C l d x E r Y Q n r T R x z Q R O t 1 W E a S Q d / F D S S e d t t + e h O R D + e e F u A 8 d C p B W G F p 3 X I J p F M v H 9 f L J / V y 9 0 B 2 z E r v q Z t W I + C y 9 s g 1 x R r 6 J / 6 n v S r Z v q 1 V R f + 7 r f q a + j e l e r D o b r 9 q 1 f 7 r j i V / d V N w W L f Y p x z M l w w / q 8 g 7 U E s B A i 0 A F A A C A A g A p p M q W c L Y m S O k A A A A 9 g A A A B I A A A A A A A A A A A A A A A A A A A A A A E N v b m Z p Z y 9 Q Y W N r Y W d l L n h t b F B L A Q I t A B Q A A g A I A K a T K l k P y u m r p A A A A O k A A A A T A A A A A A A A A A A A A A A A A P A A A A B b Q 2 9 u d G V u d F 9 U e X B l c 1 0 u e G 1 s U E s B A i 0 A F A A C A A g A p p M q W f Q A V G d 7 A Q A A j Q Q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x g A A A A A A A D d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E 1 1 b H R p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M T E w N W J j L W M 4 M m I t N D F l N y 1 i Z D U 4 L T k 1 Z D R j Z W M 5 N 2 M 1 Y i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B U M D g 6 M j Y 6 M z Q u O T Q w M j M 5 N V o i I C 8 + P E V u d H J 5 I F R 5 c G U 9 I k Z p b G x U Y X J n Z X Q i I F Z h b H V l P S J z R G F 0 Y V 9 N d W x 0 a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d W x 0 a S B J R C Z x d W 9 0 O y w m c X V v d D t N d W x 0 a S B O Y W 1 l J n F 1 b 3 Q 7 L C Z x d W 9 0 O 0 x p b m U g M S Z x d W 9 0 O y w m c X V v d D t M a W 5 l I D I m c X V v d D s s J n F 1 b 3 Q 7 T G l u Z S A z J n F 1 b 3 Q 7 L C Z x d W 9 0 O 0 x p b m U g N C Z x d W 9 0 O y w m c X V v d D t D b 2 x v c i Z x d W 9 0 O 1 0 i I C 8 + P E V u d H J 5 I F R 5 c G U 9 I k Z p b G x D b 2 x 1 b W 5 U e X B l c y I g V m F s d W U 9 I n N B d 1 l H Q m d Z R 0 J n P T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T X V s d G l z L 0 F 1 d G 9 S Z W 1 v d m V k Q 2 9 s d W 1 u c z E u e 0 1 1 b H R p I E l E L D B 9 J n F 1 b 3 Q 7 L C Z x d W 9 0 O 1 N l Y 3 R p b 2 4 x L 0 R h d G E g T X V s d G l z L 0 F 1 d G 9 S Z W 1 v d m V k Q 2 9 s d W 1 u c z E u e 0 1 1 b H R p I E 5 h b W U s M X 0 m c X V v d D s s J n F 1 b 3 Q 7 U 2 V j d G l v b j E v R G F 0 Y S B N d W x 0 a X M v Q X V 0 b 1 J l b W 9 2 Z W R D b 2 x 1 b W 5 z M S 5 7 T G l u Z S A x L D J 9 J n F 1 b 3 Q 7 L C Z x d W 9 0 O 1 N l Y 3 R p b 2 4 x L 0 R h d G E g T X V s d G l z L 0 F 1 d G 9 S Z W 1 v d m V k Q 2 9 s d W 1 u c z E u e 0 x p b m U g M i w z f S Z x d W 9 0 O y w m c X V v d D t T Z W N 0 a W 9 u M S 9 E Y X R h I E 1 1 b H R p c y 9 B d X R v U m V t b 3 Z l Z E N v b H V t b n M x L n t M a W 5 l I D M s N H 0 m c X V v d D s s J n F 1 b 3 Q 7 U 2 V j d G l v b j E v R G F 0 Y S B N d W x 0 a X M v Q X V 0 b 1 J l b W 9 2 Z W R D b 2 x 1 b W 5 z M S 5 7 T G l u Z S A 0 L D V 9 J n F 1 b 3 Q 7 L C Z x d W 9 0 O 1 N l Y 3 R p b 2 4 x L 0 R h d G E g T X V s d G l z L 0 F 1 d G 9 S Z W 1 v d m V k Q 2 9 s d W 1 u c z E u e 0 N v b G 9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E g T X V s d G l z L 0 F 1 d G 9 S Z W 1 v d m V k Q 2 9 s d W 1 u c z E u e 0 1 1 b H R p I E l E L D B 9 J n F 1 b 3 Q 7 L C Z x d W 9 0 O 1 N l Y 3 R p b 2 4 x L 0 R h d G E g T X V s d G l z L 0 F 1 d G 9 S Z W 1 v d m V k Q 2 9 s d W 1 u c z E u e 0 1 1 b H R p I E 5 h b W U s M X 0 m c X V v d D s s J n F 1 b 3 Q 7 U 2 V j d G l v b j E v R G F 0 Y S B N d W x 0 a X M v Q X V 0 b 1 J l b W 9 2 Z W R D b 2 x 1 b W 5 z M S 5 7 T G l u Z S A x L D J 9 J n F 1 b 3 Q 7 L C Z x d W 9 0 O 1 N l Y 3 R p b 2 4 x L 0 R h d G E g T X V s d G l z L 0 F 1 d G 9 S Z W 1 v d m V k Q 2 9 s d W 1 u c z E u e 0 x p b m U g M i w z f S Z x d W 9 0 O y w m c X V v d D t T Z W N 0 a W 9 u M S 9 E Y X R h I E 1 1 b H R p c y 9 B d X R v U m V t b 3 Z l Z E N v b H V t b n M x L n t M a W 5 l I D M s N H 0 m c X V v d D s s J n F 1 b 3 Q 7 U 2 V j d G l v b j E v R G F 0 Y S B N d W x 0 a X M v Q X V 0 b 1 J l b W 9 2 Z W R D b 2 x 1 b W 5 z M S 5 7 T G l u Z S A 0 L D V 9 J n F 1 b 3 Q 7 L C Z x d W 9 0 O 1 N l Y 3 R p b 2 4 x L 0 R h d G E g T X V s d G l z L 0 F 1 d G 9 S Z W 1 v d m V k Q 2 9 s d W 1 u c z E u e 0 N v b G 9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T I i I C 8 + P E V u d H J 5 I F R 5 c G U 9 I l J l Y 2 9 2 Z X J 5 V G F y Z 2 V 0 U 2 h l Z X Q i I F Z h b H V l P S J z R G F 0 Y S B Q Y X R j a C A o M i k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E l M j B N d W x 0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1 b H R p c y 9 E Y X R h J T I w T X V s d G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1 b H R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T X V s d G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h d G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V h O G Q 4 Y z M t O T Q y N S 0 0 M W V k L T k 5 Y j M t Z G F h Z T Z h Y z h l N j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g U G F 0 Y 2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G F 0 Y V 9 Q Y X R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F Q w O D o y N z o 1 M y 4 2 M z Y w M T g 0 W i I g L z 4 8 R W 5 0 c n k g V H l w Z T 0 i R m l s b E N v b H V t b l R 5 c G V z I i B W Y W x 1 Z T 0 i c 0 J n T U d C Z 1 k 9 I i A v P j x F b n R y e S B U e X B l P S J G a W x s Q 2 9 s d W 1 u T m F t Z X M i I F Z h b H V l P S J z W y Z x d W 9 0 O 0 9 1 d G x l d C B J R C Z x d W 9 0 O y w m c X V v d D t V b m l 2 Z X J z Z S Z x d W 9 0 O y w m c X V v d D t D Y W J s Z S Z x d W 9 0 O y w m c X V v d D t U e X B l J n F 1 b 3 Q 7 L C Z x d W 9 0 O 0 N v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Q Y X R j a C 9 B d X R v U m V t b 3 Z l Z E N v b H V t b n M x L n t P d X R s Z X Q g S U Q s M H 0 m c X V v d D s s J n F 1 b 3 Q 7 U 2 V j d G l v b j E v R G F 0 Y S B Q Y X R j a C 9 B d X R v U m V t b 3 Z l Z E N v b H V t b n M x L n t V b m l 2 Z X J z Z S w x f S Z x d W 9 0 O y w m c X V v d D t T Z W N 0 a W 9 u M S 9 E Y X R h I F B h d G N o L 0 F 1 d G 9 S Z W 1 v d m V k Q 2 9 s d W 1 u c z E u e 0 N h Y m x l L D J 9 J n F 1 b 3 Q 7 L C Z x d W 9 0 O 1 N l Y 3 R p b 2 4 x L 0 R h d G E g U G F 0 Y 2 g v Q X V 0 b 1 J l b W 9 2 Z W R D b 2 x 1 b W 5 z M S 5 7 V H l w Z S w z f S Z x d W 9 0 O y w m c X V v d D t T Z W N 0 a W 9 u M S 9 E Y X R h I F B h d G N o L 0 F 1 d G 9 S Z W 1 v d m V k Q 2 9 s d W 1 u c z E u e 0 N v b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E g U G F 0 Y 2 g v Q X V 0 b 1 J l b W 9 2 Z W R D b 2 x 1 b W 5 z M S 5 7 T 3 V 0 b G V 0 I E l E L D B 9 J n F 1 b 3 Q 7 L C Z x d W 9 0 O 1 N l Y 3 R p b 2 4 x L 0 R h d G E g U G F 0 Y 2 g v Q X V 0 b 1 J l b W 9 2 Z W R D b 2 x 1 b W 5 z M S 5 7 V W 5 p d m V y c 2 U s M X 0 m c X V v d D s s J n F 1 b 3 Q 7 U 2 V j d G l v b j E v R G F 0 Y S B Q Y X R j a C 9 B d X R v U m V t b 3 Z l Z E N v b H V t b n M x L n t D Y W J s Z S w y f S Z x d W 9 0 O y w m c X V v d D t T Z W N 0 a W 9 u M S 9 E Y X R h I F B h d G N o L 0 F 1 d G 9 S Z W 1 v d m V k Q 2 9 s d W 1 u c z E u e 1 R 5 c G U s M 3 0 m c X V v d D s s J n F 1 b 3 Q 7 U 2 V j d G l v b j E v R G F 0 Y S B Q Y X R j a C 9 B d X R v U m V t b 3 Z l Z E N v b H V t b n M x L n t D b 2 x v c i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E l M j B Q Y X R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G F 0 Y 2 g v R G F 0 Y S U y M F B h d G N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h d G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Y X R j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Y 6 l 3 D P Z z R K x O Z 5 R V 4 3 s B A A A A A A I A A A A A A B B m A A A A A Q A A I A A A A J T V 9 c U V l U N I t U f w / q M 1 N U X q 3 V S J J J c C N M 9 b / Q 3 l e N K R A A A A A A 6 A A A A A A g A A I A A A A E j P H f D N 1 / 6 x S i x h O 4 1 d o X Q V c / f n d C 8 i I p l M W b H d N f c x U A A A A P M I T Q z h s y 6 U l 6 Z B s 0 w M k X S 3 J O z W m Z z X O A 4 0 a Q + v t 9 b 8 L / B c b z Y 7 3 f W x 6 Q f E Q F E C C 0 h C n J y 5 h Z m 0 7 Y J A i 6 v e D D 9 y T 5 I o H c I T H U k 2 E 5 c M D 0 b o Q A A A A I 5 w V Y 9 L w M G L G 6 K s E / y 6 L g l i D V / p u X T 7 E h v T w R g B 4 A q T M I E t b V T I R w u v / r H F S u H / f r A B y l 3 U / e 6 v G U A Y r X 7 / 6 d 4 = < / D a t a M a s h u p > 
</file>

<file path=customXml/itemProps1.xml><?xml version="1.0" encoding="utf-8"?>
<ds:datastoreItem xmlns:ds="http://schemas.openxmlformats.org/officeDocument/2006/customXml" ds:itemID="{186B4023-F2E2-47E4-92AE-21B23A8262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NODE40</vt:lpstr>
      <vt:lpstr>NODE32</vt:lpstr>
      <vt:lpstr>NODE24</vt:lpstr>
      <vt:lpstr>NODE16</vt:lpstr>
      <vt:lpstr>NPU40</vt:lpstr>
      <vt:lpstr>Data Patch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Charlie Hall</cp:lastModifiedBy>
  <cp:revision/>
  <cp:lastPrinted>2024-06-30T06:34:42Z</cp:lastPrinted>
  <dcterms:created xsi:type="dcterms:W3CDTF">2022-11-24T10:23:16Z</dcterms:created>
  <dcterms:modified xsi:type="dcterms:W3CDTF">2024-09-10T08:32:04Z</dcterms:modified>
  <cp:category/>
  <cp:contentStatus/>
</cp:coreProperties>
</file>