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ominicheaton/Library/Mobile Documents/com~apple~CloudDocs/Soton/2nd Year/Labs/D__/D3/D3/"/>
    </mc:Choice>
  </mc:AlternateContent>
  <bookViews>
    <workbookView xWindow="80" yWindow="440" windowWidth="25520" windowHeight="15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7" i="1" l="1"/>
  <c r="F136" i="1"/>
  <c r="F135" i="1"/>
  <c r="V21" i="1"/>
  <c r="V16" i="1"/>
  <c r="H47" i="1"/>
  <c r="H122" i="1"/>
  <c r="H142" i="1"/>
  <c r="C44" i="1"/>
  <c r="F47" i="1"/>
  <c r="F142" i="1"/>
  <c r="C139" i="1"/>
  <c r="C119" i="1"/>
  <c r="F122" i="1"/>
  <c r="E105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3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45" i="1"/>
  <c r="C135" i="1"/>
  <c r="C136" i="1"/>
  <c r="C137" i="1"/>
  <c r="C131" i="1"/>
  <c r="D129" i="1"/>
  <c r="C115" i="1"/>
  <c r="C116" i="1"/>
  <c r="C117" i="1"/>
  <c r="C111" i="1"/>
  <c r="D69" i="1"/>
  <c r="D72" i="1"/>
  <c r="D62" i="1"/>
  <c r="D68" i="1"/>
  <c r="D79" i="1"/>
  <c r="D78" i="1"/>
  <c r="D76" i="1"/>
  <c r="D77" i="1"/>
  <c r="D75" i="1"/>
  <c r="D74" i="1"/>
  <c r="D73" i="1"/>
  <c r="D71" i="1"/>
  <c r="D70" i="1"/>
  <c r="D58" i="1"/>
  <c r="D59" i="1"/>
  <c r="D60" i="1"/>
  <c r="D61" i="1"/>
  <c r="D63" i="1"/>
  <c r="D64" i="1"/>
  <c r="D65" i="1"/>
  <c r="D66" i="1"/>
  <c r="D67" i="1"/>
  <c r="D57" i="1"/>
  <c r="D54" i="1"/>
  <c r="C39" i="1"/>
  <c r="C4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5" i="1"/>
</calcChain>
</file>

<file path=xl/sharedStrings.xml><?xml version="1.0" encoding="utf-8"?>
<sst xmlns="http://schemas.openxmlformats.org/spreadsheetml/2006/main" count="96" uniqueCount="42">
  <si>
    <t>CE Amp</t>
  </si>
  <si>
    <t>Gain</t>
  </si>
  <si>
    <t>Input</t>
  </si>
  <si>
    <t>Output</t>
  </si>
  <si>
    <t>Input (Vpp)</t>
  </si>
  <si>
    <t>Output (Vpp)</t>
  </si>
  <si>
    <t>Input Impedance</t>
  </si>
  <si>
    <t>Output Impedance</t>
  </si>
  <si>
    <t>Frequency (Hz)</t>
  </si>
  <si>
    <t>CC Amp</t>
  </si>
  <si>
    <t>DC Operating Voltages</t>
  </si>
  <si>
    <t>Vb1</t>
  </si>
  <si>
    <t>Measured (V)</t>
  </si>
  <si>
    <t>Vc1</t>
  </si>
  <si>
    <t>Ve1</t>
  </si>
  <si>
    <t>V(Re1)</t>
  </si>
  <si>
    <t>Freq</t>
  </si>
  <si>
    <t>1kHz</t>
  </si>
  <si>
    <t>Vc at no input load</t>
  </si>
  <si>
    <t>Vc at input impedance</t>
  </si>
  <si>
    <t>Input R</t>
  </si>
  <si>
    <t>54.959k</t>
  </si>
  <si>
    <t>Vb2</t>
  </si>
  <si>
    <t>Ve2</t>
  </si>
  <si>
    <t>WITH Cc!</t>
  </si>
  <si>
    <t>V1</t>
  </si>
  <si>
    <t>V2</t>
  </si>
  <si>
    <t>Rp</t>
  </si>
  <si>
    <t>V_Rp</t>
  </si>
  <si>
    <t>I_Rp</t>
  </si>
  <si>
    <t>Combined</t>
  </si>
  <si>
    <t>V_L</t>
  </si>
  <si>
    <t>V_OC</t>
  </si>
  <si>
    <t>R_L</t>
  </si>
  <si>
    <t>Impedance</t>
  </si>
  <si>
    <t>Z=R(V-V_L)/V_L</t>
  </si>
  <si>
    <t>http://www.zen22142.zen.co.uk/Theory/inzoz.htm</t>
  </si>
  <si>
    <t>Simulated</t>
  </si>
  <si>
    <t>Actual</t>
  </si>
  <si>
    <t>Without Ce Bypass Cap</t>
  </si>
  <si>
    <t>With Ce Bypassing Re1 and Re2</t>
  </si>
  <si>
    <t>Simulated Input 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</si>
</sst>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00000"/>
    <numFmt numFmtId="167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1" fontId="0" fillId="4" borderId="0" xfId="0" applyNumberFormat="1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 AC</a:t>
            </a:r>
            <a:r>
              <a:rPr lang="en-GB" baseline="0"/>
              <a:t> Sweep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Sheet1!$B$8:$B$31</c:f>
              <c:numCache>
                <c:formatCode>0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  <c:pt idx="23">
                  <c:v>5.0E7</c:v>
                </c:pt>
              </c:numCache>
            </c:numRef>
          </c:xVal>
          <c:yVal>
            <c:numRef>
              <c:f>Sheet1!$C$8:$C$31</c:f>
              <c:numCache>
                <c:formatCode>0.000</c:formatCode>
                <c:ptCount val="24"/>
                <c:pt idx="0">
                  <c:v>0.19</c:v>
                </c:pt>
                <c:pt idx="1">
                  <c:v>0.363</c:v>
                </c:pt>
                <c:pt idx="2">
                  <c:v>0.853</c:v>
                </c:pt>
                <c:pt idx="3">
                  <c:v>1.649</c:v>
                </c:pt>
                <c:pt idx="4">
                  <c:v>2.967</c:v>
                </c:pt>
                <c:pt idx="5">
                  <c:v>4.656</c:v>
                </c:pt>
                <c:pt idx="6">
                  <c:v>5.36</c:v>
                </c:pt>
                <c:pt idx="7">
                  <c:v>5.79</c:v>
                </c:pt>
                <c:pt idx="8">
                  <c:v>5.89</c:v>
                </c:pt>
                <c:pt idx="9">
                  <c:v>5.9</c:v>
                </c:pt>
                <c:pt idx="10">
                  <c:v>5.887</c:v>
                </c:pt>
                <c:pt idx="11">
                  <c:v>5.736</c:v>
                </c:pt>
                <c:pt idx="12">
                  <c:v>5.576</c:v>
                </c:pt>
                <c:pt idx="13">
                  <c:v>5.392</c:v>
                </c:pt>
                <c:pt idx="14">
                  <c:v>5.37</c:v>
                </c:pt>
                <c:pt idx="15">
                  <c:v>5.36</c:v>
                </c:pt>
                <c:pt idx="16">
                  <c:v>5.44</c:v>
                </c:pt>
                <c:pt idx="17">
                  <c:v>5.44</c:v>
                </c:pt>
                <c:pt idx="18">
                  <c:v>5.36</c:v>
                </c:pt>
                <c:pt idx="19">
                  <c:v>5.2</c:v>
                </c:pt>
                <c:pt idx="20">
                  <c:v>4.4</c:v>
                </c:pt>
                <c:pt idx="21">
                  <c:v>2.8</c:v>
                </c:pt>
                <c:pt idx="22">
                  <c:v>2.2</c:v>
                </c:pt>
                <c:pt idx="23">
                  <c:v>1.3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E58-4DA8-99F9-98A79B7B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76576"/>
        <c:axId val="1285778896"/>
      </c:scatterChart>
      <c:valAx>
        <c:axId val="128577657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78896"/>
        <c:crosses val="autoZero"/>
        <c:crossBetween val="midCat"/>
      </c:valAx>
      <c:valAx>
        <c:axId val="128577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 AC</a:t>
            </a:r>
            <a:r>
              <a:rPr lang="en-US" baseline="0"/>
              <a:t> Sweep with Cc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Gain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Sheet1!$B$57:$B$79</c:f>
              <c:numCache>
                <c:formatCode>0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</c:numCache>
            </c:numRef>
          </c:xVal>
          <c:yVal>
            <c:numRef>
              <c:f>Sheet1!$D$57:$D$79</c:f>
              <c:numCache>
                <c:formatCode>General</c:formatCode>
                <c:ptCount val="23"/>
                <c:pt idx="0">
                  <c:v>0.5</c:v>
                </c:pt>
                <c:pt idx="1">
                  <c:v>0.541666666666667</c:v>
                </c:pt>
                <c:pt idx="2">
                  <c:v>0.708333333333333</c:v>
                </c:pt>
                <c:pt idx="3">
                  <c:v>0.833333333333333</c:v>
                </c:pt>
                <c:pt idx="4">
                  <c:v>0.9375</c:v>
                </c:pt>
                <c:pt idx="5">
                  <c:v>1.002083333333333</c:v>
                </c:pt>
                <c:pt idx="6">
                  <c:v>1.007291666666667</c:v>
                </c:pt>
                <c:pt idx="7">
                  <c:v>1.003125</c:v>
                </c:pt>
                <c:pt idx="8">
                  <c:v>1.020833333333333</c:v>
                </c:pt>
                <c:pt idx="9">
                  <c:v>1.032291666666667</c:v>
                </c:pt>
                <c:pt idx="10">
                  <c:v>1.023958333333333</c:v>
                </c:pt>
                <c:pt idx="11">
                  <c:v>1.014023732470334</c:v>
                </c:pt>
                <c:pt idx="12">
                  <c:v>1.045454545454545</c:v>
                </c:pt>
                <c:pt idx="13">
                  <c:v>1.016949152542373</c:v>
                </c:pt>
                <c:pt idx="14">
                  <c:v>1.047619047619048</c:v>
                </c:pt>
                <c:pt idx="15">
                  <c:v>1.047619047619048</c:v>
                </c:pt>
                <c:pt idx="16">
                  <c:v>1.022727272727273</c:v>
                </c:pt>
                <c:pt idx="17">
                  <c:v>1.022727272727273</c:v>
                </c:pt>
                <c:pt idx="18">
                  <c:v>1.022727272727273</c:v>
                </c:pt>
                <c:pt idx="19">
                  <c:v>1.022727272727273</c:v>
                </c:pt>
                <c:pt idx="20">
                  <c:v>1.022727272727273</c:v>
                </c:pt>
                <c:pt idx="21">
                  <c:v>1.052631578947368</c:v>
                </c:pt>
                <c:pt idx="22">
                  <c:v>1.055555555555555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F69-4113-AB9D-148D6C66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801664"/>
        <c:axId val="1285804144"/>
      </c:scatterChart>
      <c:valAx>
        <c:axId val="128580166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04144"/>
        <c:crosses val="autoZero"/>
        <c:crossBetween val="midCat"/>
      </c:valAx>
      <c:valAx>
        <c:axId val="1285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0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Combined AC</a:t>
            </a:r>
            <a:r>
              <a:rPr lang="en-GB" baseline="0"/>
              <a:t> Sweep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Sheet1!$B$145:$B$167</c:f>
              <c:numCache>
                <c:formatCode>0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</c:numCache>
            </c:numRef>
          </c:xVal>
          <c:yVal>
            <c:numRef>
              <c:f>Sheet1!$E$145:$E$167</c:f>
              <c:numCache>
                <c:formatCode>0.000000</c:formatCode>
                <c:ptCount val="23"/>
                <c:pt idx="0">
                  <c:v>0.039</c:v>
                </c:pt>
                <c:pt idx="1">
                  <c:v>0.1675</c:v>
                </c:pt>
                <c:pt idx="2">
                  <c:v>0.631803411860276</c:v>
                </c:pt>
                <c:pt idx="3">
                  <c:v>1.431311194105178</c:v>
                </c:pt>
                <c:pt idx="4">
                  <c:v>2.673287812952617</c:v>
                </c:pt>
                <c:pt idx="5">
                  <c:v>4.325051759834369</c:v>
                </c:pt>
                <c:pt idx="6">
                  <c:v>5.108628181253878</c:v>
                </c:pt>
                <c:pt idx="7">
                  <c:v>5.393374741200828</c:v>
                </c:pt>
                <c:pt idx="8">
                  <c:v>5.419243637838385</c:v>
                </c:pt>
                <c:pt idx="9">
                  <c:v>5.421453990849008</c:v>
                </c:pt>
                <c:pt idx="10">
                  <c:v>5.492621076699231</c:v>
                </c:pt>
                <c:pt idx="11">
                  <c:v>5.503719447396388</c:v>
                </c:pt>
                <c:pt idx="12">
                  <c:v>5.47774158523344</c:v>
                </c:pt>
                <c:pt idx="13">
                  <c:v>5.466666666666666</c:v>
                </c:pt>
                <c:pt idx="14">
                  <c:v>5.5</c:v>
                </c:pt>
                <c:pt idx="15">
                  <c:v>5.5</c:v>
                </c:pt>
                <c:pt idx="16">
                  <c:v>5.511111111111111</c:v>
                </c:pt>
                <c:pt idx="17">
                  <c:v>5.466666666666666</c:v>
                </c:pt>
                <c:pt idx="18">
                  <c:v>5.406593406593406</c:v>
                </c:pt>
                <c:pt idx="19">
                  <c:v>5.173913043478261</c:v>
                </c:pt>
                <c:pt idx="20">
                  <c:v>4.488888888888889</c:v>
                </c:pt>
                <c:pt idx="21">
                  <c:v>3.151515151515151</c:v>
                </c:pt>
                <c:pt idx="22">
                  <c:v>1.695652173913043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BDE-451B-B0BD-2392613B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40432"/>
        <c:axId val="1284642480"/>
      </c:scatterChart>
      <c:valAx>
        <c:axId val="1284640432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42480"/>
        <c:crosses val="autoZero"/>
        <c:crossBetween val="midCat"/>
      </c:valAx>
      <c:valAx>
        <c:axId val="12846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4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CC AC Sweep with no 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Sheet1!$B$83:$B$105</c:f>
              <c:numCache>
                <c:formatCode>0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50.0</c:v>
                </c:pt>
                <c:pt idx="6">
                  <c:v>100.0</c:v>
                </c:pt>
                <c:pt idx="7">
                  <c:v>200.0</c:v>
                </c:pt>
                <c:pt idx="8">
                  <c:v>500.0</c:v>
                </c:pt>
                <c:pt idx="9">
                  <c:v>1000.0</c:v>
                </c:pt>
                <c:pt idx="10">
                  <c:v>2000.0</c:v>
                </c:pt>
                <c:pt idx="11">
                  <c:v>5000.0</c:v>
                </c:pt>
                <c:pt idx="12">
                  <c:v>10000.0</c:v>
                </c:pt>
                <c:pt idx="13">
                  <c:v>20000.0</c:v>
                </c:pt>
                <c:pt idx="14">
                  <c:v>50000.0</c:v>
                </c:pt>
                <c:pt idx="15">
                  <c:v>100000.0</c:v>
                </c:pt>
                <c:pt idx="16">
                  <c:v>200000.0</c:v>
                </c:pt>
                <c:pt idx="17">
                  <c:v>500000.0</c:v>
                </c:pt>
                <c:pt idx="18">
                  <c:v>1.0E6</c:v>
                </c:pt>
                <c:pt idx="19">
                  <c:v>2.0E6</c:v>
                </c:pt>
                <c:pt idx="20">
                  <c:v>5.0E6</c:v>
                </c:pt>
                <c:pt idx="21">
                  <c:v>1.0E7</c:v>
                </c:pt>
                <c:pt idx="22">
                  <c:v>2.0E7</c:v>
                </c:pt>
              </c:numCache>
            </c:numRef>
          </c:xVal>
          <c:yVal>
            <c:numRef>
              <c:f>Sheet1!$E$83:$E$105</c:f>
              <c:numCache>
                <c:formatCode>General</c:formatCode>
                <c:ptCount val="23"/>
                <c:pt idx="0">
                  <c:v>0.00296662546353523</c:v>
                </c:pt>
                <c:pt idx="1">
                  <c:v>0.0025974025974026</c:v>
                </c:pt>
                <c:pt idx="2">
                  <c:v>0.00233977619532045</c:v>
                </c:pt>
                <c:pt idx="3">
                  <c:v>0.00242914979757085</c:v>
                </c:pt>
                <c:pt idx="4">
                  <c:v>0.0031055900621118</c:v>
                </c:pt>
                <c:pt idx="5">
                  <c:v>0.0031055900621118</c:v>
                </c:pt>
                <c:pt idx="6">
                  <c:v>0.00320910973084886</c:v>
                </c:pt>
                <c:pt idx="7">
                  <c:v>0.0031055900621118</c:v>
                </c:pt>
                <c:pt idx="8">
                  <c:v>0.00365853658536585</c:v>
                </c:pt>
                <c:pt idx="9">
                  <c:v>0.00366225839267548</c:v>
                </c:pt>
                <c:pt idx="10">
                  <c:v>0.00415800415800416</c:v>
                </c:pt>
                <c:pt idx="11">
                  <c:v>0.00445652173913043</c:v>
                </c:pt>
                <c:pt idx="12">
                  <c:v>0.0304347826086956</c:v>
                </c:pt>
                <c:pt idx="13">
                  <c:v>0.0318181818181818</c:v>
                </c:pt>
                <c:pt idx="14">
                  <c:v>0.0352272727272727</c:v>
                </c:pt>
                <c:pt idx="15">
                  <c:v>0.0386363636363636</c:v>
                </c:pt>
                <c:pt idx="16">
                  <c:v>0.0533333333333333</c:v>
                </c:pt>
                <c:pt idx="17">
                  <c:v>0.101111111111111</c:v>
                </c:pt>
                <c:pt idx="18">
                  <c:v>0.15</c:v>
                </c:pt>
                <c:pt idx="19">
                  <c:v>0.277272727272727</c:v>
                </c:pt>
                <c:pt idx="20">
                  <c:v>0.484444444444444</c:v>
                </c:pt>
                <c:pt idx="21">
                  <c:v>0.578723404255319</c:v>
                </c:pt>
                <c:pt idx="22">
                  <c:v>0.625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C43-4A16-AC46-C7625E6AF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64176"/>
        <c:axId val="1284666656"/>
      </c:scatterChart>
      <c:valAx>
        <c:axId val="1284664176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66656"/>
        <c:crosses val="autoZero"/>
        <c:crossBetween val="midCat"/>
      </c:valAx>
      <c:valAx>
        <c:axId val="12846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6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Relationship Id="rId6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7</xdr:row>
      <xdr:rowOff>9524</xdr:rowOff>
    </xdr:from>
    <xdr:to>
      <xdr:col>16</xdr:col>
      <xdr:colOff>285749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56</xdr:row>
      <xdr:rowOff>0</xdr:rowOff>
    </xdr:from>
    <xdr:to>
      <xdr:col>15</xdr:col>
      <xdr:colOff>190500</xdr:colOff>
      <xdr:row>79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144</xdr:row>
      <xdr:rowOff>95250</xdr:rowOff>
    </xdr:from>
    <xdr:to>
      <xdr:col>19</xdr:col>
      <xdr:colOff>219075</xdr:colOff>
      <xdr:row>165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238125</xdr:colOff>
      <xdr:row>81</xdr:row>
      <xdr:rowOff>85725</xdr:rowOff>
    </xdr:from>
    <xdr:to>
      <xdr:col>15</xdr:col>
      <xdr:colOff>371475</xdr:colOff>
      <xdr:row>104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586104</xdr:colOff>
      <xdr:row>23</xdr:row>
      <xdr:rowOff>114300</xdr:rowOff>
    </xdr:from>
    <xdr:to>
      <xdr:col>16</xdr:col>
      <xdr:colOff>260984</xdr:colOff>
      <xdr:row>40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9929" y="4495800"/>
          <a:ext cx="3332480" cy="3124200"/>
        </a:xfrm>
        <a:prstGeom prst="rect">
          <a:avLst/>
        </a:prstGeom>
      </xdr:spPr>
    </xdr:pic>
    <xdr:clientData/>
  </xdr:twoCellAnchor>
  <xdr:twoCellAnchor editAs="oneCell">
    <xdr:from>
      <xdr:col>6</xdr:col>
      <xdr:colOff>281305</xdr:colOff>
      <xdr:row>84</xdr:row>
      <xdr:rowOff>133349</xdr:rowOff>
    </xdr:from>
    <xdr:to>
      <xdr:col>11</xdr:col>
      <xdr:colOff>346709</xdr:colOff>
      <xdr:row>100</xdr:row>
      <xdr:rowOff>66674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0055" y="16135349"/>
          <a:ext cx="3180079" cy="2981325"/>
        </a:xfrm>
        <a:prstGeom prst="rect">
          <a:avLst/>
        </a:prstGeom>
      </xdr:spPr>
    </xdr:pic>
    <xdr:clientData/>
  </xdr:twoCellAnchor>
  <xdr:twoCellAnchor editAs="oneCell">
    <xdr:from>
      <xdr:col>8</xdr:col>
      <xdr:colOff>447674</xdr:colOff>
      <xdr:row>124</xdr:row>
      <xdr:rowOff>113108</xdr:rowOff>
    </xdr:from>
    <xdr:to>
      <xdr:col>15</xdr:col>
      <xdr:colOff>184783</xdr:colOff>
      <xdr:row>144</xdr:row>
      <xdr:rowOff>57149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299" y="23735108"/>
          <a:ext cx="4004309" cy="3754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7"/>
  <sheetViews>
    <sheetView tabSelected="1" topLeftCell="A122" workbookViewId="0">
      <selection activeCell="E128" sqref="E128"/>
    </sheetView>
  </sheetViews>
  <sheetFormatPr baseColWidth="10" defaultColWidth="8.83203125" defaultRowHeight="15" x14ac:dyDescent="0.2"/>
  <cols>
    <col min="2" max="2" width="22.83203125" bestFit="1" customWidth="1"/>
    <col min="3" max="4" width="12.6640625" bestFit="1" customWidth="1"/>
    <col min="5" max="5" width="12" bestFit="1" customWidth="1"/>
    <col min="6" max="6" width="9.1640625" bestFit="1" customWidth="1"/>
    <col min="8" max="8" width="10.1640625" customWidth="1"/>
    <col min="22" max="22" width="10.5" customWidth="1"/>
  </cols>
  <sheetData>
    <row r="2" spans="2:22" x14ac:dyDescent="0.2">
      <c r="B2" s="3" t="s">
        <v>0</v>
      </c>
    </row>
    <row r="4" spans="2:22" x14ac:dyDescent="0.2">
      <c r="B4" t="s">
        <v>4</v>
      </c>
      <c r="C4" t="s">
        <v>5</v>
      </c>
      <c r="D4" t="s">
        <v>1</v>
      </c>
      <c r="E4" t="s">
        <v>16</v>
      </c>
    </row>
    <row r="5" spans="2:22" x14ac:dyDescent="0.2">
      <c r="B5">
        <v>1</v>
      </c>
      <c r="C5">
        <v>5.9</v>
      </c>
      <c r="D5" s="12">
        <f>C5/B5</f>
        <v>5.9</v>
      </c>
      <c r="E5" t="s">
        <v>17</v>
      </c>
    </row>
    <row r="7" spans="2:22" x14ac:dyDescent="0.2">
      <c r="B7" t="s">
        <v>8</v>
      </c>
      <c r="C7" t="s">
        <v>5</v>
      </c>
      <c r="D7" t="s">
        <v>1</v>
      </c>
    </row>
    <row r="8" spans="2:22" x14ac:dyDescent="0.2">
      <c r="B8" s="1">
        <v>1</v>
      </c>
      <c r="C8" s="2">
        <v>0.19</v>
      </c>
      <c r="D8">
        <f>C8/$B$5</f>
        <v>0.19</v>
      </c>
    </row>
    <row r="9" spans="2:22" x14ac:dyDescent="0.2">
      <c r="B9" s="1">
        <v>2</v>
      </c>
      <c r="C9" s="2">
        <v>0.36299999999999999</v>
      </c>
      <c r="D9">
        <f t="shared" ref="D9:D31" si="0">C9/$B$5</f>
        <v>0.36299999999999999</v>
      </c>
    </row>
    <row r="10" spans="2:22" x14ac:dyDescent="0.2">
      <c r="B10" s="1">
        <v>5</v>
      </c>
      <c r="C10" s="2">
        <v>0.85299999999999998</v>
      </c>
      <c r="D10">
        <f t="shared" si="0"/>
        <v>0.85299999999999998</v>
      </c>
    </row>
    <row r="11" spans="2:22" x14ac:dyDescent="0.2">
      <c r="B11" s="1">
        <v>10</v>
      </c>
      <c r="C11" s="2">
        <v>1.649</v>
      </c>
      <c r="D11">
        <f t="shared" si="0"/>
        <v>1.649</v>
      </c>
    </row>
    <row r="12" spans="2:22" x14ac:dyDescent="0.2">
      <c r="B12" s="1">
        <v>20</v>
      </c>
      <c r="C12" s="2">
        <v>2.9670000000000001</v>
      </c>
      <c r="D12">
        <f t="shared" si="0"/>
        <v>2.9670000000000001</v>
      </c>
    </row>
    <row r="13" spans="2:22" x14ac:dyDescent="0.2">
      <c r="B13" s="1">
        <v>50</v>
      </c>
      <c r="C13" s="2">
        <v>4.6559999999999997</v>
      </c>
      <c r="D13">
        <f t="shared" si="0"/>
        <v>4.6559999999999997</v>
      </c>
    </row>
    <row r="14" spans="2:22" x14ac:dyDescent="0.2">
      <c r="B14" s="1">
        <v>100</v>
      </c>
      <c r="C14" s="2">
        <v>5.36</v>
      </c>
      <c r="D14">
        <f t="shared" si="0"/>
        <v>5.36</v>
      </c>
      <c r="T14" t="s">
        <v>39</v>
      </c>
    </row>
    <row r="15" spans="2:22" x14ac:dyDescent="0.2">
      <c r="B15" s="1">
        <v>200</v>
      </c>
      <c r="C15" s="2">
        <v>5.79</v>
      </c>
      <c r="D15">
        <f t="shared" si="0"/>
        <v>5.79</v>
      </c>
      <c r="T15" t="s">
        <v>2</v>
      </c>
      <c r="U15" t="s">
        <v>3</v>
      </c>
      <c r="V15" t="s">
        <v>1</v>
      </c>
    </row>
    <row r="16" spans="2:22" x14ac:dyDescent="0.2">
      <c r="B16" s="1">
        <v>500</v>
      </c>
      <c r="C16" s="2">
        <v>5.89</v>
      </c>
      <c r="D16">
        <f t="shared" si="0"/>
        <v>5.89</v>
      </c>
      <c r="T16">
        <v>0.96899999999999997</v>
      </c>
      <c r="U16">
        <v>5.1920000000000002</v>
      </c>
      <c r="V16">
        <f>U16/T16</f>
        <v>5.3581011351909185</v>
      </c>
    </row>
    <row r="17" spans="2:22" x14ac:dyDescent="0.2">
      <c r="B17" s="1">
        <v>1000</v>
      </c>
      <c r="C17" s="2">
        <v>5.9</v>
      </c>
      <c r="D17">
        <f t="shared" si="0"/>
        <v>5.9</v>
      </c>
    </row>
    <row r="18" spans="2:22" x14ac:dyDescent="0.2">
      <c r="B18" s="1">
        <v>2000</v>
      </c>
      <c r="C18" s="2">
        <v>5.8869999999999996</v>
      </c>
      <c r="D18">
        <f t="shared" si="0"/>
        <v>5.8869999999999996</v>
      </c>
    </row>
    <row r="19" spans="2:22" x14ac:dyDescent="0.2">
      <c r="B19" s="1">
        <v>5000</v>
      </c>
      <c r="C19" s="2">
        <v>5.7359999999999998</v>
      </c>
      <c r="D19">
        <f t="shared" si="0"/>
        <v>5.7359999999999998</v>
      </c>
      <c r="T19" t="s">
        <v>40</v>
      </c>
    </row>
    <row r="20" spans="2:22" x14ac:dyDescent="0.2">
      <c r="B20" s="1">
        <v>10000</v>
      </c>
      <c r="C20" s="2">
        <v>5.5759999999999996</v>
      </c>
      <c r="D20">
        <f t="shared" si="0"/>
        <v>5.5759999999999996</v>
      </c>
      <c r="T20" t="s">
        <v>2</v>
      </c>
      <c r="U20" t="s">
        <v>3</v>
      </c>
      <c r="V20" t="s">
        <v>1</v>
      </c>
    </row>
    <row r="21" spans="2:22" x14ac:dyDescent="0.2">
      <c r="B21" s="1">
        <v>20000</v>
      </c>
      <c r="C21" s="2">
        <v>5.3920000000000003</v>
      </c>
      <c r="D21">
        <f t="shared" si="0"/>
        <v>5.3920000000000003</v>
      </c>
      <c r="T21">
        <v>9.5999999999999992E-3</v>
      </c>
      <c r="U21">
        <v>0.92</v>
      </c>
      <c r="V21">
        <f>U21/T21</f>
        <v>95.833333333333343</v>
      </c>
    </row>
    <row r="22" spans="2:22" x14ac:dyDescent="0.2">
      <c r="B22" s="1">
        <v>50000</v>
      </c>
      <c r="C22" s="2">
        <v>5.37</v>
      </c>
      <c r="D22">
        <f t="shared" si="0"/>
        <v>5.37</v>
      </c>
    </row>
    <row r="23" spans="2:22" x14ac:dyDescent="0.2">
      <c r="B23" s="1">
        <v>100000</v>
      </c>
      <c r="C23" s="2">
        <v>5.36</v>
      </c>
      <c r="D23">
        <f t="shared" si="0"/>
        <v>5.36</v>
      </c>
    </row>
    <row r="24" spans="2:22" x14ac:dyDescent="0.2">
      <c r="B24" s="1">
        <v>200000</v>
      </c>
      <c r="C24" s="2">
        <v>5.44</v>
      </c>
      <c r="D24">
        <f t="shared" si="0"/>
        <v>5.44</v>
      </c>
    </row>
    <row r="25" spans="2:22" x14ac:dyDescent="0.2">
      <c r="B25" s="1">
        <v>500000</v>
      </c>
      <c r="C25" s="2">
        <v>5.44</v>
      </c>
      <c r="D25">
        <f t="shared" si="0"/>
        <v>5.44</v>
      </c>
    </row>
    <row r="26" spans="2:22" x14ac:dyDescent="0.2">
      <c r="B26" s="1">
        <v>1000000</v>
      </c>
      <c r="C26" s="2">
        <v>5.36</v>
      </c>
      <c r="D26">
        <f t="shared" si="0"/>
        <v>5.36</v>
      </c>
    </row>
    <row r="27" spans="2:22" x14ac:dyDescent="0.2">
      <c r="B27" s="1">
        <v>2000000</v>
      </c>
      <c r="C27" s="2">
        <v>5.2</v>
      </c>
      <c r="D27">
        <f t="shared" si="0"/>
        <v>5.2</v>
      </c>
    </row>
    <row r="28" spans="2:22" x14ac:dyDescent="0.2">
      <c r="B28" s="1">
        <v>5000000</v>
      </c>
      <c r="C28" s="2">
        <v>4.4000000000000004</v>
      </c>
      <c r="D28">
        <f t="shared" si="0"/>
        <v>4.4000000000000004</v>
      </c>
    </row>
    <row r="29" spans="2:22" x14ac:dyDescent="0.2">
      <c r="B29" s="1">
        <v>10000000</v>
      </c>
      <c r="C29" s="2">
        <v>2.8</v>
      </c>
      <c r="D29">
        <f t="shared" si="0"/>
        <v>2.8</v>
      </c>
    </row>
    <row r="30" spans="2:22" x14ac:dyDescent="0.2">
      <c r="B30" s="1">
        <v>20000000</v>
      </c>
      <c r="C30" s="2">
        <v>2.2000000000000002</v>
      </c>
      <c r="D30">
        <f t="shared" si="0"/>
        <v>2.2000000000000002</v>
      </c>
    </row>
    <row r="31" spans="2:22" x14ac:dyDescent="0.2">
      <c r="B31" s="1">
        <v>50000000</v>
      </c>
      <c r="C31" s="2">
        <v>1.3</v>
      </c>
      <c r="D31">
        <f t="shared" si="0"/>
        <v>1.3</v>
      </c>
    </row>
    <row r="33" spans="2:8" x14ac:dyDescent="0.2">
      <c r="B33" s="3" t="s">
        <v>10</v>
      </c>
      <c r="C33" t="s">
        <v>12</v>
      </c>
    </row>
    <row r="34" spans="2:8" x14ac:dyDescent="0.2">
      <c r="B34" t="s">
        <v>11</v>
      </c>
      <c r="C34" s="2">
        <v>1.15438</v>
      </c>
    </row>
    <row r="35" spans="2:8" x14ac:dyDescent="0.2">
      <c r="B35" t="s">
        <v>13</v>
      </c>
      <c r="C35" s="2">
        <v>7.1355000000000004</v>
      </c>
    </row>
    <row r="36" spans="2:8" x14ac:dyDescent="0.2">
      <c r="B36" t="s">
        <v>14</v>
      </c>
      <c r="C36" s="2">
        <v>0.50355000000000005</v>
      </c>
    </row>
    <row r="37" spans="2:8" x14ac:dyDescent="0.2">
      <c r="B37" t="s">
        <v>15</v>
      </c>
      <c r="C37" s="2">
        <v>7.3200000000000001E-2</v>
      </c>
    </row>
    <row r="39" spans="2:8" x14ac:dyDescent="0.2">
      <c r="B39" s="3" t="s">
        <v>6</v>
      </c>
      <c r="C39" s="11" t="str">
        <f>C42</f>
        <v>54.959k</v>
      </c>
    </row>
    <row r="40" spans="2:8" x14ac:dyDescent="0.2">
      <c r="B40" t="s">
        <v>18</v>
      </c>
      <c r="C40" s="2">
        <v>5.84</v>
      </c>
      <c r="H40" t="s">
        <v>35</v>
      </c>
    </row>
    <row r="41" spans="2:8" x14ac:dyDescent="0.2">
      <c r="B41" t="s">
        <v>19</v>
      </c>
      <c r="C41">
        <f>C40/2</f>
        <v>2.92</v>
      </c>
      <c r="H41" t="s">
        <v>36</v>
      </c>
    </row>
    <row r="42" spans="2:8" x14ac:dyDescent="0.2">
      <c r="B42" t="s">
        <v>20</v>
      </c>
      <c r="C42" t="s">
        <v>21</v>
      </c>
    </row>
    <row r="43" spans="2:8" x14ac:dyDescent="0.2">
      <c r="F43" t="s">
        <v>38</v>
      </c>
      <c r="H43" t="s">
        <v>37</v>
      </c>
    </row>
    <row r="44" spans="2:8" x14ac:dyDescent="0.2">
      <c r="B44" s="3" t="s">
        <v>7</v>
      </c>
      <c r="C44" s="11">
        <f>F47</f>
        <v>2183.3138696159926</v>
      </c>
      <c r="E44" t="s">
        <v>31</v>
      </c>
      <c r="F44">
        <v>5.8228</v>
      </c>
      <c r="H44">
        <v>5.9</v>
      </c>
    </row>
    <row r="45" spans="2:8" x14ac:dyDescent="0.2">
      <c r="E45" t="s">
        <v>32</v>
      </c>
      <c r="F45">
        <v>7.0941000000000001</v>
      </c>
      <c r="H45">
        <v>7.16</v>
      </c>
    </row>
    <row r="46" spans="2:8" x14ac:dyDescent="0.2">
      <c r="E46" t="s">
        <v>33</v>
      </c>
      <c r="F46">
        <v>10000</v>
      </c>
      <c r="H46">
        <v>10000</v>
      </c>
    </row>
    <row r="47" spans="2:8" x14ac:dyDescent="0.2">
      <c r="E47" t="s">
        <v>34</v>
      </c>
      <c r="F47">
        <f>(F46*(F45-F44))/F44</f>
        <v>2183.3138696159926</v>
      </c>
      <c r="H47">
        <f>(H46*(H45-H44))/H44</f>
        <v>2135.5932203389825</v>
      </c>
    </row>
    <row r="49" spans="1:17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1" spans="1:17" x14ac:dyDescent="0.2">
      <c r="B51" s="3" t="s">
        <v>9</v>
      </c>
    </row>
    <row r="53" spans="1:17" x14ac:dyDescent="0.2">
      <c r="B53" t="s">
        <v>4</v>
      </c>
      <c r="C53" t="s">
        <v>5</v>
      </c>
      <c r="D53" t="s">
        <v>1</v>
      </c>
      <c r="E53" t="s">
        <v>16</v>
      </c>
      <c r="F53" t="s">
        <v>24</v>
      </c>
    </row>
    <row r="54" spans="1:17" x14ac:dyDescent="0.2">
      <c r="B54">
        <v>0.96</v>
      </c>
      <c r="C54">
        <v>0.96</v>
      </c>
      <c r="D54" s="12">
        <f>C54/B54</f>
        <v>1</v>
      </c>
      <c r="E54" t="s">
        <v>17</v>
      </c>
    </row>
    <row r="56" spans="1:17" x14ac:dyDescent="0.2">
      <c r="B56" t="s">
        <v>8</v>
      </c>
      <c r="C56" t="s">
        <v>5</v>
      </c>
      <c r="D56" t="s">
        <v>1</v>
      </c>
    </row>
    <row r="57" spans="1:17" x14ac:dyDescent="0.2">
      <c r="B57" s="1">
        <v>1</v>
      </c>
      <c r="C57" s="2">
        <v>0.48</v>
      </c>
      <c r="D57">
        <f>C57/$B$54</f>
        <v>0.5</v>
      </c>
    </row>
    <row r="58" spans="1:17" x14ac:dyDescent="0.2">
      <c r="B58" s="1">
        <v>2</v>
      </c>
      <c r="C58" s="2">
        <v>0.52</v>
      </c>
      <c r="D58">
        <f t="shared" ref="D58:D67" si="1">C58/$B$54</f>
        <v>0.54166666666666674</v>
      </c>
    </row>
    <row r="59" spans="1:17" x14ac:dyDescent="0.2">
      <c r="B59" s="1">
        <v>5</v>
      </c>
      <c r="C59" s="2">
        <v>0.68</v>
      </c>
      <c r="D59">
        <f t="shared" si="1"/>
        <v>0.70833333333333337</v>
      </c>
    </row>
    <row r="60" spans="1:17" x14ac:dyDescent="0.2">
      <c r="B60" s="1">
        <v>10</v>
      </c>
      <c r="C60" s="2">
        <v>0.8</v>
      </c>
      <c r="D60">
        <f t="shared" si="1"/>
        <v>0.83333333333333337</v>
      </c>
    </row>
    <row r="61" spans="1:17" x14ac:dyDescent="0.2">
      <c r="B61" s="1">
        <v>20</v>
      </c>
      <c r="C61" s="2">
        <v>0.9</v>
      </c>
      <c r="D61">
        <f t="shared" si="1"/>
        <v>0.93750000000000011</v>
      </c>
    </row>
    <row r="62" spans="1:17" x14ac:dyDescent="0.2">
      <c r="B62" s="1">
        <v>50</v>
      </c>
      <c r="C62" s="2">
        <v>0.96199999999999997</v>
      </c>
      <c r="D62">
        <f>C62/0.96</f>
        <v>1.0020833333333334</v>
      </c>
    </row>
    <row r="63" spans="1:17" x14ac:dyDescent="0.2">
      <c r="B63" s="1">
        <v>100</v>
      </c>
      <c r="C63" s="2">
        <v>0.96699999999999997</v>
      </c>
      <c r="D63">
        <f t="shared" si="1"/>
        <v>1.0072916666666667</v>
      </c>
    </row>
    <row r="64" spans="1:17" x14ac:dyDescent="0.2">
      <c r="B64" s="1">
        <v>200</v>
      </c>
      <c r="C64" s="2">
        <v>0.96299999999999997</v>
      </c>
      <c r="D64">
        <f t="shared" si="1"/>
        <v>1.003125</v>
      </c>
    </row>
    <row r="65" spans="2:4" x14ac:dyDescent="0.2">
      <c r="B65" s="1">
        <v>500</v>
      </c>
      <c r="C65" s="2">
        <v>0.98</v>
      </c>
      <c r="D65">
        <f t="shared" si="1"/>
        <v>1.0208333333333333</v>
      </c>
    </row>
    <row r="66" spans="2:4" x14ac:dyDescent="0.2">
      <c r="B66" s="1">
        <v>1000</v>
      </c>
      <c r="C66" s="2">
        <v>0.99099999999999999</v>
      </c>
      <c r="D66">
        <f t="shared" si="1"/>
        <v>1.0322916666666666</v>
      </c>
    </row>
    <row r="67" spans="2:4" x14ac:dyDescent="0.2">
      <c r="B67" s="1">
        <v>2000</v>
      </c>
      <c r="C67" s="2">
        <v>0.98299999999999998</v>
      </c>
      <c r="D67">
        <f t="shared" si="1"/>
        <v>1.0239583333333333</v>
      </c>
    </row>
    <row r="68" spans="2:4" x14ac:dyDescent="0.2">
      <c r="B68" s="1">
        <v>5000</v>
      </c>
      <c r="C68" s="2">
        <v>0.94</v>
      </c>
      <c r="D68">
        <f>C68/0.927</f>
        <v>1.0140237324703343</v>
      </c>
    </row>
    <row r="69" spans="2:4" x14ac:dyDescent="0.2">
      <c r="B69" s="1">
        <v>10000</v>
      </c>
      <c r="C69" s="2">
        <v>0.92</v>
      </c>
      <c r="D69">
        <f>C69/0.88</f>
        <v>1.0454545454545454</v>
      </c>
    </row>
    <row r="70" spans="2:4" x14ac:dyDescent="0.2">
      <c r="B70" s="1">
        <v>20000</v>
      </c>
      <c r="C70" s="2">
        <v>0.9</v>
      </c>
      <c r="D70">
        <f>C70/0.885</f>
        <v>1.0169491525423728</v>
      </c>
    </row>
    <row r="71" spans="2:4" x14ac:dyDescent="0.2">
      <c r="B71" s="1">
        <v>50000</v>
      </c>
      <c r="C71" s="2">
        <v>0.88</v>
      </c>
      <c r="D71">
        <f>C71/0.84</f>
        <v>1.0476190476190477</v>
      </c>
    </row>
    <row r="72" spans="2:4" x14ac:dyDescent="0.2">
      <c r="B72" s="1">
        <v>100000</v>
      </c>
      <c r="C72" s="2">
        <v>0.88</v>
      </c>
      <c r="D72">
        <f>C72/0.84</f>
        <v>1.0476190476190477</v>
      </c>
    </row>
    <row r="73" spans="2:4" x14ac:dyDescent="0.2">
      <c r="B73" s="1">
        <v>200000</v>
      </c>
      <c r="C73" s="2">
        <v>0.9</v>
      </c>
      <c r="D73">
        <f>C73/0.88</f>
        <v>1.0227272727272727</v>
      </c>
    </row>
    <row r="74" spans="2:4" x14ac:dyDescent="0.2">
      <c r="B74" s="1">
        <v>500000</v>
      </c>
      <c r="C74" s="2">
        <v>0.9</v>
      </c>
      <c r="D74">
        <f>C74/0.88</f>
        <v>1.0227272727272727</v>
      </c>
    </row>
    <row r="75" spans="2:4" x14ac:dyDescent="0.2">
      <c r="B75" s="1">
        <v>1000000</v>
      </c>
      <c r="C75" s="2">
        <v>0.9</v>
      </c>
      <c r="D75">
        <f>C75/0.88</f>
        <v>1.0227272727272727</v>
      </c>
    </row>
    <row r="76" spans="2:4" x14ac:dyDescent="0.2">
      <c r="B76" s="1">
        <v>2000000</v>
      </c>
      <c r="C76" s="2">
        <v>0.9</v>
      </c>
      <c r="D76">
        <f t="shared" ref="D76:D77" si="2">C76/0.88</f>
        <v>1.0227272727272727</v>
      </c>
    </row>
    <row r="77" spans="2:4" x14ac:dyDescent="0.2">
      <c r="B77" s="1">
        <v>5000000</v>
      </c>
      <c r="C77" s="2">
        <v>0.9</v>
      </c>
      <c r="D77">
        <f t="shared" si="2"/>
        <v>1.0227272727272727</v>
      </c>
    </row>
    <row r="78" spans="2:4" x14ac:dyDescent="0.2">
      <c r="B78" s="1">
        <v>10000000</v>
      </c>
      <c r="C78" s="2">
        <v>1.2</v>
      </c>
      <c r="D78">
        <f>C78/1.14</f>
        <v>1.0526315789473684</v>
      </c>
    </row>
    <row r="79" spans="2:4" x14ac:dyDescent="0.2">
      <c r="B79" s="1">
        <v>20000000</v>
      </c>
      <c r="C79" s="2">
        <v>1.1399999999999999</v>
      </c>
      <c r="D79">
        <f>C79/1.08</f>
        <v>1.0555555555555554</v>
      </c>
    </row>
    <row r="82" spans="2:5" x14ac:dyDescent="0.2">
      <c r="B82" t="s">
        <v>8</v>
      </c>
      <c r="C82" t="s">
        <v>4</v>
      </c>
      <c r="D82" t="s">
        <v>5</v>
      </c>
      <c r="E82" t="s">
        <v>1</v>
      </c>
    </row>
    <row r="83" spans="2:5" x14ac:dyDescent="0.2">
      <c r="B83" s="1">
        <v>1</v>
      </c>
      <c r="C83" s="2">
        <v>0.80900000000000005</v>
      </c>
      <c r="D83">
        <v>2.3999999999999998E-3</v>
      </c>
      <c r="E83">
        <f>D83/C83</f>
        <v>2.9666254635352281E-3</v>
      </c>
    </row>
    <row r="84" spans="2:5" x14ac:dyDescent="0.2">
      <c r="B84" s="1">
        <v>2</v>
      </c>
      <c r="C84" s="2">
        <v>0.92400000000000004</v>
      </c>
      <c r="D84">
        <v>2.3999999999999998E-3</v>
      </c>
      <c r="E84">
        <f t="shared" ref="E84:E105" si="3">D84/C84</f>
        <v>2.597402597402597E-3</v>
      </c>
    </row>
    <row r="85" spans="2:5" x14ac:dyDescent="0.2">
      <c r="B85" s="1">
        <v>5</v>
      </c>
      <c r="C85" s="2">
        <v>0.98299999999999998</v>
      </c>
      <c r="D85">
        <v>2.3E-3</v>
      </c>
      <c r="E85">
        <f t="shared" si="3"/>
        <v>2.3397761953204478E-3</v>
      </c>
    </row>
    <row r="86" spans="2:5" x14ac:dyDescent="0.2">
      <c r="B86" s="1">
        <v>10</v>
      </c>
      <c r="C86" s="2">
        <v>0.98799999999999999</v>
      </c>
      <c r="D86">
        <v>2.3999999999999998E-3</v>
      </c>
      <c r="E86">
        <f t="shared" si="3"/>
        <v>2.4291497975708499E-3</v>
      </c>
    </row>
    <row r="87" spans="2:5" x14ac:dyDescent="0.2">
      <c r="B87" s="1">
        <v>20</v>
      </c>
      <c r="C87" s="2">
        <v>0.96599999999999997</v>
      </c>
      <c r="D87">
        <v>3.0000000000000001E-3</v>
      </c>
      <c r="E87">
        <f t="shared" si="3"/>
        <v>3.1055900621118015E-3</v>
      </c>
    </row>
    <row r="88" spans="2:5" x14ac:dyDescent="0.2">
      <c r="B88" s="1">
        <v>50</v>
      </c>
      <c r="C88" s="2">
        <v>0.96599999999999997</v>
      </c>
      <c r="D88">
        <v>3.0000000000000001E-3</v>
      </c>
      <c r="E88">
        <f t="shared" si="3"/>
        <v>3.1055900621118015E-3</v>
      </c>
    </row>
    <row r="89" spans="2:5" x14ac:dyDescent="0.2">
      <c r="B89" s="1">
        <v>100</v>
      </c>
      <c r="C89" s="2">
        <v>0.96599999999999997</v>
      </c>
      <c r="D89">
        <v>3.0999999999999999E-3</v>
      </c>
      <c r="E89">
        <f t="shared" si="3"/>
        <v>3.2091097308488614E-3</v>
      </c>
    </row>
    <row r="90" spans="2:5" x14ac:dyDescent="0.2">
      <c r="B90" s="1">
        <v>200</v>
      </c>
      <c r="C90" s="2">
        <v>0.96599999999999997</v>
      </c>
      <c r="D90">
        <v>3.0000000000000001E-3</v>
      </c>
      <c r="E90">
        <f t="shared" si="3"/>
        <v>3.1055900621118015E-3</v>
      </c>
    </row>
    <row r="91" spans="2:5" x14ac:dyDescent="0.2">
      <c r="B91" s="1">
        <v>500</v>
      </c>
      <c r="C91" s="2">
        <v>0.98399999999999999</v>
      </c>
      <c r="D91">
        <v>3.5999999999999999E-3</v>
      </c>
      <c r="E91">
        <f t="shared" si="3"/>
        <v>3.6585365853658534E-3</v>
      </c>
    </row>
    <row r="92" spans="2:5" x14ac:dyDescent="0.2">
      <c r="B92" s="1">
        <v>1000</v>
      </c>
      <c r="C92" s="2">
        <v>0.98299999999999998</v>
      </c>
      <c r="D92">
        <v>3.5999999999999999E-3</v>
      </c>
      <c r="E92">
        <f t="shared" si="3"/>
        <v>3.6622583926754831E-3</v>
      </c>
    </row>
    <row r="93" spans="2:5" x14ac:dyDescent="0.2">
      <c r="B93" s="1">
        <v>2000</v>
      </c>
      <c r="C93" s="2">
        <v>0.96199999999999997</v>
      </c>
      <c r="D93">
        <v>4.0000000000000001E-3</v>
      </c>
      <c r="E93">
        <f t="shared" si="3"/>
        <v>4.1580041580041582E-3</v>
      </c>
    </row>
    <row r="94" spans="2:5" x14ac:dyDescent="0.2">
      <c r="B94" s="1">
        <v>5000</v>
      </c>
      <c r="C94" s="2">
        <v>0.92</v>
      </c>
      <c r="D94">
        <v>4.1000000000000003E-3</v>
      </c>
      <c r="E94">
        <f t="shared" si="3"/>
        <v>4.4565217391304346E-3</v>
      </c>
    </row>
    <row r="95" spans="2:5" x14ac:dyDescent="0.2">
      <c r="B95" s="1">
        <v>10000</v>
      </c>
      <c r="C95" s="2">
        <v>0.92</v>
      </c>
      <c r="D95">
        <v>2.8000000000000001E-2</v>
      </c>
      <c r="E95">
        <f t="shared" si="3"/>
        <v>3.043478260869565E-2</v>
      </c>
    </row>
    <row r="96" spans="2:5" x14ac:dyDescent="0.2">
      <c r="B96" s="1">
        <v>20000</v>
      </c>
      <c r="C96" s="2">
        <v>0.88</v>
      </c>
      <c r="D96">
        <v>2.8000000000000001E-2</v>
      </c>
      <c r="E96">
        <f t="shared" si="3"/>
        <v>3.1818181818181822E-2</v>
      </c>
    </row>
    <row r="97" spans="2:5" x14ac:dyDescent="0.2">
      <c r="B97" s="1">
        <v>50000</v>
      </c>
      <c r="C97" s="2">
        <v>0.88</v>
      </c>
      <c r="D97">
        <v>3.1E-2</v>
      </c>
      <c r="E97">
        <f t="shared" si="3"/>
        <v>3.5227272727272725E-2</v>
      </c>
    </row>
    <row r="98" spans="2:5" x14ac:dyDescent="0.2">
      <c r="B98" s="1">
        <v>100000</v>
      </c>
      <c r="C98" s="2">
        <v>0.88</v>
      </c>
      <c r="D98">
        <v>3.4000000000000002E-2</v>
      </c>
      <c r="E98">
        <f t="shared" si="3"/>
        <v>3.8636363636363642E-2</v>
      </c>
    </row>
    <row r="99" spans="2:5" x14ac:dyDescent="0.2">
      <c r="B99" s="1">
        <v>200000</v>
      </c>
      <c r="C99" s="2">
        <v>0.9</v>
      </c>
      <c r="D99">
        <v>4.8000000000000001E-2</v>
      </c>
      <c r="E99">
        <f t="shared" si="3"/>
        <v>5.333333333333333E-2</v>
      </c>
    </row>
    <row r="100" spans="2:5" x14ac:dyDescent="0.2">
      <c r="B100" s="1">
        <v>500000</v>
      </c>
      <c r="C100" s="2">
        <v>0.9</v>
      </c>
      <c r="D100">
        <v>9.0999999999999998E-2</v>
      </c>
      <c r="E100">
        <f t="shared" si="3"/>
        <v>0.10111111111111111</v>
      </c>
    </row>
    <row r="101" spans="2:5" x14ac:dyDescent="0.2">
      <c r="B101" s="1">
        <v>1000000</v>
      </c>
      <c r="C101" s="2">
        <v>0.88</v>
      </c>
      <c r="D101">
        <v>0.13200000000000001</v>
      </c>
      <c r="E101">
        <f t="shared" si="3"/>
        <v>0.15</v>
      </c>
    </row>
    <row r="102" spans="2:5" x14ac:dyDescent="0.2">
      <c r="B102" s="1">
        <v>2000000</v>
      </c>
      <c r="C102" s="2">
        <v>0.88</v>
      </c>
      <c r="D102">
        <v>0.24399999999999999</v>
      </c>
      <c r="E102">
        <f t="shared" si="3"/>
        <v>0.27727272727272728</v>
      </c>
    </row>
    <row r="103" spans="2:5" x14ac:dyDescent="0.2">
      <c r="B103" s="1">
        <v>5000000</v>
      </c>
      <c r="C103" s="2">
        <v>0.9</v>
      </c>
      <c r="D103">
        <v>0.436</v>
      </c>
      <c r="E103">
        <f t="shared" si="3"/>
        <v>0.48444444444444446</v>
      </c>
    </row>
    <row r="104" spans="2:5" x14ac:dyDescent="0.2">
      <c r="B104" s="1">
        <v>10000000</v>
      </c>
      <c r="C104" s="2">
        <v>0.94</v>
      </c>
      <c r="D104">
        <v>0.54400000000000004</v>
      </c>
      <c r="E104">
        <f t="shared" si="3"/>
        <v>0.57872340425531921</v>
      </c>
    </row>
    <row r="105" spans="2:5" x14ac:dyDescent="0.2">
      <c r="B105" s="1">
        <v>20000000</v>
      </c>
      <c r="C105" s="2">
        <v>1.1200000000000001</v>
      </c>
      <c r="D105">
        <v>0.7</v>
      </c>
      <c r="E105">
        <f t="shared" si="3"/>
        <v>0.62499999999999989</v>
      </c>
    </row>
    <row r="107" spans="2:5" x14ac:dyDescent="0.2">
      <c r="B107" s="3" t="s">
        <v>10</v>
      </c>
      <c r="C107" t="s">
        <v>12</v>
      </c>
    </row>
    <row r="108" spans="2:5" x14ac:dyDescent="0.2">
      <c r="B108" t="s">
        <v>22</v>
      </c>
      <c r="C108">
        <v>5.2965999999999998</v>
      </c>
    </row>
    <row r="109" spans="2:5" x14ac:dyDescent="0.2">
      <c r="B109" t="s">
        <v>23</v>
      </c>
      <c r="C109">
        <v>4.6509499999999999</v>
      </c>
    </row>
    <row r="111" spans="2:5" x14ac:dyDescent="0.2">
      <c r="B111" s="3" t="s">
        <v>6</v>
      </c>
      <c r="C111" s="11">
        <f>C117</f>
        <v>24456.356127729108</v>
      </c>
    </row>
    <row r="112" spans="2:5" x14ac:dyDescent="0.2">
      <c r="B112" s="5" t="s">
        <v>27</v>
      </c>
      <c r="C112">
        <v>1000000</v>
      </c>
    </row>
    <row r="113" spans="1:17" x14ac:dyDescent="0.2">
      <c r="B113" t="s">
        <v>25</v>
      </c>
      <c r="C113" s="2">
        <v>0.35299999999999998</v>
      </c>
    </row>
    <row r="114" spans="1:17" x14ac:dyDescent="0.2">
      <c r="B114" t="s">
        <v>26</v>
      </c>
      <c r="C114">
        <v>8.4270000000000005E-3</v>
      </c>
    </row>
    <row r="115" spans="1:17" x14ac:dyDescent="0.2">
      <c r="B115" t="s">
        <v>28</v>
      </c>
      <c r="C115" s="2">
        <f>C113-C114</f>
        <v>0.34457299999999996</v>
      </c>
      <c r="H115" t="s">
        <v>35</v>
      </c>
    </row>
    <row r="116" spans="1:17" x14ac:dyDescent="0.2">
      <c r="B116" t="s">
        <v>29</v>
      </c>
      <c r="C116" s="8">
        <f>C115/C112</f>
        <v>3.4457299999999994E-7</v>
      </c>
      <c r="H116" t="s">
        <v>36</v>
      </c>
    </row>
    <row r="117" spans="1:17" x14ac:dyDescent="0.2">
      <c r="B117" t="s">
        <v>20</v>
      </c>
      <c r="C117" s="1">
        <f>C114/C116</f>
        <v>24456.356127729108</v>
      </c>
    </row>
    <row r="118" spans="1:17" x14ac:dyDescent="0.2">
      <c r="F118" t="s">
        <v>38</v>
      </c>
      <c r="H118" t="s">
        <v>37</v>
      </c>
    </row>
    <row r="119" spans="1:17" x14ac:dyDescent="0.2">
      <c r="B119" s="3" t="s">
        <v>7</v>
      </c>
      <c r="C119" s="11">
        <f>F122</f>
        <v>139.41406393589284</v>
      </c>
      <c r="E119" t="s">
        <v>31</v>
      </c>
      <c r="F119">
        <v>4.0806500000000003</v>
      </c>
      <c r="H119">
        <v>4.5847499999999997</v>
      </c>
    </row>
    <row r="120" spans="1:17" x14ac:dyDescent="0.2">
      <c r="E120" t="s">
        <v>32</v>
      </c>
      <c r="F120">
        <v>4.1375400000000004</v>
      </c>
      <c r="H120">
        <v>4.6276599999999997</v>
      </c>
    </row>
    <row r="121" spans="1:17" x14ac:dyDescent="0.2">
      <c r="E121" t="s">
        <v>33</v>
      </c>
      <c r="F121">
        <v>10000</v>
      </c>
      <c r="H121">
        <v>10000</v>
      </c>
    </row>
    <row r="122" spans="1:17" x14ac:dyDescent="0.2">
      <c r="E122" t="s">
        <v>34</v>
      </c>
      <c r="F122">
        <f>(F121*(F120-F119))/F119</f>
        <v>139.41406393589284</v>
      </c>
      <c r="H122">
        <f>(H121*(H120-H119))/H119</f>
        <v>93.592889470527297</v>
      </c>
    </row>
    <row r="124" spans="1:17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6" spans="1:17" x14ac:dyDescent="0.2">
      <c r="B126" s="3" t="s">
        <v>30</v>
      </c>
    </row>
    <row r="128" spans="1:17" x14ac:dyDescent="0.2">
      <c r="B128" t="s">
        <v>4</v>
      </c>
      <c r="C128" t="s">
        <v>5</v>
      </c>
      <c r="D128" t="s">
        <v>1</v>
      </c>
      <c r="E128" t="s">
        <v>16</v>
      </c>
    </row>
    <row r="129" spans="2:8" x14ac:dyDescent="0.2">
      <c r="B129">
        <v>0.98499999999999999</v>
      </c>
      <c r="C129">
        <v>5.3630000000000004</v>
      </c>
      <c r="D129" s="12">
        <f>C129/B129</f>
        <v>5.4446700507614221</v>
      </c>
      <c r="E129" t="s">
        <v>17</v>
      </c>
    </row>
    <row r="131" spans="2:8" x14ac:dyDescent="0.2">
      <c r="B131" s="3" t="s">
        <v>6</v>
      </c>
      <c r="C131" s="10">
        <f>C137</f>
        <v>46258.604100362674</v>
      </c>
    </row>
    <row r="132" spans="2:8" x14ac:dyDescent="0.2">
      <c r="B132" s="5" t="s">
        <v>27</v>
      </c>
      <c r="C132">
        <v>1000000</v>
      </c>
      <c r="F132" s="9" t="s">
        <v>41</v>
      </c>
    </row>
    <row r="133" spans="2:8" x14ac:dyDescent="0.2">
      <c r="B133" t="s">
        <v>25</v>
      </c>
      <c r="C133" s="2">
        <v>0.35339999999999999</v>
      </c>
      <c r="F133" s="9">
        <v>0.35299999999999998</v>
      </c>
    </row>
    <row r="134" spans="2:8" x14ac:dyDescent="0.2">
      <c r="B134" t="s">
        <v>26</v>
      </c>
      <c r="C134">
        <v>1.5625E-2</v>
      </c>
      <c r="F134" s="9">
        <v>0.29299999999999998</v>
      </c>
    </row>
    <row r="135" spans="2:8" x14ac:dyDescent="0.2">
      <c r="B135" t="s">
        <v>28</v>
      </c>
      <c r="C135" s="2">
        <f>C133-C134</f>
        <v>0.33777499999999999</v>
      </c>
      <c r="F135" s="9">
        <f>F133-F134</f>
        <v>0.06</v>
      </c>
    </row>
    <row r="136" spans="2:8" x14ac:dyDescent="0.2">
      <c r="B136" t="s">
        <v>29</v>
      </c>
      <c r="C136" s="8">
        <f>C135/C132</f>
        <v>3.3777499999999997E-7</v>
      </c>
      <c r="F136" s="9">
        <f>F135/10000</f>
        <v>6.0000000000000002E-6</v>
      </c>
    </row>
    <row r="137" spans="2:8" x14ac:dyDescent="0.2">
      <c r="B137" t="s">
        <v>20</v>
      </c>
      <c r="C137" s="1">
        <f>C134/C136</f>
        <v>46258.604100362674</v>
      </c>
      <c r="F137" s="9">
        <f>F134/F136</f>
        <v>48833.333333333328</v>
      </c>
    </row>
    <row r="138" spans="2:8" x14ac:dyDescent="0.2">
      <c r="F138" t="s">
        <v>38</v>
      </c>
      <c r="H138" s="9" t="s">
        <v>37</v>
      </c>
    </row>
    <row r="139" spans="2:8" x14ac:dyDescent="0.2">
      <c r="B139" s="3" t="s">
        <v>7</v>
      </c>
      <c r="C139" s="11">
        <f>F142</f>
        <v>80.540680601140338</v>
      </c>
      <c r="E139" t="s">
        <v>31</v>
      </c>
      <c r="F139">
        <v>4.6311999999999998</v>
      </c>
      <c r="H139" s="9">
        <v>4.58</v>
      </c>
    </row>
    <row r="140" spans="2:8" x14ac:dyDescent="0.2">
      <c r="E140" t="s">
        <v>32</v>
      </c>
      <c r="F140">
        <v>4.6684999999999999</v>
      </c>
      <c r="H140" s="9">
        <v>4.63</v>
      </c>
    </row>
    <row r="141" spans="2:8" x14ac:dyDescent="0.2">
      <c r="E141" t="s">
        <v>33</v>
      </c>
      <c r="F141">
        <v>10000</v>
      </c>
      <c r="H141" s="9">
        <v>10000</v>
      </c>
    </row>
    <row r="142" spans="2:8" x14ac:dyDescent="0.2">
      <c r="E142" t="s">
        <v>34</v>
      </c>
      <c r="F142">
        <f>(F141*(F140-F139))/F139</f>
        <v>80.540680601140338</v>
      </c>
      <c r="H142" s="9">
        <f>(H141*(H140-H139))/H139</f>
        <v>109.17030567685551</v>
      </c>
    </row>
    <row r="144" spans="2:8" x14ac:dyDescent="0.2">
      <c r="B144" t="s">
        <v>8</v>
      </c>
      <c r="C144" t="s">
        <v>4</v>
      </c>
      <c r="D144" t="s">
        <v>5</v>
      </c>
      <c r="E144" t="s">
        <v>1</v>
      </c>
    </row>
    <row r="145" spans="2:5" x14ac:dyDescent="0.2">
      <c r="B145" s="1">
        <v>1</v>
      </c>
      <c r="C145" s="2">
        <v>0.8</v>
      </c>
      <c r="D145" s="6">
        <v>3.1199999999999999E-2</v>
      </c>
      <c r="E145" s="7">
        <f>D145/C145</f>
        <v>3.8999999999999993E-2</v>
      </c>
    </row>
    <row r="146" spans="2:5" x14ac:dyDescent="0.2">
      <c r="B146" s="1">
        <v>2</v>
      </c>
      <c r="C146" s="2">
        <v>0.8</v>
      </c>
      <c r="D146" s="6">
        <v>0.13400000000000001</v>
      </c>
      <c r="E146" s="7">
        <f t="shared" ref="E146:E167" si="4">D146/C146</f>
        <v>0.16750000000000001</v>
      </c>
    </row>
    <row r="147" spans="2:5" x14ac:dyDescent="0.2">
      <c r="B147" s="1">
        <v>5</v>
      </c>
      <c r="C147" s="2">
        <v>0.98480000000000001</v>
      </c>
      <c r="D147" s="6">
        <v>0.62219999999999998</v>
      </c>
      <c r="E147" s="7">
        <f t="shared" si="4"/>
        <v>0.63180341186027622</v>
      </c>
    </row>
    <row r="148" spans="2:5" x14ac:dyDescent="0.2">
      <c r="B148" s="1">
        <v>10</v>
      </c>
      <c r="C148" s="2">
        <v>0.99070000000000003</v>
      </c>
      <c r="D148" s="6">
        <v>1.4179999999999999</v>
      </c>
      <c r="E148" s="7">
        <f t="shared" si="4"/>
        <v>1.4313111941051782</v>
      </c>
    </row>
    <row r="149" spans="2:5" x14ac:dyDescent="0.2">
      <c r="B149" s="1">
        <v>20</v>
      </c>
      <c r="C149" s="2">
        <v>0.96660000000000001</v>
      </c>
      <c r="D149" s="6">
        <v>2.5840000000000001</v>
      </c>
      <c r="E149" s="7">
        <f t="shared" si="4"/>
        <v>2.6732878129526174</v>
      </c>
    </row>
    <row r="150" spans="2:5" x14ac:dyDescent="0.2">
      <c r="B150" s="1">
        <v>50</v>
      </c>
      <c r="C150" s="2">
        <v>0.96599999999999997</v>
      </c>
      <c r="D150" s="6">
        <v>4.1779999999999999</v>
      </c>
      <c r="E150" s="7">
        <f t="shared" si="4"/>
        <v>4.325051759834369</v>
      </c>
    </row>
    <row r="151" spans="2:5" x14ac:dyDescent="0.2">
      <c r="B151" s="1">
        <v>100</v>
      </c>
      <c r="C151" s="2">
        <v>0.96660000000000001</v>
      </c>
      <c r="D151" s="6">
        <v>4.9379999999999997</v>
      </c>
      <c r="E151" s="7">
        <f t="shared" si="4"/>
        <v>5.108628181253879</v>
      </c>
    </row>
    <row r="152" spans="2:5" x14ac:dyDescent="0.2">
      <c r="B152" s="1">
        <v>200</v>
      </c>
      <c r="C152" s="2">
        <v>0.96599999999999997</v>
      </c>
      <c r="D152" s="6">
        <v>5.21</v>
      </c>
      <c r="E152" s="7">
        <f t="shared" si="4"/>
        <v>5.3933747412008284</v>
      </c>
    </row>
    <row r="153" spans="2:5" x14ac:dyDescent="0.2">
      <c r="B153" s="1">
        <v>500</v>
      </c>
      <c r="C153" s="2">
        <v>0.98629999999999995</v>
      </c>
      <c r="D153" s="6">
        <v>5.3449999999999998</v>
      </c>
      <c r="E153" s="7">
        <f t="shared" si="4"/>
        <v>5.4192436378383855</v>
      </c>
    </row>
    <row r="154" spans="2:5" x14ac:dyDescent="0.2">
      <c r="B154" s="1">
        <v>1000</v>
      </c>
      <c r="C154" s="2">
        <v>0.98350000000000004</v>
      </c>
      <c r="D154" s="6">
        <v>5.3319999999999999</v>
      </c>
      <c r="E154" s="7">
        <f t="shared" si="4"/>
        <v>5.4214539908490087</v>
      </c>
    </row>
    <row r="155" spans="2:5" x14ac:dyDescent="0.2">
      <c r="B155" s="1">
        <v>2000</v>
      </c>
      <c r="C155" s="2">
        <v>0.96220000000000006</v>
      </c>
      <c r="D155" s="6">
        <v>5.2850000000000001</v>
      </c>
      <c r="E155" s="7">
        <f t="shared" si="4"/>
        <v>5.4926210766992307</v>
      </c>
    </row>
    <row r="156" spans="2:5" x14ac:dyDescent="0.2">
      <c r="B156" s="1">
        <v>5000</v>
      </c>
      <c r="C156" s="2">
        <v>0.94099999999999995</v>
      </c>
      <c r="D156" s="6">
        <v>5.1790000000000003</v>
      </c>
      <c r="E156" s="7">
        <f t="shared" si="4"/>
        <v>5.5037194473963877</v>
      </c>
    </row>
    <row r="157" spans="2:5" x14ac:dyDescent="0.2">
      <c r="B157" s="1">
        <v>10000</v>
      </c>
      <c r="C157" s="2">
        <v>0.92100000000000004</v>
      </c>
      <c r="D157" s="6">
        <v>5.0449999999999999</v>
      </c>
      <c r="E157" s="7">
        <f t="shared" si="4"/>
        <v>5.4777415852334412</v>
      </c>
    </row>
    <row r="158" spans="2:5" x14ac:dyDescent="0.2">
      <c r="B158" s="1">
        <v>20000</v>
      </c>
      <c r="C158" s="2">
        <v>0.9</v>
      </c>
      <c r="D158" s="6">
        <v>4.92</v>
      </c>
      <c r="E158" s="7">
        <f t="shared" si="4"/>
        <v>5.4666666666666668</v>
      </c>
    </row>
    <row r="159" spans="2:5" x14ac:dyDescent="0.2">
      <c r="B159" s="1">
        <v>50000</v>
      </c>
      <c r="C159" s="2">
        <v>0.88</v>
      </c>
      <c r="D159" s="6">
        <v>4.84</v>
      </c>
      <c r="E159" s="7">
        <f t="shared" si="4"/>
        <v>5.5</v>
      </c>
    </row>
    <row r="160" spans="2:5" x14ac:dyDescent="0.2">
      <c r="B160" s="1">
        <v>100000</v>
      </c>
      <c r="C160" s="2">
        <v>0.88</v>
      </c>
      <c r="D160" s="6">
        <v>4.84</v>
      </c>
      <c r="E160" s="7">
        <f t="shared" si="4"/>
        <v>5.5</v>
      </c>
    </row>
    <row r="161" spans="2:5" x14ac:dyDescent="0.2">
      <c r="B161" s="1">
        <v>200000</v>
      </c>
      <c r="C161" s="2">
        <v>0.9</v>
      </c>
      <c r="D161" s="6">
        <v>4.96</v>
      </c>
      <c r="E161" s="7">
        <f t="shared" si="4"/>
        <v>5.5111111111111111</v>
      </c>
    </row>
    <row r="162" spans="2:5" x14ac:dyDescent="0.2">
      <c r="B162" s="1">
        <v>500000</v>
      </c>
      <c r="C162" s="2">
        <v>0.9</v>
      </c>
      <c r="D162" s="6">
        <v>4.92</v>
      </c>
      <c r="E162" s="7">
        <f t="shared" si="4"/>
        <v>5.4666666666666668</v>
      </c>
    </row>
    <row r="163" spans="2:5" x14ac:dyDescent="0.2">
      <c r="B163" s="1">
        <v>1000000</v>
      </c>
      <c r="C163" s="2">
        <v>0.91</v>
      </c>
      <c r="D163" s="6">
        <v>4.92</v>
      </c>
      <c r="E163" s="7">
        <f t="shared" si="4"/>
        <v>5.406593406593406</v>
      </c>
    </row>
    <row r="164" spans="2:5" x14ac:dyDescent="0.2">
      <c r="B164" s="1">
        <v>2000000</v>
      </c>
      <c r="C164" s="2">
        <v>0.92</v>
      </c>
      <c r="D164" s="6">
        <v>4.76</v>
      </c>
      <c r="E164" s="7">
        <f t="shared" si="4"/>
        <v>5.1739130434782608</v>
      </c>
    </row>
    <row r="165" spans="2:5" x14ac:dyDescent="0.2">
      <c r="B165" s="1">
        <v>5000000</v>
      </c>
      <c r="C165" s="2">
        <v>0.9</v>
      </c>
      <c r="D165" s="6">
        <v>4.04</v>
      </c>
      <c r="E165" s="7">
        <f t="shared" si="4"/>
        <v>4.4888888888888889</v>
      </c>
    </row>
    <row r="166" spans="2:5" x14ac:dyDescent="0.2">
      <c r="B166" s="1">
        <v>10000000</v>
      </c>
      <c r="C166" s="2">
        <v>0.66</v>
      </c>
      <c r="D166" s="6">
        <v>2.08</v>
      </c>
      <c r="E166" s="7">
        <f t="shared" si="4"/>
        <v>3.1515151515151514</v>
      </c>
    </row>
    <row r="167" spans="2:5" x14ac:dyDescent="0.2">
      <c r="B167" s="1">
        <v>20000000</v>
      </c>
      <c r="C167" s="2">
        <v>0.92</v>
      </c>
      <c r="D167" s="6">
        <v>1.56</v>
      </c>
      <c r="E167" s="7">
        <f t="shared" si="4"/>
        <v>1.6956521739130435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Mason</dc:creator>
  <cp:lastModifiedBy>Microsoft Office User</cp:lastModifiedBy>
  <cp:lastPrinted>2017-05-08T14:35:26Z</cp:lastPrinted>
  <dcterms:created xsi:type="dcterms:W3CDTF">2017-05-08T09:21:19Z</dcterms:created>
  <dcterms:modified xsi:type="dcterms:W3CDTF">2017-05-09T18:08:19Z</dcterms:modified>
</cp:coreProperties>
</file>