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735" tabRatio="587"/>
  </bookViews>
  <sheets>
    <sheet name="运营库存周监控表（敏感分析，环比分析）" sheetId="7" r:id="rId1"/>
    <sheet name="亚马逊站内站外运营追踪表" sheetId="6" r:id="rId2"/>
    <sheet name="横版" sheetId="8" r:id="rId3"/>
    <sheet name="库存确认汇总" sheetId="2" state="hidden" r:id="rId4"/>
    <sheet name="本周库存数据整理表" sheetId="3" state="hidden" r:id="rId5"/>
    <sheet name="库存记录数据源" sheetId="5" state="hidden" r:id="rId6"/>
  </sheets>
  <definedNames>
    <definedName name="_xlnm._FilterDatabase" localSheetId="1" hidden="1">亚马逊站内站外运营追踪表!$A$3:$X$16</definedName>
    <definedName name="_xlnm._FilterDatabase" localSheetId="5" hidden="1">库存记录数据源!$A$1:$O$9</definedName>
    <definedName name="数据">#REF!</definedName>
    <definedName name="数据名称">#REF!</definedName>
  </definedNames>
  <calcPr calcId="144525" concurrentCalc="0"/>
</workbook>
</file>

<file path=xl/sharedStrings.xml><?xml version="1.0" encoding="utf-8"?>
<sst xmlns="http://schemas.openxmlformats.org/spreadsheetml/2006/main" count="132">
  <si>
    <t>运营库存周监控表（敏感分析，环比分析）</t>
  </si>
  <si>
    <t>序号</t>
  </si>
  <si>
    <t>关键词（产品名称）</t>
  </si>
  <si>
    <t>SKU</t>
  </si>
  <si>
    <t>ASIN</t>
  </si>
  <si>
    <t>记录时间</t>
  </si>
  <si>
    <t>price($)</t>
  </si>
  <si>
    <t>rank</t>
  </si>
  <si>
    <t>评分</t>
  </si>
  <si>
    <t>周库存环比</t>
  </si>
  <si>
    <t>销售环比</t>
  </si>
  <si>
    <t>月均库存</t>
  </si>
  <si>
    <t>实际月库存周转率环比</t>
  </si>
  <si>
    <t>月均周转率</t>
  </si>
  <si>
    <t>产品趋势备注（升/降，平）</t>
  </si>
  <si>
    <t>上周rank</t>
  </si>
  <si>
    <t>本周rank</t>
  </si>
  <si>
    <t>环比上周</t>
  </si>
  <si>
    <t>上周评分</t>
  </si>
  <si>
    <t>本周评分</t>
  </si>
  <si>
    <t>上周库存</t>
  </si>
  <si>
    <t>本周库存</t>
  </si>
  <si>
    <t>库存环比</t>
  </si>
  <si>
    <t>上周销量</t>
  </si>
  <si>
    <t>本周销量</t>
  </si>
  <si>
    <t>本周月周转率</t>
  </si>
  <si>
    <t>使用指导：填入价格，排名，库存，销量即可以。看价格和销量及库存是否呈现一致规律，如果销量和库存不成正比或者环比率过大则有滞销风险。（表格中绿色标志为自动公式，其他区域为填写区域）</t>
  </si>
  <si>
    <t>防止问题：1.不要找大卖家也在卖不出去的产品，这样做起来压力大。2.价值高的产品批量前先测试市场。  3.测试市场过程中刷单时候分清流量来源，如果刷单了一周或半个月都没达到理想状态，要么就是刷单力度小，要么就是产品竞争大或者没有市场</t>
  </si>
  <si>
    <t>这个方法可以第一：防止库存挤压，
第二：防止断货，第三：明确销售变化，第四：更加明确你需要投入时间的货物业务</t>
  </si>
  <si>
    <t>销量怀比是 =（本周销量-上周）/上周销量</t>
  </si>
  <si>
    <t>周转率= 销量*4 /库存</t>
  </si>
  <si>
    <r>
      <rPr>
        <sz val="36"/>
        <color theme="1"/>
        <rFont val="微软雅黑"/>
        <charset val="134"/>
      </rPr>
      <t>亚马逊站内站外运营追踪表</t>
    </r>
    <r>
      <rPr>
        <sz val="11"/>
        <color theme="1"/>
        <rFont val="微软雅黑"/>
        <charset val="134"/>
      </rPr>
      <t>（</t>
    </r>
    <r>
      <rPr>
        <b/>
        <sz val="10"/>
        <color rgb="FFFF0000"/>
        <rFont val="微软雅黑"/>
        <charset val="134"/>
      </rPr>
      <t>同时站外可追踪竞争对手，数据并可直接引用到运营库存周监控表中去</t>
    </r>
    <r>
      <rPr>
        <sz val="11"/>
        <color theme="1"/>
        <rFont val="微软雅黑"/>
        <charset val="134"/>
      </rPr>
      <t>）</t>
    </r>
  </si>
  <si>
    <t>项目</t>
  </si>
  <si>
    <t>站外追踪（可每隔7天登记一次）</t>
  </si>
  <si>
    <t>站内追踪（每日登记或定期登记皆可）可以发现上述之间关系，便于找出原因，及广告型产品，同类产品比较，各变量之间关系比较。</t>
  </si>
  <si>
    <t>日期</t>
  </si>
  <si>
    <t>Type</t>
  </si>
  <si>
    <t>Brand</t>
  </si>
  <si>
    <t>Track Date</t>
  </si>
  <si>
    <t>Price</t>
  </si>
  <si>
    <t>RANK</t>
  </si>
  <si>
    <t>product star</t>
  </si>
  <si>
    <t>review (数量）</t>
  </si>
  <si>
    <t>Note</t>
  </si>
  <si>
    <t>Inventory</t>
  </si>
  <si>
    <t>总共花费</t>
  </si>
  <si>
    <t>点击率</t>
  </si>
  <si>
    <r>
      <rPr>
        <sz val="10"/>
        <color theme="1"/>
        <rFont val="微软雅黑"/>
        <charset val="134"/>
      </rPr>
      <t>广告点击</t>
    </r>
    <r>
      <rPr>
        <sz val="10"/>
        <color theme="1"/>
        <rFont val="微软雅黑"/>
        <charset val="134"/>
      </rPr>
      <t xml:space="preserve"> </t>
    </r>
  </si>
  <si>
    <t>自然点击</t>
  </si>
  <si>
    <t>总共点击</t>
  </si>
  <si>
    <t>订单销量</t>
  </si>
  <si>
    <t>广告点击/曝光</t>
  </si>
  <si>
    <t>广告Acos（广告成本/广告收入）</t>
  </si>
  <si>
    <t>广告点击转化（广告订单量/广告点击）</t>
  </si>
  <si>
    <t>转化率</t>
  </si>
  <si>
    <t>当天排名</t>
  </si>
  <si>
    <t>发出促销code</t>
  </si>
  <si>
    <t>a</t>
  </si>
  <si>
    <t>b</t>
  </si>
  <si>
    <t>星期一</t>
  </si>
  <si>
    <t>星期二</t>
  </si>
  <si>
    <t>星期三</t>
  </si>
  <si>
    <t>星期四</t>
  </si>
  <si>
    <t>星期五</t>
  </si>
  <si>
    <t>星期六</t>
  </si>
  <si>
    <t>星期日</t>
  </si>
  <si>
    <t>曝光量</t>
  </si>
  <si>
    <t>订单</t>
  </si>
  <si>
    <t>可以发现上述之间关系，便于找出原因，及广告型产品，同类产品比较，各变量之间关系比较。</t>
  </si>
  <si>
    <t xml:space="preserve"> Product track table (模板 2016.11.10)</t>
  </si>
  <si>
    <t>单次/月均</t>
  </si>
  <si>
    <r>
      <rPr>
        <sz val="8"/>
        <color theme="1"/>
        <rFont val="宋体"/>
        <charset val="134"/>
      </rPr>
      <t>存货周转率：</t>
    </r>
    <r>
      <rPr>
        <sz val="8"/>
        <color indexed="10"/>
        <rFont val="宋体"/>
        <charset val="134"/>
      </rPr>
      <t>使用/库存数*100%</t>
    </r>
  </si>
  <si>
    <t>上周数据(无公式）</t>
  </si>
  <si>
    <t>季度/（季度初+季度末）/2=标准3，为某资金/3=可以使用的某资金流转3次，标准：120.存货周转天数=360/存货周转率</t>
  </si>
  <si>
    <t>NO.</t>
  </si>
  <si>
    <t>其它</t>
  </si>
  <si>
    <t>Rank</t>
  </si>
  <si>
    <t>Product Star</t>
  </si>
  <si>
    <t>Review (数量）</t>
  </si>
  <si>
    <t>Inventory（数量）</t>
  </si>
  <si>
    <t>Sales volume</t>
  </si>
  <si>
    <t>手动</t>
  </si>
  <si>
    <t>本周</t>
  </si>
  <si>
    <t>标准评级</t>
  </si>
  <si>
    <t>亚马逊本周</t>
  </si>
  <si>
    <t>亚马逊上周</t>
  </si>
  <si>
    <t>上周月周转率</t>
  </si>
  <si>
    <t>本次月周转率</t>
  </si>
  <si>
    <t>店铺库存量</t>
  </si>
  <si>
    <t>销量环比</t>
  </si>
  <si>
    <t>总销量</t>
  </si>
  <si>
    <t>上周</t>
  </si>
  <si>
    <t>上周周转率</t>
  </si>
  <si>
    <t>本周周转率</t>
  </si>
  <si>
    <t>店铺库存</t>
  </si>
  <si>
    <t>第1周库存使用量</t>
  </si>
  <si>
    <t>第2周库存使用量</t>
  </si>
  <si>
    <t>第3周库存使用量</t>
  </si>
  <si>
    <t>第4周库存最近使用量</t>
  </si>
  <si>
    <t>一期差异</t>
  </si>
  <si>
    <t>二期差异</t>
  </si>
  <si>
    <t>三期差异</t>
  </si>
  <si>
    <t>合计差异</t>
  </si>
  <si>
    <t>合计库存量</t>
  </si>
  <si>
    <t>库存周转率</t>
  </si>
  <si>
    <t>B0005</t>
  </si>
  <si>
    <t>iphone</t>
  </si>
  <si>
    <t>YQ5</t>
  </si>
  <si>
    <t>EAV</t>
  </si>
  <si>
    <t>无变化</t>
  </si>
  <si>
    <t>B0002</t>
  </si>
  <si>
    <t>YQ2</t>
  </si>
  <si>
    <t>B0003</t>
  </si>
  <si>
    <t>YQ3</t>
  </si>
  <si>
    <t>B0004</t>
  </si>
  <si>
    <t>YQ4</t>
  </si>
  <si>
    <t>B0001</t>
  </si>
  <si>
    <t>YQ1</t>
  </si>
  <si>
    <t>B0006</t>
  </si>
  <si>
    <t>YQ6</t>
  </si>
  <si>
    <t>B0007</t>
  </si>
  <si>
    <t>YQ7</t>
  </si>
  <si>
    <t>B0008</t>
  </si>
  <si>
    <t>YQ8</t>
  </si>
  <si>
    <t>本表自动匹配本周库存数据整理表数据进行分析环比价格和其它信息对比，本周库存数据整理表源于后台FBA库存导出数据。</t>
  </si>
  <si>
    <t>本部分数据只需要复制左边的上周数据的值和数字格式粘贴到右边即可，左边则自动计算环比和匹配数据源。</t>
  </si>
  <si>
    <t>本周库存整理表</t>
  </si>
  <si>
    <t>Inventory（上周库存）</t>
  </si>
  <si>
    <t xml:space="preserve">（上周库存）Store inventory </t>
  </si>
  <si>
    <t>Sale</t>
  </si>
  <si>
    <t>mAh</t>
  </si>
  <si>
    <t xml:space="preserve">Store inventory </t>
  </si>
</sst>
</file>

<file path=xl/styles.xml><?xml version="1.0" encoding="utf-8"?>
<styleSheet xmlns="http://schemas.openxmlformats.org/spreadsheetml/2006/main">
  <numFmts count="8">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0.00_);[Red]\(0.00\)"/>
    <numFmt numFmtId="177" formatCode="yyyy/m/d;@"/>
    <numFmt numFmtId="178" formatCode="m&quot;月&quot;d&quot;日&quot;;@"/>
    <numFmt numFmtId="179" formatCode="0.00;[Red]0.00"/>
  </numFmts>
  <fonts count="46">
    <font>
      <sz val="11"/>
      <color theme="1"/>
      <name val="宋体"/>
      <charset val="134"/>
      <scheme val="minor"/>
    </font>
    <font>
      <b/>
      <sz val="10"/>
      <color theme="1"/>
      <name val="Arial Unicode MS"/>
      <charset val="134"/>
    </font>
    <font>
      <sz val="11"/>
      <color rgb="FF000000"/>
      <name val="宋体"/>
      <charset val="134"/>
      <scheme val="minor"/>
    </font>
    <font>
      <b/>
      <sz val="8"/>
      <color theme="1"/>
      <name val="Arial Unicode MS"/>
      <charset val="134"/>
    </font>
    <font>
      <sz val="10"/>
      <color theme="1"/>
      <name val="Arial Unicode MS"/>
      <charset val="134"/>
    </font>
    <font>
      <sz val="9"/>
      <color theme="1"/>
      <name val="微软雅黑"/>
      <charset val="134"/>
    </font>
    <font>
      <b/>
      <sz val="11"/>
      <color theme="1"/>
      <name val="宋体"/>
      <charset val="134"/>
      <scheme val="minor"/>
    </font>
    <font>
      <b/>
      <sz val="8"/>
      <color rgb="FF000000"/>
      <name val="Arial Unicode MS"/>
      <charset val="134"/>
    </font>
    <font>
      <b/>
      <sz val="16"/>
      <color theme="1"/>
      <name val="宋体"/>
      <charset val="134"/>
      <scheme val="minor"/>
    </font>
    <font>
      <sz val="10"/>
      <color theme="1"/>
      <name val="微软雅黑"/>
      <charset val="134"/>
    </font>
    <font>
      <sz val="9"/>
      <color theme="1"/>
      <name val="宋体"/>
      <charset val="134"/>
      <scheme val="minor"/>
    </font>
    <font>
      <b/>
      <sz val="11"/>
      <color theme="1"/>
      <name val="Arial Unicode MS"/>
      <charset val="134"/>
    </font>
    <font>
      <sz val="8"/>
      <color theme="1"/>
      <name val="微软雅黑"/>
      <charset val="134"/>
    </font>
    <font>
      <sz val="12"/>
      <color theme="1"/>
      <name val="Arial"/>
      <charset val="0"/>
    </font>
    <font>
      <sz val="8"/>
      <color theme="1"/>
      <name val="宋体"/>
      <charset val="134"/>
      <scheme val="minor"/>
    </font>
    <font>
      <sz val="8"/>
      <color theme="1"/>
      <name val="宋体"/>
      <charset val="134"/>
    </font>
    <font>
      <sz val="22"/>
      <color theme="1"/>
      <name val="宋体"/>
      <charset val="134"/>
      <scheme val="minor"/>
    </font>
    <font>
      <sz val="11"/>
      <color rgb="FFFF0000"/>
      <name val="宋体"/>
      <charset val="134"/>
      <scheme val="minor"/>
    </font>
    <font>
      <b/>
      <sz val="10"/>
      <color theme="1"/>
      <name val="微软雅黑"/>
      <charset val="134"/>
    </font>
    <font>
      <sz val="10"/>
      <color rgb="FFFF0000"/>
      <name val="微软雅黑"/>
      <charset val="134"/>
    </font>
    <font>
      <sz val="36"/>
      <color theme="1"/>
      <name val="微软雅黑"/>
      <charset val="134"/>
    </font>
    <font>
      <b/>
      <sz val="28"/>
      <color rgb="FF7030A0"/>
      <name val="微软雅黑"/>
      <charset val="134"/>
    </font>
    <font>
      <sz val="28"/>
      <color rgb="FF7030A0"/>
      <name val="宋体"/>
      <charset val="134"/>
      <scheme val="minor"/>
    </font>
    <font>
      <sz val="10"/>
      <color theme="1"/>
      <name val="宋体"/>
      <charset val="134"/>
      <scheme val="minor"/>
    </font>
    <font>
      <b/>
      <sz val="15"/>
      <color theme="3"/>
      <name val="宋体"/>
      <charset val="134"/>
      <scheme val="minor"/>
    </font>
    <font>
      <b/>
      <sz val="18"/>
      <color theme="3"/>
      <name val="宋体"/>
      <charset val="134"/>
      <scheme val="minor"/>
    </font>
    <font>
      <b/>
      <sz val="13"/>
      <color theme="3"/>
      <name val="宋体"/>
      <charset val="134"/>
      <scheme val="minor"/>
    </font>
    <font>
      <sz val="11"/>
      <color rgb="FF9C0006"/>
      <name val="宋体"/>
      <charset val="134"/>
      <scheme val="minor"/>
    </font>
    <font>
      <b/>
      <sz val="11"/>
      <color rgb="FFFFFFFF"/>
      <name val="宋体"/>
      <charset val="134"/>
      <scheme val="minor"/>
    </font>
    <font>
      <sz val="11"/>
      <color rgb="FF3F3F76"/>
      <name val="宋体"/>
      <charset val="134"/>
      <scheme val="minor"/>
    </font>
    <font>
      <sz val="11"/>
      <color indexed="8"/>
      <name val="Calibri"/>
      <charset val="0"/>
    </font>
    <font>
      <sz val="11"/>
      <color rgb="FFFA7D00"/>
      <name val="宋体"/>
      <charset val="134"/>
      <scheme val="minor"/>
    </font>
    <font>
      <sz val="11"/>
      <color theme="0"/>
      <name val="宋体"/>
      <charset val="134"/>
      <scheme val="minor"/>
    </font>
    <font>
      <b/>
      <sz val="11"/>
      <color theme="3"/>
      <name val="宋体"/>
      <charset val="134"/>
      <scheme val="minor"/>
    </font>
    <font>
      <u/>
      <sz val="11"/>
      <color rgb="FF0000FF"/>
      <name val="宋体"/>
      <charset val="134"/>
      <scheme val="minor"/>
    </font>
    <font>
      <i/>
      <sz val="11"/>
      <color rgb="FF7F7F7F"/>
      <name val="宋体"/>
      <charset val="134"/>
      <scheme val="minor"/>
    </font>
    <font>
      <u/>
      <sz val="11"/>
      <color rgb="FF800080"/>
      <name val="宋体"/>
      <charset val="134"/>
      <scheme val="minor"/>
    </font>
    <font>
      <sz val="11"/>
      <color rgb="FF9C6500"/>
      <name val="宋体"/>
      <charset val="134"/>
      <scheme val="minor"/>
    </font>
    <font>
      <b/>
      <sz val="11"/>
      <color rgb="FF3F3F3F"/>
      <name val="宋体"/>
      <charset val="134"/>
      <scheme val="minor"/>
    </font>
    <font>
      <sz val="11"/>
      <color indexed="8"/>
      <name val="宋体"/>
      <charset val="134"/>
    </font>
    <font>
      <b/>
      <sz val="11"/>
      <color rgb="FFFA7D00"/>
      <name val="宋体"/>
      <charset val="134"/>
      <scheme val="minor"/>
    </font>
    <font>
      <sz val="11"/>
      <color indexed="8"/>
      <name val="Calibri"/>
      <charset val="134"/>
    </font>
    <font>
      <sz val="11"/>
      <color rgb="FF006100"/>
      <name val="宋体"/>
      <charset val="134"/>
      <scheme val="minor"/>
    </font>
    <font>
      <sz val="8"/>
      <color indexed="10"/>
      <name val="宋体"/>
      <charset val="134"/>
    </font>
    <font>
      <sz val="11"/>
      <color theme="1"/>
      <name val="微软雅黑"/>
      <charset val="134"/>
    </font>
    <font>
      <b/>
      <sz val="10"/>
      <color rgb="FFFF0000"/>
      <name val="微软雅黑"/>
      <charset val="134"/>
    </font>
  </fonts>
  <fills count="46">
    <fill>
      <patternFill patternType="none"/>
    </fill>
    <fill>
      <patternFill patternType="gray125"/>
    </fill>
    <fill>
      <patternFill patternType="solid">
        <fgColor theme="3" tint="0.599993896298105"/>
        <bgColor indexed="64"/>
      </patternFill>
    </fill>
    <fill>
      <patternFill patternType="solid">
        <fgColor rgb="FF92D050"/>
        <bgColor indexed="64"/>
      </patternFill>
    </fill>
    <fill>
      <patternFill patternType="solid">
        <fgColor theme="7" tint="0.399884029663991"/>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7030A0"/>
        <bgColor indexed="64"/>
      </patternFill>
    </fill>
    <fill>
      <patternFill patternType="solid">
        <fgColor theme="8" tint="0.599993896298105"/>
        <bgColor indexed="64"/>
      </patternFill>
    </fill>
    <fill>
      <patternFill patternType="solid">
        <fgColor theme="4" tint="0.399914548173467"/>
        <bgColor indexed="64"/>
      </patternFill>
    </fill>
    <fill>
      <patternFill patternType="solid">
        <fgColor rgb="FF00B0F0"/>
        <bgColor indexed="64"/>
      </patternFill>
    </fill>
    <fill>
      <patternFill patternType="solid">
        <fgColor theme="4" tint="0.799981688894314"/>
        <bgColor indexed="64"/>
      </patternFill>
    </fill>
    <fill>
      <patternFill patternType="solid">
        <fgColor theme="3" tint="0.8"/>
        <bgColor indexed="64"/>
      </patternFill>
    </fill>
    <fill>
      <patternFill patternType="solid">
        <fgColor rgb="FFFFC000"/>
        <bgColor indexed="64"/>
      </patternFill>
    </fill>
    <fill>
      <patternFill patternType="solid">
        <fgColor rgb="FFFFFF00"/>
        <bgColor indexed="64"/>
      </patternFill>
    </fill>
    <fill>
      <patternFill patternType="solid">
        <fgColor theme="3" tint="0.6"/>
        <bgColor indexed="64"/>
      </patternFill>
    </fill>
    <fill>
      <patternFill patternType="solid">
        <fgColor rgb="FFFDB7CD"/>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51170384838"/>
        <bgColor indexed="64"/>
      </patternFill>
    </fill>
    <fill>
      <patternFill patternType="solid">
        <fgColor theme="8" tint="0.799951170384838"/>
        <bgColor indexed="64"/>
      </patternFill>
    </fill>
    <fill>
      <patternFill patternType="solid">
        <fgColor theme="6" tint="0.799951170384838"/>
        <bgColor indexed="64"/>
      </patternFill>
    </fill>
    <fill>
      <patternFill patternType="solid">
        <fgColor rgb="FFFFCC99"/>
        <bgColor indexed="64"/>
      </patternFill>
    </fill>
    <fill>
      <patternFill patternType="solid">
        <fgColor theme="4" tint="0.399945066682943"/>
        <bgColor indexed="64"/>
      </patternFill>
    </fill>
    <fill>
      <patternFill patternType="solid">
        <fgColor theme="6" tint="0.399945066682943"/>
        <bgColor indexed="64"/>
      </patternFill>
    </fill>
    <fill>
      <patternFill patternType="solid">
        <fgColor rgb="FFFFEB9C"/>
        <bgColor indexed="64"/>
      </patternFill>
    </fill>
    <fill>
      <patternFill patternType="solid">
        <fgColor theme="7" tint="0.399945066682943"/>
        <bgColor indexed="64"/>
      </patternFill>
    </fill>
    <fill>
      <patternFill patternType="solid">
        <fgColor theme="5" tint="0.399945066682943"/>
        <bgColor indexed="64"/>
      </patternFill>
    </fill>
    <fill>
      <patternFill patternType="solid">
        <fgColor rgb="FFF2F2F2"/>
        <bgColor indexed="64"/>
      </patternFill>
    </fill>
    <fill>
      <patternFill patternType="solid">
        <fgColor theme="9" tint="0.799951170384838"/>
        <bgColor indexed="64"/>
      </patternFill>
    </fill>
    <fill>
      <patternFill patternType="solid">
        <fgColor theme="7"/>
        <bgColor indexed="64"/>
      </patternFill>
    </fill>
    <fill>
      <patternFill patternType="solid">
        <fgColor theme="5"/>
        <bgColor indexed="64"/>
      </patternFill>
    </fill>
    <fill>
      <patternFill patternType="solid">
        <fgColor theme="7" tint="0.799951170384838"/>
        <bgColor indexed="64"/>
      </patternFill>
    </fill>
    <fill>
      <patternFill patternType="solid">
        <fgColor theme="5" tint="0.799951170384838"/>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8" tint="0.399945066682943"/>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45066682943"/>
        <bgColor indexed="64"/>
      </patternFill>
    </fill>
  </fills>
  <borders count="61">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style="hair">
        <color auto="1"/>
      </top>
      <bottom/>
      <diagonal/>
    </border>
    <border>
      <left style="hair">
        <color auto="1"/>
      </left>
      <right style="thin">
        <color auto="1"/>
      </right>
      <top style="thin">
        <color auto="1"/>
      </top>
      <bottom style="hair">
        <color auto="1"/>
      </bottom>
      <diagonal/>
    </border>
    <border>
      <left/>
      <right/>
      <top/>
      <bottom style="thin">
        <color auto="1"/>
      </bottom>
      <diagonal/>
    </border>
    <border>
      <left/>
      <right style="hair">
        <color auto="1"/>
      </right>
      <top style="thin">
        <color auto="1"/>
      </top>
      <bottom style="hair">
        <color auto="1"/>
      </bottom>
      <diagonal/>
    </border>
    <border>
      <left style="hair">
        <color auto="1"/>
      </left>
      <right style="thin">
        <color auto="1"/>
      </right>
      <top style="hair">
        <color auto="1"/>
      </top>
      <bottom style="hair">
        <color auto="1"/>
      </bottom>
      <diagonal/>
    </border>
    <border>
      <left style="thick">
        <color rgb="FF7030A0"/>
      </left>
      <right style="hair">
        <color rgb="FF7030A0"/>
      </right>
      <top style="thick">
        <color rgb="FF7030A0"/>
      </top>
      <bottom style="hair">
        <color rgb="FF7030A0"/>
      </bottom>
      <diagonal/>
    </border>
    <border>
      <left style="hair">
        <color rgb="FF7030A0"/>
      </left>
      <right style="hair">
        <color rgb="FF7030A0"/>
      </right>
      <top style="thick">
        <color rgb="FF7030A0"/>
      </top>
      <bottom style="hair">
        <color rgb="FF7030A0"/>
      </bottom>
      <diagonal/>
    </border>
    <border>
      <left style="thick">
        <color rgb="FF7030A0"/>
      </left>
      <right style="hair">
        <color rgb="FF7030A0"/>
      </right>
      <top style="hair">
        <color rgb="FF7030A0"/>
      </top>
      <bottom style="hair">
        <color rgb="FF7030A0"/>
      </bottom>
      <diagonal/>
    </border>
    <border>
      <left style="hair">
        <color rgb="FF7030A0"/>
      </left>
      <right style="hair">
        <color rgb="FF7030A0"/>
      </right>
      <top style="hair">
        <color rgb="FF7030A0"/>
      </top>
      <bottom style="hair">
        <color rgb="FF7030A0"/>
      </bottom>
      <diagonal/>
    </border>
    <border>
      <left style="thick">
        <color rgb="FF7030A0"/>
      </left>
      <right style="hair">
        <color rgb="FF7030A0"/>
      </right>
      <top style="hair">
        <color rgb="FF7030A0"/>
      </top>
      <bottom style="thick">
        <color rgb="FF7030A0"/>
      </bottom>
      <diagonal/>
    </border>
    <border>
      <left style="hair">
        <color rgb="FF7030A0"/>
      </left>
      <right style="hair">
        <color rgb="FF7030A0"/>
      </right>
      <top style="hair">
        <color rgb="FF7030A0"/>
      </top>
      <bottom style="thick">
        <color rgb="FF7030A0"/>
      </bottom>
      <diagonal/>
    </border>
    <border>
      <left/>
      <right/>
      <top/>
      <bottom style="thick">
        <color rgb="FF7030A0"/>
      </bottom>
      <diagonal/>
    </border>
    <border>
      <left style="hair">
        <color rgb="FF7030A0"/>
      </left>
      <right style="hair">
        <color rgb="FF7030A0"/>
      </right>
      <top/>
      <bottom style="hair">
        <color rgb="FF7030A0"/>
      </bottom>
      <diagonal/>
    </border>
    <border>
      <left style="hair">
        <color rgb="FF7030A0"/>
      </left>
      <right style="hair">
        <color rgb="FF7030A0"/>
      </right>
      <top style="hair">
        <color rgb="FF7030A0"/>
      </top>
      <bottom/>
      <diagonal/>
    </border>
    <border>
      <left style="hair">
        <color rgb="FF7030A0"/>
      </left>
      <right style="thick">
        <color rgb="FF7030A0"/>
      </right>
      <top style="thick">
        <color rgb="FF7030A0"/>
      </top>
      <bottom style="hair">
        <color rgb="FF7030A0"/>
      </bottom>
      <diagonal/>
    </border>
    <border>
      <left style="hair">
        <color rgb="FF7030A0"/>
      </left>
      <right style="thick">
        <color rgb="FF7030A0"/>
      </right>
      <top style="hair">
        <color rgb="FF7030A0"/>
      </top>
      <bottom style="hair">
        <color rgb="FF7030A0"/>
      </bottom>
      <diagonal/>
    </border>
    <border>
      <left/>
      <right style="hair">
        <color rgb="FF7030A0"/>
      </right>
      <top style="hair">
        <color rgb="FF7030A0"/>
      </top>
      <bottom style="hair">
        <color rgb="FF7030A0"/>
      </bottom>
      <diagonal/>
    </border>
    <border>
      <left style="hair">
        <color rgb="FF7030A0"/>
      </left>
      <right style="thick">
        <color rgb="FF7030A0"/>
      </right>
      <top style="hair">
        <color rgb="FF7030A0"/>
      </top>
      <bottom style="thick">
        <color rgb="FF7030A0"/>
      </bottom>
      <diagonal/>
    </border>
    <border>
      <left style="hair">
        <color rgb="FF7030A0"/>
      </left>
      <right/>
      <top style="hair">
        <color rgb="FF7030A0"/>
      </top>
      <bottom style="hair">
        <color rgb="FF7030A0"/>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7030A0"/>
      </left>
      <right style="hair">
        <color rgb="FF7030A0"/>
      </right>
      <top style="thin">
        <color rgb="FF7030A0"/>
      </top>
      <bottom style="hair">
        <color rgb="FF7030A0"/>
      </bottom>
      <diagonal/>
    </border>
    <border>
      <left style="hair">
        <color rgb="FF7030A0"/>
      </left>
      <right style="hair">
        <color rgb="FF7030A0"/>
      </right>
      <top style="thin">
        <color rgb="FF7030A0"/>
      </top>
      <bottom style="hair">
        <color rgb="FF7030A0"/>
      </bottom>
      <diagonal/>
    </border>
    <border>
      <left style="thin">
        <color rgb="FF7030A0"/>
      </left>
      <right style="hair">
        <color rgb="FF7030A0"/>
      </right>
      <top style="hair">
        <color rgb="FF7030A0"/>
      </top>
      <bottom style="hair">
        <color rgb="FF7030A0"/>
      </bottom>
      <diagonal/>
    </border>
    <border>
      <left style="thin">
        <color rgb="FF7030A0"/>
      </left>
      <right style="hair">
        <color rgb="FF7030A0"/>
      </right>
      <top style="hair">
        <color rgb="FF7030A0"/>
      </top>
      <bottom style="thin">
        <color rgb="FF7030A0"/>
      </bottom>
      <diagonal/>
    </border>
    <border>
      <left style="hair">
        <color rgb="FF7030A0"/>
      </left>
      <right style="hair">
        <color rgb="FF7030A0"/>
      </right>
      <top style="hair">
        <color rgb="FF7030A0"/>
      </top>
      <bottom style="thin">
        <color rgb="FF7030A0"/>
      </bottom>
      <diagonal/>
    </border>
    <border>
      <left style="hair">
        <color rgb="FF7030A0"/>
      </left>
      <right style="thin">
        <color rgb="FF7030A0"/>
      </right>
      <top style="thin">
        <color rgb="FF7030A0"/>
      </top>
      <bottom style="hair">
        <color rgb="FF7030A0"/>
      </bottom>
      <diagonal/>
    </border>
    <border>
      <left style="hair">
        <color rgb="FF7030A0"/>
      </left>
      <right style="thin">
        <color rgb="FF7030A0"/>
      </right>
      <top style="hair">
        <color rgb="FF7030A0"/>
      </top>
      <bottom style="hair">
        <color rgb="FF7030A0"/>
      </bottom>
      <diagonal/>
    </border>
    <border>
      <left style="hair">
        <color rgb="FF7030A0"/>
      </left>
      <right style="thin">
        <color rgb="FF7030A0"/>
      </right>
      <top style="hair">
        <color rgb="FF7030A0"/>
      </top>
      <bottom style="thin">
        <color rgb="FF7030A0"/>
      </bottom>
      <diagonal/>
    </border>
    <border>
      <left style="thin">
        <color theme="7"/>
      </left>
      <right style="hair">
        <color theme="7"/>
      </right>
      <top style="thin">
        <color theme="7"/>
      </top>
      <bottom style="hair">
        <color theme="7"/>
      </bottom>
      <diagonal/>
    </border>
    <border>
      <left style="hair">
        <color theme="7"/>
      </left>
      <right style="hair">
        <color theme="7"/>
      </right>
      <top style="thin">
        <color theme="7"/>
      </top>
      <bottom style="hair">
        <color theme="7"/>
      </bottom>
      <diagonal/>
    </border>
    <border>
      <left style="thin">
        <color theme="7"/>
      </left>
      <right style="hair">
        <color theme="7"/>
      </right>
      <top style="hair">
        <color theme="7"/>
      </top>
      <bottom style="hair">
        <color theme="7"/>
      </bottom>
      <diagonal/>
    </border>
    <border>
      <left style="hair">
        <color theme="7"/>
      </left>
      <right style="hair">
        <color theme="7"/>
      </right>
      <top style="hair">
        <color theme="7"/>
      </top>
      <bottom style="hair">
        <color theme="7"/>
      </bottom>
      <diagonal/>
    </border>
    <border>
      <left style="hair">
        <color theme="7"/>
      </left>
      <right style="hair">
        <color theme="7"/>
      </right>
      <top style="hair">
        <color theme="7"/>
      </top>
      <bottom style="thin">
        <color theme="7"/>
      </bottom>
      <diagonal/>
    </border>
    <border>
      <left style="hair">
        <color theme="7"/>
      </left>
      <right style="thin">
        <color theme="7"/>
      </right>
      <top style="thin">
        <color theme="7"/>
      </top>
      <bottom style="hair">
        <color theme="7"/>
      </bottom>
      <diagonal/>
    </border>
    <border>
      <left style="hair">
        <color theme="7"/>
      </left>
      <right style="thin">
        <color theme="7"/>
      </right>
      <top style="hair">
        <color theme="7"/>
      </top>
      <bottom style="hair">
        <color theme="7"/>
      </bottom>
      <diagonal/>
    </border>
    <border>
      <left style="hair">
        <color theme="7"/>
      </left>
      <right style="thin">
        <color theme="7"/>
      </right>
      <top style="hair">
        <color theme="7"/>
      </top>
      <bottom style="thin">
        <color theme="7"/>
      </bottom>
      <diagonal/>
    </border>
    <border>
      <left style="thin">
        <color theme="0"/>
      </left>
      <right style="thin">
        <color theme="0"/>
      </right>
      <top style="thin">
        <color theme="0"/>
      </top>
      <bottom/>
      <diagonal/>
    </border>
    <border>
      <left style="thin">
        <color theme="0"/>
      </left>
      <right/>
      <top/>
      <bottom style="thin">
        <color theme="0"/>
      </bottom>
      <diagonal/>
    </border>
    <border>
      <left/>
      <right style="hair">
        <color rgb="FF7030A0"/>
      </right>
      <top style="thick">
        <color rgb="FF7030A0"/>
      </top>
      <bottom style="hair">
        <color rgb="FF7030A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ck">
        <color theme="0"/>
      </right>
      <top/>
      <bottom style="thick">
        <color theme="0"/>
      </bottom>
      <diagonal/>
    </border>
    <border>
      <left style="thick">
        <color theme="0"/>
      </left>
      <right style="thick">
        <color theme="0"/>
      </right>
      <top/>
      <bottom style="thick">
        <color theme="0"/>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5">
    <xf numFmtId="0" fontId="0" fillId="0" borderId="0">
      <alignment vertical="center"/>
    </xf>
    <xf numFmtId="42" fontId="0" fillId="0" borderId="0" applyFont="0" applyFill="0" applyBorder="0" applyAlignment="0" applyProtection="0">
      <alignment vertical="center"/>
    </xf>
    <xf numFmtId="0" fontId="0" fillId="25" borderId="0" applyNumberFormat="0" applyBorder="0" applyAlignment="0" applyProtection="0">
      <alignment vertical="center"/>
    </xf>
    <xf numFmtId="0" fontId="29" fillId="26" borderId="56" applyNumberFormat="0" applyAlignment="0" applyProtection="0">
      <alignment vertical="center"/>
    </xf>
    <xf numFmtId="44" fontId="0" fillId="0" borderId="0" applyFont="0" applyFill="0" applyBorder="0" applyAlignment="0" applyProtection="0">
      <alignment vertical="center"/>
    </xf>
    <xf numFmtId="0" fontId="30" fillId="0" borderId="0">
      <alignment vertical="center"/>
    </xf>
    <xf numFmtId="41" fontId="0" fillId="0" borderId="0" applyFont="0" applyFill="0" applyBorder="0" applyAlignment="0" applyProtection="0">
      <alignment vertical="center"/>
    </xf>
    <xf numFmtId="0" fontId="0" fillId="22" borderId="0" applyNumberFormat="0" applyBorder="0" applyAlignment="0" applyProtection="0">
      <alignment vertical="center"/>
    </xf>
    <xf numFmtId="0" fontId="27" fillId="20" borderId="0" applyNumberFormat="0" applyBorder="0" applyAlignment="0" applyProtection="0">
      <alignment vertical="center"/>
    </xf>
    <xf numFmtId="43" fontId="0" fillId="0" borderId="0" applyFont="0" applyFill="0" applyBorder="0" applyAlignment="0" applyProtection="0">
      <alignment vertical="center"/>
    </xf>
    <xf numFmtId="0" fontId="32" fillId="28"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9" fontId="0" fillId="0" borderId="0" applyFont="0" applyFill="0" applyBorder="0" applyAlignment="0" applyProtection="0">
      <alignment vertical="center"/>
    </xf>
    <xf numFmtId="0" fontId="0" fillId="17" borderId="54" applyNumberFormat="0" applyFont="0" applyAlignment="0" applyProtection="0">
      <alignment vertical="center"/>
    </xf>
    <xf numFmtId="0" fontId="32" fillId="31" borderId="0" applyNumberFormat="0" applyBorder="0" applyAlignment="0" applyProtection="0">
      <alignment vertical="center"/>
    </xf>
    <xf numFmtId="0" fontId="3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4" fillId="0" borderId="53" applyNumberFormat="0" applyFill="0" applyAlignment="0" applyProtection="0">
      <alignment vertical="center"/>
    </xf>
    <xf numFmtId="0" fontId="26" fillId="0" borderId="53" applyNumberFormat="0" applyFill="0" applyAlignment="0" applyProtection="0">
      <alignment vertical="center"/>
    </xf>
    <xf numFmtId="0" fontId="32" fillId="27" borderId="0" applyNumberFormat="0" applyBorder="0" applyAlignment="0" applyProtection="0">
      <alignment vertical="center"/>
    </xf>
    <xf numFmtId="0" fontId="33" fillId="0" borderId="58" applyNumberFormat="0" applyFill="0" applyAlignment="0" applyProtection="0">
      <alignment vertical="center"/>
    </xf>
    <xf numFmtId="0" fontId="32" fillId="30" borderId="0" applyNumberFormat="0" applyBorder="0" applyAlignment="0" applyProtection="0">
      <alignment vertical="center"/>
    </xf>
    <xf numFmtId="0" fontId="38" fillId="32" borderId="59" applyNumberFormat="0" applyAlignment="0" applyProtection="0">
      <alignment vertical="center"/>
    </xf>
    <xf numFmtId="0" fontId="39" fillId="0" borderId="0">
      <alignment vertical="center"/>
    </xf>
    <xf numFmtId="0" fontId="40" fillId="32" borderId="56" applyNumberFormat="0" applyAlignment="0" applyProtection="0">
      <alignment vertical="center"/>
    </xf>
    <xf numFmtId="0" fontId="28" fillId="21" borderId="55" applyNumberFormat="0" applyAlignment="0" applyProtection="0">
      <alignment vertical="center"/>
    </xf>
    <xf numFmtId="0" fontId="0" fillId="33" borderId="0" applyNumberFormat="0" applyBorder="0" applyAlignment="0" applyProtection="0">
      <alignment vertical="center"/>
    </xf>
    <xf numFmtId="0" fontId="32" fillId="35" borderId="0" applyNumberFormat="0" applyBorder="0" applyAlignment="0" applyProtection="0">
      <alignment vertical="center"/>
    </xf>
    <xf numFmtId="0" fontId="31" fillId="0" borderId="57" applyNumberFormat="0" applyFill="0" applyAlignment="0" applyProtection="0">
      <alignment vertical="center"/>
    </xf>
    <xf numFmtId="0" fontId="6" fillId="0" borderId="60" applyNumberFormat="0" applyFill="0" applyAlignment="0" applyProtection="0">
      <alignment vertical="center"/>
    </xf>
    <xf numFmtId="0" fontId="42" fillId="38" borderId="0" applyNumberFormat="0" applyBorder="0" applyAlignment="0" applyProtection="0">
      <alignment vertical="center"/>
    </xf>
    <xf numFmtId="0" fontId="37" fillId="29" borderId="0" applyNumberFormat="0" applyBorder="0" applyAlignment="0" applyProtection="0">
      <alignment vertical="center"/>
    </xf>
    <xf numFmtId="0" fontId="0" fillId="24" borderId="0" applyNumberFormat="0" applyBorder="0" applyAlignment="0" applyProtection="0">
      <alignment vertical="center"/>
    </xf>
    <xf numFmtId="0" fontId="32" fillId="41" borderId="0" applyNumberFormat="0" applyBorder="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37" borderId="0" applyNumberFormat="0" applyBorder="0" applyAlignment="0" applyProtection="0">
      <alignment vertical="center"/>
    </xf>
    <xf numFmtId="0" fontId="0" fillId="19" borderId="0" applyNumberFormat="0" applyBorder="0" applyAlignment="0" applyProtection="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32" fillId="39" borderId="0" applyNumberFormat="0" applyBorder="0" applyAlignment="0" applyProtection="0">
      <alignment vertical="center"/>
    </xf>
    <xf numFmtId="0" fontId="0" fillId="8"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0" fillId="44" borderId="0" applyNumberFormat="0" applyBorder="0" applyAlignment="0" applyProtection="0">
      <alignment vertical="center"/>
    </xf>
    <xf numFmtId="0" fontId="32" fillId="45" borderId="0" applyNumberFormat="0" applyBorder="0" applyAlignment="0" applyProtection="0">
      <alignment vertical="center"/>
    </xf>
    <xf numFmtId="0" fontId="0" fillId="0" borderId="0">
      <alignment vertical="center"/>
    </xf>
    <xf numFmtId="0" fontId="39" fillId="0" borderId="0">
      <alignment vertical="center"/>
    </xf>
    <xf numFmtId="0" fontId="41" fillId="0" borderId="0">
      <alignment vertical="center"/>
    </xf>
  </cellStyleXfs>
  <cellXfs count="204">
    <xf numFmtId="0" fontId="0" fillId="0" borderId="0" xfId="0">
      <alignment vertical="center"/>
    </xf>
    <xf numFmtId="0" fontId="1" fillId="2" borderId="1" xfId="0" applyNumberFormat="1" applyFont="1" applyFill="1" applyBorder="1" applyAlignment="1">
      <alignment horizontal="center" vertical="center"/>
    </xf>
    <xf numFmtId="0" fontId="1" fillId="2" borderId="2" xfId="0" applyNumberFormat="1" applyFont="1" applyFill="1" applyBorder="1" applyAlignment="1">
      <alignment horizontal="center" vertical="center"/>
    </xf>
    <xf numFmtId="0" fontId="1" fillId="2" borderId="2" xfId="0" applyNumberFormat="1" applyFont="1" applyFill="1" applyBorder="1" applyAlignment="1">
      <alignment horizontal="center" vertical="center" wrapText="1"/>
    </xf>
    <xf numFmtId="0" fontId="0" fillId="0" borderId="0" xfId="0" applyNumberFormat="1">
      <alignment vertical="center"/>
    </xf>
    <xf numFmtId="14" fontId="0" fillId="0" borderId="0" xfId="0" applyNumberFormat="1">
      <alignment vertical="center"/>
    </xf>
    <xf numFmtId="0" fontId="0" fillId="0" borderId="3" xfId="0" applyFont="1" applyFill="1" applyBorder="1" applyAlignment="1">
      <alignment vertical="center"/>
    </xf>
    <xf numFmtId="0" fontId="0" fillId="0" borderId="4" xfId="0" applyFont="1" applyFill="1" applyBorder="1" applyAlignment="1">
      <alignment vertical="center"/>
    </xf>
    <xf numFmtId="0" fontId="0" fillId="0" borderId="5" xfId="0" applyFont="1" applyFill="1" applyBorder="1" applyAlignment="1">
      <alignment vertical="center"/>
    </xf>
    <xf numFmtId="0" fontId="1" fillId="2" borderId="2" xfId="0" applyFont="1" applyFill="1" applyBorder="1" applyAlignment="1">
      <alignment horizontal="center" vertical="center" wrapText="1"/>
    </xf>
    <xf numFmtId="0" fontId="2" fillId="2" borderId="6" xfId="0" applyFont="1" applyFill="1" applyBorder="1" applyAlignment="1">
      <alignment vertical="center" wrapText="1"/>
    </xf>
    <xf numFmtId="0" fontId="0" fillId="2" borderId="0" xfId="0" applyNumberFormat="1" applyFill="1">
      <alignment vertical="center"/>
    </xf>
    <xf numFmtId="0" fontId="0" fillId="0" borderId="0" xfId="0" applyAlignment="1">
      <alignment vertical="center" wrapText="1"/>
    </xf>
    <xf numFmtId="0" fontId="1" fillId="0" borderId="7" xfId="0" applyFont="1" applyBorder="1" applyAlignment="1">
      <alignment vertical="center"/>
    </xf>
    <xf numFmtId="0" fontId="3" fillId="2" borderId="8" xfId="0" applyNumberFormat="1" applyFont="1" applyFill="1" applyBorder="1" applyAlignment="1">
      <alignment horizontal="center" vertical="center"/>
    </xf>
    <xf numFmtId="0" fontId="3" fillId="2" borderId="2" xfId="0" applyNumberFormat="1" applyFont="1" applyFill="1" applyBorder="1" applyAlignment="1">
      <alignment horizontal="center" vertical="center"/>
    </xf>
    <xf numFmtId="0" fontId="3" fillId="2" borderId="2" xfId="0" applyNumberFormat="1" applyFont="1" applyFill="1" applyBorder="1" applyAlignment="1">
      <alignment horizontal="center" vertical="center" wrapText="1"/>
    </xf>
    <xf numFmtId="0" fontId="0" fillId="3" borderId="0" xfId="0" applyFill="1">
      <alignment vertical="center"/>
    </xf>
    <xf numFmtId="0" fontId="4" fillId="0" borderId="0" xfId="0" applyFont="1">
      <alignment vertical="center"/>
    </xf>
    <xf numFmtId="0" fontId="5" fillId="0" borderId="0" xfId="0" applyFont="1" applyAlignment="1">
      <alignment vertical="center" wrapText="1"/>
    </xf>
    <xf numFmtId="0" fontId="6" fillId="0" borderId="0" xfId="0" applyFont="1">
      <alignment vertical="center"/>
    </xf>
    <xf numFmtId="0" fontId="1" fillId="0" borderId="7" xfId="0" applyFont="1" applyBorder="1" applyAlignment="1">
      <alignment vertical="center" wrapText="1"/>
    </xf>
    <xf numFmtId="0" fontId="1" fillId="0" borderId="0" xfId="0" applyFont="1" applyAlignment="1">
      <alignment horizontal="center" vertical="center"/>
    </xf>
    <xf numFmtId="0" fontId="3" fillId="2" borderId="2"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0" fillId="0" borderId="0" xfId="0" applyNumberFormat="1" applyAlignment="1">
      <alignment vertical="center" wrapText="1"/>
    </xf>
    <xf numFmtId="177" fontId="0" fillId="0" borderId="0" xfId="0" applyNumberFormat="1">
      <alignment vertical="center"/>
    </xf>
    <xf numFmtId="176" fontId="0" fillId="0" borderId="0" xfId="0" applyNumberFormat="1">
      <alignment vertical="center"/>
    </xf>
    <xf numFmtId="9" fontId="0" fillId="0" borderId="0" xfId="12">
      <alignment vertical="center"/>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0" fillId="5" borderId="12" xfId="0" applyFill="1" applyBorder="1" applyAlignment="1">
      <alignment horizontal="center" vertical="center"/>
    </xf>
    <xf numFmtId="0" fontId="1" fillId="4" borderId="13" xfId="0" applyNumberFormat="1" applyFont="1" applyFill="1" applyBorder="1" applyAlignment="1">
      <alignment horizontal="center" vertical="center" wrapText="1"/>
    </xf>
    <xf numFmtId="0" fontId="1" fillId="4" borderId="13" xfId="0" applyNumberFormat="1" applyFont="1" applyFill="1" applyBorder="1" applyAlignment="1">
      <alignment horizontal="center" vertical="center"/>
    </xf>
    <xf numFmtId="0" fontId="1" fillId="3" borderId="13" xfId="0" applyNumberFormat="1" applyFont="1" applyFill="1" applyBorder="1" applyAlignment="1">
      <alignment horizontal="center" vertical="center" wrapText="1"/>
    </xf>
    <xf numFmtId="177" fontId="1" fillId="4" borderId="13" xfId="0" applyNumberFormat="1" applyFont="1" applyFill="1" applyBorder="1" applyAlignment="1">
      <alignment horizontal="center" vertical="center" wrapText="1"/>
    </xf>
    <xf numFmtId="176" fontId="1" fillId="4" borderId="13" xfId="0" applyNumberFormat="1" applyFont="1" applyFill="1" applyBorder="1" applyAlignment="1">
      <alignment horizontal="center" vertical="center" wrapText="1"/>
    </xf>
    <xf numFmtId="0" fontId="3" fillId="4" borderId="13" xfId="0" applyNumberFormat="1" applyFont="1" applyFill="1" applyBorder="1" applyAlignment="1">
      <alignment horizontal="center" vertical="center" wrapText="1"/>
    </xf>
    <xf numFmtId="0" fontId="3" fillId="4" borderId="13" xfId="0" applyNumberFormat="1" applyFont="1" applyFill="1" applyBorder="1" applyAlignment="1">
      <alignment horizontal="center" vertical="center"/>
    </xf>
    <xf numFmtId="177" fontId="3" fillId="4" borderId="13" xfId="0" applyNumberFormat="1" applyFont="1" applyFill="1" applyBorder="1" applyAlignment="1">
      <alignment horizontal="center" vertical="center" wrapText="1"/>
    </xf>
    <xf numFmtId="176" fontId="3" fillId="4" borderId="13" xfId="0" applyNumberFormat="1" applyFont="1" applyFill="1" applyBorder="1" applyAlignment="1">
      <alignment horizontal="center" vertical="center" wrapText="1"/>
    </xf>
    <xf numFmtId="0" fontId="0" fillId="0" borderId="12" xfId="0" applyBorder="1">
      <alignment vertical="center"/>
    </xf>
    <xf numFmtId="0" fontId="9" fillId="0" borderId="13" xfId="0" applyFont="1" applyBorder="1" applyAlignment="1">
      <alignment horizontal="center" vertical="center" wrapText="1"/>
    </xf>
    <xf numFmtId="177" fontId="9" fillId="0" borderId="13" xfId="0" applyNumberFormat="1" applyFont="1" applyBorder="1" applyAlignment="1">
      <alignment horizontal="center" vertical="center" wrapText="1"/>
    </xf>
    <xf numFmtId="176" fontId="9" fillId="0" borderId="13" xfId="0" applyNumberFormat="1" applyFont="1" applyBorder="1" applyAlignment="1">
      <alignment horizontal="center" vertical="center" wrapText="1"/>
    </xf>
    <xf numFmtId="0" fontId="0" fillId="0" borderId="14" xfId="0" applyBorder="1">
      <alignment vertical="center"/>
    </xf>
    <xf numFmtId="0" fontId="9" fillId="0" borderId="15" xfId="0" applyFont="1" applyBorder="1" applyAlignment="1">
      <alignment horizontal="center" vertical="center" wrapText="1"/>
    </xf>
    <xf numFmtId="0" fontId="4" fillId="0" borderId="16" xfId="0" applyFont="1" applyBorder="1">
      <alignment vertical="center"/>
    </xf>
    <xf numFmtId="177" fontId="9" fillId="0" borderId="15" xfId="0" applyNumberFormat="1" applyFont="1" applyBorder="1" applyAlignment="1">
      <alignment horizontal="center" vertical="center" wrapText="1"/>
    </xf>
    <xf numFmtId="176" fontId="9" fillId="0" borderId="15" xfId="0" applyNumberFormat="1" applyFont="1" applyBorder="1" applyAlignment="1">
      <alignment horizontal="center" vertical="center" wrapText="1"/>
    </xf>
    <xf numFmtId="9" fontId="0" fillId="0" borderId="0" xfId="12" applyBorder="1" applyAlignment="1">
      <alignment horizontal="center" vertical="center"/>
    </xf>
    <xf numFmtId="9" fontId="1" fillId="4" borderId="13" xfId="12" applyFont="1" applyFill="1" applyBorder="1" applyAlignment="1">
      <alignment horizontal="center" vertical="center" wrapText="1"/>
    </xf>
    <xf numFmtId="0" fontId="1" fillId="4" borderId="13" xfId="0" applyFont="1" applyFill="1" applyBorder="1" applyAlignment="1">
      <alignment horizontal="center" vertical="center" wrapText="1"/>
    </xf>
    <xf numFmtId="9" fontId="3" fillId="6" borderId="13" xfId="12" applyFont="1" applyFill="1" applyBorder="1" applyAlignment="1">
      <alignment horizontal="center" vertical="center" wrapText="1"/>
    </xf>
    <xf numFmtId="0" fontId="3" fillId="6" borderId="13" xfId="0" applyNumberFormat="1" applyFont="1" applyFill="1" applyBorder="1" applyAlignment="1">
      <alignment horizontal="center" vertical="center" wrapText="1"/>
    </xf>
    <xf numFmtId="0" fontId="3" fillId="7" borderId="13" xfId="0" applyNumberFormat="1" applyFont="1" applyFill="1" applyBorder="1" applyAlignment="1">
      <alignment horizontal="center" vertical="center" wrapText="1"/>
    </xf>
    <xf numFmtId="9" fontId="10" fillId="0" borderId="13" xfId="12" applyFont="1" applyBorder="1">
      <alignment vertical="center"/>
    </xf>
    <xf numFmtId="0" fontId="9" fillId="0" borderId="13" xfId="0" applyNumberFormat="1" applyFont="1" applyBorder="1" applyAlignment="1">
      <alignment horizontal="center" vertical="center" wrapText="1"/>
    </xf>
    <xf numFmtId="9" fontId="0" fillId="0" borderId="13" xfId="12" applyBorder="1">
      <alignment vertical="center"/>
    </xf>
    <xf numFmtId="0" fontId="0" fillId="0" borderId="13" xfId="0" applyFill="1" applyBorder="1">
      <alignment vertical="center"/>
    </xf>
    <xf numFmtId="9" fontId="0" fillId="0" borderId="13" xfId="12" applyBorder="1" applyAlignment="1">
      <alignment horizontal="center" vertical="center"/>
    </xf>
    <xf numFmtId="0" fontId="0" fillId="0" borderId="13" xfId="0" applyBorder="1">
      <alignment vertical="center"/>
    </xf>
    <xf numFmtId="9" fontId="10" fillId="0" borderId="15" xfId="12" applyFont="1" applyBorder="1">
      <alignment vertical="center"/>
    </xf>
    <xf numFmtId="0" fontId="9" fillId="0" borderId="15" xfId="0" applyNumberFormat="1" applyFont="1" applyBorder="1" applyAlignment="1">
      <alignment horizontal="center" vertical="center" wrapText="1"/>
    </xf>
    <xf numFmtId="9" fontId="0" fillId="0" borderId="15" xfId="12" applyBorder="1">
      <alignment vertical="center"/>
    </xf>
    <xf numFmtId="0" fontId="0" fillId="0" borderId="15" xfId="0" applyBorder="1">
      <alignment vertical="center"/>
    </xf>
    <xf numFmtId="9" fontId="0" fillId="0" borderId="15" xfId="12" applyBorder="1" applyAlignment="1">
      <alignment horizontal="center" vertical="center"/>
    </xf>
    <xf numFmtId="0" fontId="11" fillId="8" borderId="13" xfId="0" applyFont="1" applyFill="1" applyBorder="1" applyAlignment="1">
      <alignment horizontal="center" vertical="center" wrapText="1"/>
    </xf>
    <xf numFmtId="0" fontId="3" fillId="8" borderId="13" xfId="0" applyNumberFormat="1" applyFont="1" applyFill="1" applyBorder="1" applyAlignment="1">
      <alignment horizontal="center" vertical="center" wrapText="1"/>
    </xf>
    <xf numFmtId="0" fontId="3" fillId="9" borderId="13"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0" fillId="2" borderId="13" xfId="0" applyFill="1" applyBorder="1" applyAlignment="1">
      <alignment vertical="center" wrapText="1"/>
    </xf>
    <xf numFmtId="0" fontId="12" fillId="3" borderId="13" xfId="0" applyNumberFormat="1" applyFont="1" applyFill="1" applyBorder="1" applyAlignment="1">
      <alignment horizontal="center" vertical="center" wrapText="1"/>
    </xf>
    <xf numFmtId="0" fontId="13" fillId="0" borderId="13" xfId="0" applyFont="1" applyFill="1" applyBorder="1">
      <alignment vertical="center"/>
    </xf>
    <xf numFmtId="9" fontId="0" fillId="0" borderId="13" xfId="12" applyNumberFormat="1" applyBorder="1" applyAlignment="1">
      <alignment horizontal="center" vertical="center"/>
    </xf>
    <xf numFmtId="0" fontId="9" fillId="3" borderId="13" xfId="0" applyNumberFormat="1" applyFont="1" applyFill="1" applyBorder="1" applyAlignment="1">
      <alignment horizontal="center" vertical="center" wrapText="1"/>
    </xf>
    <xf numFmtId="0" fontId="9" fillId="3" borderId="15" xfId="0" applyNumberFormat="1" applyFont="1" applyFill="1" applyBorder="1" applyAlignment="1">
      <alignment horizontal="center" vertical="center" wrapText="1"/>
    </xf>
    <xf numFmtId="0" fontId="13" fillId="0" borderId="15" xfId="0" applyFont="1" applyFill="1" applyBorder="1">
      <alignment vertical="center"/>
    </xf>
    <xf numFmtId="9" fontId="0" fillId="0" borderId="15" xfId="12" applyNumberFormat="1" applyBorder="1" applyAlignment="1">
      <alignment horizontal="center" vertical="center"/>
    </xf>
    <xf numFmtId="9" fontId="0" fillId="0" borderId="17" xfId="12" applyBorder="1" applyAlignment="1">
      <alignment horizontal="center" vertical="center"/>
    </xf>
    <xf numFmtId="9" fontId="0" fillId="0" borderId="18" xfId="12" applyBorder="1" applyAlignment="1">
      <alignment horizontal="center" vertical="center"/>
    </xf>
    <xf numFmtId="0" fontId="8" fillId="4" borderId="19" xfId="0" applyFont="1" applyFill="1" applyBorder="1" applyAlignment="1">
      <alignment horizontal="center" vertical="center" wrapText="1"/>
    </xf>
    <xf numFmtId="0" fontId="14" fillId="0" borderId="0" xfId="0" applyFont="1">
      <alignment vertical="center"/>
    </xf>
    <xf numFmtId="0" fontId="15" fillId="0" borderId="0" xfId="0" applyFont="1">
      <alignment vertical="center"/>
    </xf>
    <xf numFmtId="0" fontId="14" fillId="0" borderId="0" xfId="0" applyFont="1" applyAlignment="1">
      <alignment vertical="center" wrapText="1"/>
    </xf>
    <xf numFmtId="0" fontId="16" fillId="0" borderId="0" xfId="0" applyFont="1" applyAlignment="1">
      <alignment horizontal="center" vertical="center"/>
    </xf>
    <xf numFmtId="0" fontId="11" fillId="8" borderId="20" xfId="0" applyFont="1" applyFill="1" applyBorder="1" applyAlignment="1">
      <alignment horizontal="center" vertical="center" wrapText="1"/>
    </xf>
    <xf numFmtId="0" fontId="1" fillId="4" borderId="21" xfId="0" applyNumberFormat="1" applyFont="1" applyFill="1" applyBorder="1" applyAlignment="1">
      <alignment horizontal="center" vertical="center" wrapText="1"/>
    </xf>
    <xf numFmtId="0" fontId="0" fillId="2" borderId="20" xfId="0" applyFill="1" applyBorder="1" applyAlignment="1">
      <alignment vertical="center" wrapText="1"/>
    </xf>
    <xf numFmtId="0" fontId="3" fillId="4" borderId="21" xfId="0" applyNumberFormat="1" applyFont="1" applyFill="1" applyBorder="1" applyAlignment="1">
      <alignment horizontal="center" vertical="center" wrapText="1"/>
    </xf>
    <xf numFmtId="9" fontId="0" fillId="10" borderId="13" xfId="12" applyFill="1" applyBorder="1">
      <alignment vertical="center"/>
    </xf>
    <xf numFmtId="0" fontId="0" fillId="0" borderId="20" xfId="0" applyBorder="1">
      <alignment vertical="center"/>
    </xf>
    <xf numFmtId="0" fontId="9" fillId="11" borderId="21" xfId="0" applyNumberFormat="1" applyFont="1" applyFill="1" applyBorder="1" applyAlignment="1">
      <alignment horizontal="center" vertical="center" wrapText="1"/>
    </xf>
    <xf numFmtId="0" fontId="9" fillId="11" borderId="13" xfId="0" applyNumberFormat="1" applyFont="1" applyFill="1" applyBorder="1">
      <alignment vertical="center"/>
    </xf>
    <xf numFmtId="0" fontId="9" fillId="11" borderId="13" xfId="0" applyNumberFormat="1" applyFont="1" applyFill="1" applyBorder="1" applyAlignment="1">
      <alignment vertical="center" wrapText="1"/>
    </xf>
    <xf numFmtId="0" fontId="0" fillId="11" borderId="13" xfId="0" applyNumberFormat="1" applyFill="1" applyBorder="1">
      <alignment vertical="center"/>
    </xf>
    <xf numFmtId="177" fontId="0" fillId="12" borderId="0" xfId="0" applyNumberFormat="1" applyFill="1">
      <alignment vertical="center"/>
    </xf>
    <xf numFmtId="9" fontId="0" fillId="10" borderId="15" xfId="12" applyFill="1" applyBorder="1">
      <alignment vertical="center"/>
    </xf>
    <xf numFmtId="0" fontId="0" fillId="0" borderId="22" xfId="0" applyBorder="1">
      <alignment vertical="center"/>
    </xf>
    <xf numFmtId="0" fontId="17" fillId="0" borderId="0" xfId="0" applyFont="1" applyAlignment="1">
      <alignment horizontal="left" vertical="center"/>
    </xf>
    <xf numFmtId="176" fontId="0" fillId="11" borderId="13" xfId="0" applyNumberFormat="1" applyFill="1" applyBorder="1">
      <alignment vertical="center"/>
    </xf>
    <xf numFmtId="9" fontId="0" fillId="11" borderId="13" xfId="12" applyNumberFormat="1" applyFill="1" applyBorder="1">
      <alignment vertical="center"/>
    </xf>
    <xf numFmtId="9" fontId="0" fillId="11" borderId="13" xfId="0" applyNumberFormat="1" applyFill="1" applyBorder="1">
      <alignment vertical="center"/>
    </xf>
    <xf numFmtId="0" fontId="11" fillId="8" borderId="23" xfId="0" applyFont="1" applyFill="1" applyBorder="1" applyAlignment="1">
      <alignment horizontal="center" vertical="center" wrapText="1"/>
    </xf>
    <xf numFmtId="0" fontId="7" fillId="8" borderId="23" xfId="0" applyFont="1" applyFill="1" applyBorder="1" applyAlignment="1">
      <alignment horizontal="center" vertical="center" wrapText="1"/>
    </xf>
    <xf numFmtId="0" fontId="13" fillId="11" borderId="13" xfId="0" applyNumberFormat="1" applyFont="1" applyFill="1" applyBorder="1">
      <alignment vertical="center"/>
    </xf>
    <xf numFmtId="0" fontId="11" fillId="8" borderId="1" xfId="0" applyNumberFormat="1" applyFont="1" applyFill="1" applyBorder="1" applyAlignment="1">
      <alignment horizontal="center" vertical="center" wrapText="1"/>
    </xf>
    <xf numFmtId="0" fontId="11" fillId="8" borderId="2" xfId="0" applyNumberFormat="1" applyFont="1" applyFill="1" applyBorder="1" applyAlignment="1">
      <alignment horizontal="center" vertical="center" wrapText="1"/>
    </xf>
    <xf numFmtId="0" fontId="11" fillId="8" borderId="6" xfId="0" applyNumberFormat="1" applyFont="1" applyFill="1" applyBorder="1" applyAlignment="1">
      <alignment horizontal="center" vertical="center" wrapText="1"/>
    </xf>
    <xf numFmtId="0" fontId="0" fillId="13" borderId="0" xfId="0" applyFill="1" applyAlignment="1">
      <alignment horizontal="center" vertical="center"/>
    </xf>
    <xf numFmtId="0" fontId="0" fillId="2" borderId="24" xfId="0" applyNumberFormat="1" applyFill="1" applyBorder="1" applyAlignment="1">
      <alignment vertical="center" wrapText="1"/>
    </xf>
    <xf numFmtId="0" fontId="0" fillId="2" borderId="3" xfId="0" applyNumberFormat="1" applyFill="1" applyBorder="1" applyAlignment="1">
      <alignment vertical="center" wrapText="1"/>
    </xf>
    <xf numFmtId="0" fontId="0" fillId="2" borderId="9" xfId="0" applyNumberFormat="1" applyFill="1" applyBorder="1" applyAlignment="1">
      <alignment vertical="center" wrapText="1"/>
    </xf>
    <xf numFmtId="0" fontId="0" fillId="13" borderId="0" xfId="0" applyFill="1">
      <alignment vertical="center"/>
    </xf>
    <xf numFmtId="0" fontId="0" fillId="11" borderId="24" xfId="0" applyNumberFormat="1" applyFill="1" applyBorder="1">
      <alignment vertical="center"/>
    </xf>
    <xf numFmtId="9" fontId="0" fillId="11" borderId="3" xfId="0" applyNumberFormat="1" applyFill="1" applyBorder="1">
      <alignment vertical="center"/>
    </xf>
    <xf numFmtId="0" fontId="0" fillId="11" borderId="9" xfId="0" applyNumberFormat="1" applyFill="1" applyBorder="1">
      <alignment vertical="center"/>
    </xf>
    <xf numFmtId="0" fontId="0" fillId="11" borderId="23" xfId="0" applyNumberFormat="1" applyFill="1" applyBorder="1">
      <alignment vertical="center"/>
    </xf>
    <xf numFmtId="0" fontId="0" fillId="11" borderId="25" xfId="0" applyNumberFormat="1" applyFill="1" applyBorder="1">
      <alignment vertical="center"/>
    </xf>
    <xf numFmtId="9" fontId="0" fillId="11" borderId="4" xfId="0" applyNumberFormat="1" applyFill="1" applyBorder="1">
      <alignment vertical="center"/>
    </xf>
    <xf numFmtId="0" fontId="0" fillId="11" borderId="26" xfId="0" applyNumberFormat="1" applyFill="1" applyBorder="1">
      <alignment vertical="center"/>
    </xf>
    <xf numFmtId="0" fontId="0" fillId="11" borderId="0" xfId="0" applyNumberFormat="1" applyFill="1">
      <alignment vertical="center"/>
    </xf>
    <xf numFmtId="9" fontId="0" fillId="11" borderId="0" xfId="0" applyNumberFormat="1" applyFill="1">
      <alignment vertical="center"/>
    </xf>
    <xf numFmtId="0" fontId="0" fillId="11" borderId="0" xfId="0" applyFill="1">
      <alignment vertical="center"/>
    </xf>
    <xf numFmtId="9" fontId="0" fillId="0" borderId="0" xfId="12" applyNumberFormat="1">
      <alignment vertical="center"/>
    </xf>
    <xf numFmtId="9" fontId="0" fillId="14" borderId="13" xfId="12" applyNumberFormat="1" applyFill="1" applyBorder="1" applyAlignment="1">
      <alignment horizontal="center" vertical="center"/>
    </xf>
    <xf numFmtId="0" fontId="9" fillId="15" borderId="27" xfId="0" applyFont="1" applyFill="1" applyBorder="1" applyAlignment="1">
      <alignment horizontal="center" vertical="center"/>
    </xf>
    <xf numFmtId="0" fontId="9" fillId="15" borderId="28" xfId="0" applyFont="1" applyFill="1" applyBorder="1" applyAlignment="1">
      <alignment vertical="center"/>
    </xf>
    <xf numFmtId="0" fontId="9" fillId="0" borderId="29" xfId="0" applyFont="1" applyFill="1" applyBorder="1" applyAlignment="1">
      <alignment horizontal="center" vertical="center"/>
    </xf>
    <xf numFmtId="178" fontId="9" fillId="0" borderId="13" xfId="0" applyNumberFormat="1" applyFont="1" applyFill="1" applyBorder="1" applyAlignment="1">
      <alignment vertical="center"/>
    </xf>
    <xf numFmtId="0" fontId="9" fillId="14" borderId="29" xfId="0" applyFont="1" applyFill="1" applyBorder="1" applyAlignment="1">
      <alignment horizontal="center" vertical="center"/>
    </xf>
    <xf numFmtId="179" fontId="9" fillId="0" borderId="13" xfId="0" applyNumberFormat="1" applyFont="1" applyFill="1" applyBorder="1" applyAlignment="1">
      <alignment vertical="center"/>
    </xf>
    <xf numFmtId="10" fontId="9" fillId="0" borderId="13" xfId="0" applyNumberFormat="1" applyFont="1" applyFill="1" applyBorder="1" applyAlignment="1">
      <alignment vertical="center"/>
    </xf>
    <xf numFmtId="0" fontId="9" fillId="0" borderId="13" xfId="0" applyFont="1" applyFill="1" applyBorder="1" applyAlignment="1">
      <alignment vertical="center"/>
    </xf>
    <xf numFmtId="0" fontId="9" fillId="3" borderId="29" xfId="0" applyFont="1" applyFill="1" applyBorder="1" applyAlignment="1">
      <alignment horizontal="center" vertical="center"/>
    </xf>
    <xf numFmtId="0" fontId="9" fillId="14" borderId="29" xfId="0" applyFont="1" applyFill="1" applyBorder="1" applyAlignment="1">
      <alignment horizontal="center" vertical="center" wrapText="1"/>
    </xf>
    <xf numFmtId="0" fontId="9" fillId="14" borderId="30" xfId="0" applyFont="1" applyFill="1" applyBorder="1" applyAlignment="1">
      <alignment horizontal="center" vertical="center"/>
    </xf>
    <xf numFmtId="0" fontId="9" fillId="0" borderId="31" xfId="0" applyFont="1" applyFill="1" applyBorder="1" applyAlignment="1">
      <alignment vertical="center"/>
    </xf>
    <xf numFmtId="0" fontId="0" fillId="0" borderId="0" xfId="0" applyFont="1" applyFill="1" applyAlignment="1">
      <alignment horizontal="center" vertical="center"/>
    </xf>
    <xf numFmtId="0" fontId="9" fillId="15" borderId="32" xfId="0" applyFont="1" applyFill="1" applyBorder="1" applyAlignment="1">
      <alignment vertical="center"/>
    </xf>
    <xf numFmtId="178" fontId="9" fillId="0" borderId="33" xfId="0" applyNumberFormat="1" applyFont="1" applyFill="1" applyBorder="1" applyAlignment="1">
      <alignment vertical="center"/>
    </xf>
    <xf numFmtId="179" fontId="9" fillId="0" borderId="33" xfId="0" applyNumberFormat="1" applyFont="1" applyFill="1" applyBorder="1" applyAlignment="1">
      <alignment vertical="center"/>
    </xf>
    <xf numFmtId="10" fontId="9" fillId="0" borderId="33" xfId="0" applyNumberFormat="1" applyFont="1" applyFill="1" applyBorder="1" applyAlignment="1">
      <alignment vertical="center"/>
    </xf>
    <xf numFmtId="0" fontId="18" fillId="0" borderId="13" xfId="0" applyFont="1" applyFill="1" applyBorder="1" applyAlignment="1">
      <alignment vertical="center"/>
    </xf>
    <xf numFmtId="0" fontId="9" fillId="0" borderId="33" xfId="0" applyFont="1" applyFill="1" applyBorder="1" applyAlignment="1">
      <alignment vertical="center"/>
    </xf>
    <xf numFmtId="0" fontId="19" fillId="0" borderId="13" xfId="0" applyFont="1" applyFill="1" applyBorder="1" applyAlignment="1">
      <alignment vertical="center"/>
    </xf>
    <xf numFmtId="0" fontId="9" fillId="0" borderId="34" xfId="0" applyFont="1" applyFill="1" applyBorder="1" applyAlignment="1">
      <alignment vertical="center"/>
    </xf>
    <xf numFmtId="0" fontId="20" fillId="0" borderId="35" xfId="0" applyFont="1" applyFill="1" applyBorder="1" applyAlignment="1">
      <alignment horizontal="center" vertical="center"/>
    </xf>
    <xf numFmtId="0" fontId="20" fillId="0" borderId="36" xfId="0" applyFont="1" applyFill="1" applyBorder="1" applyAlignment="1">
      <alignment horizontal="center" vertical="center"/>
    </xf>
    <xf numFmtId="0" fontId="9" fillId="0" borderId="37" xfId="0" applyFont="1" applyFill="1" applyBorder="1" applyAlignment="1">
      <alignment vertical="center"/>
    </xf>
    <xf numFmtId="0" fontId="9" fillId="0" borderId="38" xfId="0" applyFont="1" applyFill="1" applyBorder="1" applyAlignment="1">
      <alignment horizontal="center" vertical="center"/>
    </xf>
    <xf numFmtId="0" fontId="9" fillId="0" borderId="37" xfId="0" applyFont="1" applyFill="1" applyBorder="1" applyAlignment="1">
      <alignment horizontal="center" vertical="center"/>
    </xf>
    <xf numFmtId="0" fontId="3" fillId="2" borderId="38" xfId="0" applyNumberFormat="1" applyFont="1" applyFill="1" applyBorder="1" applyAlignment="1">
      <alignment horizontal="center" vertical="center"/>
    </xf>
    <xf numFmtId="0" fontId="3" fillId="2" borderId="38" xfId="0" applyNumberFormat="1" applyFont="1" applyFill="1" applyBorder="1" applyAlignment="1">
      <alignment horizontal="center" vertical="center" wrapText="1"/>
    </xf>
    <xf numFmtId="178" fontId="9" fillId="0" borderId="37" xfId="0" applyNumberFormat="1" applyFont="1" applyFill="1" applyBorder="1" applyAlignment="1">
      <alignment vertical="center"/>
    </xf>
    <xf numFmtId="178" fontId="9" fillId="0" borderId="38" xfId="0" applyNumberFormat="1" applyFont="1" applyFill="1" applyBorder="1" applyAlignment="1">
      <alignment vertical="center"/>
    </xf>
    <xf numFmtId="0" fontId="0" fillId="0" borderId="38" xfId="0" applyFont="1" applyFill="1" applyBorder="1" applyAlignment="1">
      <alignment vertical="center"/>
    </xf>
    <xf numFmtId="178" fontId="9" fillId="0" borderId="39" xfId="0" applyNumberFormat="1" applyFont="1" applyFill="1" applyBorder="1" applyAlignment="1">
      <alignment vertical="center"/>
    </xf>
    <xf numFmtId="0" fontId="0" fillId="0" borderId="39" xfId="0" applyFont="1" applyFill="1" applyBorder="1" applyAlignment="1">
      <alignment vertical="center"/>
    </xf>
    <xf numFmtId="0" fontId="9" fillId="0" borderId="38" xfId="0" applyFont="1" applyFill="1" applyBorder="1" applyAlignment="1">
      <alignment horizontal="center" vertical="center" wrapText="1"/>
    </xf>
    <xf numFmtId="0" fontId="3" fillId="2" borderId="38" xfId="0" applyFont="1" applyFill="1" applyBorder="1" applyAlignment="1">
      <alignment horizontal="center" vertical="center" wrapText="1"/>
    </xf>
    <xf numFmtId="0" fontId="9" fillId="14" borderId="38" xfId="0" applyFont="1" applyFill="1" applyBorder="1" applyAlignment="1">
      <alignment horizontal="center" vertical="center"/>
    </xf>
    <xf numFmtId="0" fontId="9" fillId="3" borderId="38" xfId="0" applyFont="1" applyFill="1" applyBorder="1" applyAlignment="1">
      <alignment horizontal="center" vertical="center"/>
    </xf>
    <xf numFmtId="0" fontId="20" fillId="0" borderId="40" xfId="0" applyFont="1" applyFill="1" applyBorder="1" applyAlignment="1">
      <alignment horizontal="center" vertical="center"/>
    </xf>
    <xf numFmtId="0" fontId="9" fillId="0" borderId="41" xfId="0" applyFont="1" applyFill="1" applyBorder="1" applyAlignment="1">
      <alignment horizontal="center" vertical="center" wrapText="1"/>
    </xf>
    <xf numFmtId="0" fontId="9" fillId="14" borderId="38" xfId="0" applyFont="1" applyFill="1" applyBorder="1" applyAlignment="1">
      <alignment horizontal="center" vertical="center" wrapText="1"/>
    </xf>
    <xf numFmtId="0" fontId="9" fillId="14" borderId="41" xfId="0" applyFont="1" applyFill="1" applyBorder="1" applyAlignment="1">
      <alignment horizontal="center" vertical="center"/>
    </xf>
    <xf numFmtId="0" fontId="0" fillId="0" borderId="41" xfId="0" applyFont="1" applyFill="1" applyBorder="1" applyAlignment="1">
      <alignment vertical="center"/>
    </xf>
    <xf numFmtId="0" fontId="0" fillId="0" borderId="42" xfId="0" applyFont="1" applyFill="1" applyBorder="1" applyAlignment="1">
      <alignment vertical="center"/>
    </xf>
    <xf numFmtId="0" fontId="0" fillId="0" borderId="43" xfId="0" applyBorder="1">
      <alignment vertical="center"/>
    </xf>
    <xf numFmtId="0" fontId="0" fillId="0" borderId="43" xfId="0" applyBorder="1">
      <alignment vertical="center"/>
    </xf>
    <xf numFmtId="0" fontId="0" fillId="0" borderId="44" xfId="0" applyBorder="1">
      <alignment vertical="center"/>
    </xf>
    <xf numFmtId="0" fontId="21" fillId="0" borderId="10" xfId="0" applyNumberFormat="1" applyFont="1" applyBorder="1" applyAlignment="1">
      <alignment horizontal="center" vertical="center"/>
    </xf>
    <xf numFmtId="0" fontId="21" fillId="0" borderId="45" xfId="0" applyNumberFormat="1" applyFont="1" applyBorder="1" applyAlignment="1">
      <alignment horizontal="center" vertical="center"/>
    </xf>
    <xf numFmtId="0" fontId="22" fillId="0" borderId="11" xfId="0" applyNumberFormat="1" applyFont="1" applyBorder="1" applyAlignment="1">
      <alignment horizontal="center" vertical="center"/>
    </xf>
    <xf numFmtId="0" fontId="0" fillId="0" borderId="46" xfId="0" applyBorder="1">
      <alignment vertical="center"/>
    </xf>
    <xf numFmtId="0" fontId="9" fillId="16" borderId="12" xfId="0" applyNumberFormat="1" applyFont="1" applyFill="1" applyBorder="1" applyAlignment="1">
      <alignment horizontal="center" vertical="center" wrapText="1"/>
    </xf>
    <xf numFmtId="0" fontId="9" fillId="16" borderId="13" xfId="0" applyNumberFormat="1" applyFont="1" applyFill="1" applyBorder="1" applyAlignment="1">
      <alignment horizontal="center" vertical="center" wrapText="1"/>
    </xf>
    <xf numFmtId="0" fontId="9" fillId="16" borderId="29" xfId="0" applyNumberFormat="1" applyFont="1" applyFill="1" applyBorder="1" applyAlignment="1">
      <alignment horizontal="center" vertical="center" wrapText="1"/>
    </xf>
    <xf numFmtId="0" fontId="9" fillId="16" borderId="13" xfId="0" applyNumberFormat="1" applyFont="1" applyFill="1" applyBorder="1" applyAlignment="1">
      <alignment horizontal="center" vertical="center"/>
    </xf>
    <xf numFmtId="0" fontId="9" fillId="16" borderId="13" xfId="0" applyNumberFormat="1" applyFont="1" applyFill="1" applyBorder="1" applyAlignment="1">
      <alignment vertical="center" wrapText="1"/>
    </xf>
    <xf numFmtId="0" fontId="0" fillId="0" borderId="21" xfId="0" applyBorder="1">
      <alignment vertical="center"/>
    </xf>
    <xf numFmtId="0" fontId="9" fillId="0" borderId="13" xfId="0" applyNumberFormat="1" applyFont="1" applyFill="1" applyBorder="1" applyAlignment="1">
      <alignment vertical="center" wrapText="1"/>
    </xf>
    <xf numFmtId="0" fontId="0" fillId="0" borderId="12" xfId="0" applyNumberFormat="1" applyBorder="1" applyAlignment="1">
      <alignment horizontal="center" vertical="top" wrapText="1"/>
    </xf>
    <xf numFmtId="0" fontId="0" fillId="0" borderId="13" xfId="0" applyNumberFormat="1" applyBorder="1" applyAlignment="1">
      <alignment horizontal="center" vertical="top" wrapText="1"/>
    </xf>
    <xf numFmtId="0" fontId="0" fillId="0" borderId="14" xfId="0" applyNumberFormat="1" applyBorder="1" applyAlignment="1">
      <alignment horizontal="center" vertical="top" wrapText="1"/>
    </xf>
    <xf numFmtId="0" fontId="0" fillId="0" borderId="15" xfId="0" applyNumberFormat="1" applyBorder="1" applyAlignment="1">
      <alignment horizontal="center" vertical="top" wrapText="1"/>
    </xf>
    <xf numFmtId="0" fontId="0" fillId="0" borderId="47" xfId="0" applyBorder="1">
      <alignment vertical="center"/>
    </xf>
    <xf numFmtId="0" fontId="0" fillId="0" borderId="48" xfId="0" applyBorder="1">
      <alignment vertical="center"/>
    </xf>
    <xf numFmtId="0" fontId="0" fillId="0" borderId="48" xfId="0" applyBorder="1">
      <alignment vertical="center"/>
    </xf>
    <xf numFmtId="0" fontId="9" fillId="3" borderId="13" xfId="0" applyNumberFormat="1" applyFont="1" applyFill="1" applyBorder="1" applyAlignment="1">
      <alignment vertical="center" wrapText="1"/>
    </xf>
    <xf numFmtId="9" fontId="0" fillId="0" borderId="13" xfId="12" applyFont="1" applyBorder="1">
      <alignment vertical="center"/>
    </xf>
    <xf numFmtId="9" fontId="23" fillId="0" borderId="13" xfId="12" applyFont="1" applyBorder="1">
      <alignment vertical="center"/>
    </xf>
    <xf numFmtId="0" fontId="22" fillId="0" borderId="19" xfId="0" applyNumberFormat="1" applyFont="1" applyBorder="1" applyAlignment="1">
      <alignment horizontal="center" vertical="center"/>
    </xf>
    <xf numFmtId="0" fontId="0" fillId="0" borderId="49" xfId="0" applyBorder="1">
      <alignment vertical="center"/>
    </xf>
    <xf numFmtId="0" fontId="0" fillId="0" borderId="50" xfId="0" applyBorder="1">
      <alignment vertical="center"/>
    </xf>
    <xf numFmtId="0" fontId="0" fillId="0" borderId="20" xfId="0" applyNumberFormat="1" applyBorder="1" applyAlignment="1">
      <alignment horizontal="center" vertical="center" wrapText="1"/>
    </xf>
    <xf numFmtId="0" fontId="0" fillId="0" borderId="51" xfId="0" applyBorder="1">
      <alignment vertical="center"/>
    </xf>
    <xf numFmtId="0" fontId="0" fillId="0" borderId="52" xfId="0" applyBorder="1">
      <alignment vertical="center"/>
    </xf>
    <xf numFmtId="0" fontId="0" fillId="0" borderId="20"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44" xfId="0" applyBorder="1">
      <alignment vertical="center"/>
    </xf>
    <xf numFmtId="0" fontId="0" fillId="0" borderId="47" xfId="0" applyBorder="1">
      <alignment vertical="center"/>
    </xf>
  </cellXfs>
  <cellStyles count="55">
    <cellStyle name="常规" xfId="0" builtinId="0"/>
    <cellStyle name="货币[0]" xfId="1" builtinId="7"/>
    <cellStyle name="20% - 强调文字颜色 3" xfId="2" builtinId="38"/>
    <cellStyle name="输入" xfId="3" builtinId="20"/>
    <cellStyle name="货币" xfId="4" builtinId="4"/>
    <cellStyle name="Normal 36"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百分比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Normal 11 3 2 2 2 2 2" xfId="27"/>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常规 2" xfId="52"/>
    <cellStyle name="Normal 31" xfId="53"/>
    <cellStyle name="常规 2 12" xfId="54"/>
  </cellStyles>
  <tableStyles count="0" defaultTableStyle="TableStyleMedium2"/>
  <colors>
    <mruColors>
      <color rgb="00B8CCE4"/>
      <color rgb="008DB4E2"/>
      <color rgb="00B7DEE8"/>
      <color rgb="00DCE6F1"/>
      <color rgb="00333333"/>
      <color rgb="00800080"/>
      <color rgb="00FFC000"/>
      <color rgb="00000000"/>
      <color rgb="00B1A0C7"/>
      <color rgb="0092D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7"/>
  <sheetViews>
    <sheetView tabSelected="1" zoomScale="85" zoomScaleNormal="85" workbookViewId="0">
      <selection activeCell="AA33" sqref="AA33"/>
    </sheetView>
  </sheetViews>
  <sheetFormatPr defaultColWidth="9" defaultRowHeight="14.4"/>
  <cols>
    <col min="2" max="2" width="7.44444444444444" customWidth="1"/>
    <col min="3" max="3" width="7.55555555555556" customWidth="1"/>
    <col min="4" max="5" width="5.66666666666667" customWidth="1"/>
    <col min="6" max="6" width="7.11111111111111" customWidth="1"/>
    <col min="7" max="7" width="6.77777777777778" customWidth="1"/>
    <col min="8" max="8" width="6" customWidth="1"/>
    <col min="10" max="10" width="6.44444444444444" customWidth="1"/>
    <col min="11" max="11" width="5.88888888888889" customWidth="1"/>
    <col min="13" max="13" width="5.77777777777778" customWidth="1"/>
    <col min="14" max="14" width="5.44444444444444" customWidth="1"/>
    <col min="16" max="17" width="6.22222222222222" customWidth="1"/>
    <col min="19" max="19" width="5.33333333333333" customWidth="1"/>
    <col min="20" max="20" width="5.22222222222222" customWidth="1"/>
    <col min="22" max="22" width="6.44444444444444" customWidth="1"/>
    <col min="24" max="24" width="6.11111111111111" customWidth="1"/>
  </cols>
  <sheetData>
    <row r="1" ht="15.15" spans="1:27">
      <c r="A1" s="170"/>
      <c r="B1" s="171"/>
      <c r="C1" s="171"/>
      <c r="D1" s="171"/>
      <c r="E1" s="171"/>
      <c r="F1" s="171"/>
      <c r="G1" s="171"/>
      <c r="H1" s="171"/>
      <c r="I1" s="171"/>
      <c r="J1" s="171"/>
      <c r="K1" s="171"/>
      <c r="L1" s="171"/>
      <c r="M1" s="171"/>
      <c r="N1" s="171"/>
      <c r="O1" s="171"/>
      <c r="P1" s="171"/>
      <c r="Q1" s="171"/>
      <c r="R1" s="171"/>
      <c r="S1" s="171"/>
      <c r="T1" s="171"/>
      <c r="U1" s="171"/>
      <c r="V1" s="171"/>
      <c r="W1" s="171"/>
      <c r="X1" s="171"/>
      <c r="Y1" s="171"/>
      <c r="Z1" s="170"/>
      <c r="AA1" s="170"/>
    </row>
    <row r="2" ht="41.1" spans="1:27">
      <c r="A2" s="172"/>
      <c r="B2" s="173" t="s">
        <v>0</v>
      </c>
      <c r="C2" s="174"/>
      <c r="D2" s="175"/>
      <c r="E2" s="175"/>
      <c r="F2" s="175"/>
      <c r="G2" s="175"/>
      <c r="H2" s="175"/>
      <c r="I2" s="175"/>
      <c r="J2" s="175"/>
      <c r="K2" s="175"/>
      <c r="L2" s="175"/>
      <c r="M2" s="175"/>
      <c r="N2" s="175"/>
      <c r="O2" s="175"/>
      <c r="P2" s="175"/>
      <c r="Q2" s="175"/>
      <c r="R2" s="175"/>
      <c r="S2" s="175"/>
      <c r="T2" s="175"/>
      <c r="U2" s="175"/>
      <c r="V2" s="175"/>
      <c r="W2" s="175"/>
      <c r="X2" s="175"/>
      <c r="Y2" s="194"/>
      <c r="Z2" s="195"/>
      <c r="AA2" s="196"/>
    </row>
    <row r="3" ht="16.5" spans="1:27">
      <c r="A3" s="176"/>
      <c r="B3" s="177" t="s">
        <v>1</v>
      </c>
      <c r="C3" s="178" t="s">
        <v>2</v>
      </c>
      <c r="D3" s="178" t="s">
        <v>3</v>
      </c>
      <c r="E3" s="179" t="s">
        <v>4</v>
      </c>
      <c r="F3" s="178" t="s">
        <v>5</v>
      </c>
      <c r="G3" s="180" t="s">
        <v>6</v>
      </c>
      <c r="H3" s="180"/>
      <c r="I3" s="180"/>
      <c r="J3" s="180" t="s">
        <v>7</v>
      </c>
      <c r="K3" s="180"/>
      <c r="L3" s="180"/>
      <c r="M3" s="180" t="s">
        <v>8</v>
      </c>
      <c r="N3" s="180"/>
      <c r="O3" s="180"/>
      <c r="P3" s="180" t="s">
        <v>9</v>
      </c>
      <c r="Q3" s="180"/>
      <c r="R3" s="180"/>
      <c r="S3" s="180" t="s">
        <v>10</v>
      </c>
      <c r="T3" s="180"/>
      <c r="U3" s="180"/>
      <c r="V3" s="178" t="s">
        <v>11</v>
      </c>
      <c r="W3" s="76" t="s">
        <v>12</v>
      </c>
      <c r="X3" s="76" t="s">
        <v>13</v>
      </c>
      <c r="Y3" s="197" t="s">
        <v>14</v>
      </c>
      <c r="Z3" s="198"/>
      <c r="AA3" s="199"/>
    </row>
    <row r="4" ht="31.5" spans="1:27">
      <c r="A4" s="176"/>
      <c r="B4" s="177"/>
      <c r="C4" s="178"/>
      <c r="D4" s="178"/>
      <c r="E4" s="179"/>
      <c r="F4" s="178"/>
      <c r="G4" s="181" t="s">
        <v>15</v>
      </c>
      <c r="H4" s="181" t="s">
        <v>16</v>
      </c>
      <c r="I4" s="191" t="s">
        <v>17</v>
      </c>
      <c r="J4" s="181" t="s">
        <v>15</v>
      </c>
      <c r="K4" s="181" t="s">
        <v>16</v>
      </c>
      <c r="L4" s="191" t="s">
        <v>17</v>
      </c>
      <c r="M4" s="181" t="s">
        <v>18</v>
      </c>
      <c r="N4" s="181" t="s">
        <v>19</v>
      </c>
      <c r="O4" s="191" t="s">
        <v>17</v>
      </c>
      <c r="P4" s="181" t="s">
        <v>20</v>
      </c>
      <c r="Q4" s="181" t="s">
        <v>21</v>
      </c>
      <c r="R4" s="191" t="s">
        <v>22</v>
      </c>
      <c r="S4" s="181" t="s">
        <v>23</v>
      </c>
      <c r="T4" s="181" t="s">
        <v>24</v>
      </c>
      <c r="U4" s="191" t="s">
        <v>25</v>
      </c>
      <c r="V4" s="178"/>
      <c r="W4" s="76"/>
      <c r="X4" s="76"/>
      <c r="Y4" s="197"/>
      <c r="Z4" s="198"/>
      <c r="AA4" s="199"/>
    </row>
    <row r="5" ht="16.5" spans="1:27">
      <c r="A5" s="176"/>
      <c r="B5" s="42">
        <v>1</v>
      </c>
      <c r="C5" s="182"/>
      <c r="D5" s="62"/>
      <c r="E5" s="183"/>
      <c r="F5" s="62"/>
      <c r="G5" s="62">
        <v>5</v>
      </c>
      <c r="H5" s="62">
        <v>4</v>
      </c>
      <c r="I5" s="192">
        <f>-(H5-G5)/G5</f>
        <v>0.2</v>
      </c>
      <c r="J5" s="62">
        <v>5000</v>
      </c>
      <c r="K5" s="62">
        <v>4000</v>
      </c>
      <c r="L5" s="192">
        <f>-(K5-J5)/J5</f>
        <v>0.2</v>
      </c>
      <c r="M5" s="62">
        <v>4</v>
      </c>
      <c r="N5" s="62">
        <v>4.5</v>
      </c>
      <c r="O5" s="192">
        <f>(N5-M5)/M5</f>
        <v>0.125</v>
      </c>
      <c r="P5" s="62">
        <v>300</v>
      </c>
      <c r="Q5" s="62">
        <v>400</v>
      </c>
      <c r="R5" s="192">
        <f>(Q5-P5)/P5</f>
        <v>0.333333333333333</v>
      </c>
      <c r="S5" s="62">
        <v>100</v>
      </c>
      <c r="T5" s="62">
        <v>110</v>
      </c>
      <c r="U5" s="192">
        <f>(T5-S5)/S5</f>
        <v>0.1</v>
      </c>
      <c r="V5" s="62">
        <v>600</v>
      </c>
      <c r="W5" s="193">
        <f>T5*4/Q5</f>
        <v>1.1</v>
      </c>
      <c r="X5" s="193">
        <f>(T5*4)/V5</f>
        <v>0.733333333333333</v>
      </c>
      <c r="Y5" s="92"/>
      <c r="Z5" s="198"/>
      <c r="AA5" s="199"/>
    </row>
    <row r="6" ht="16.5" spans="1:27">
      <c r="A6" s="176"/>
      <c r="B6" s="42">
        <v>2</v>
      </c>
      <c r="C6" s="182"/>
      <c r="D6" s="62"/>
      <c r="E6" s="183"/>
      <c r="F6" s="62"/>
      <c r="G6" s="62"/>
      <c r="H6" s="62"/>
      <c r="I6" s="62"/>
      <c r="J6" s="62"/>
      <c r="K6" s="62"/>
      <c r="L6" s="62"/>
      <c r="M6" s="62"/>
      <c r="N6" s="62"/>
      <c r="O6" s="62"/>
      <c r="P6" s="62"/>
      <c r="Q6" s="62"/>
      <c r="R6" s="62"/>
      <c r="S6" s="62"/>
      <c r="T6" s="62"/>
      <c r="U6" s="62"/>
      <c r="V6" s="62"/>
      <c r="W6" s="62"/>
      <c r="X6" s="62"/>
      <c r="Y6" s="92"/>
      <c r="Z6" s="198"/>
      <c r="AA6" s="199"/>
    </row>
    <row r="7" ht="15.9" spans="1:27">
      <c r="A7" s="176"/>
      <c r="B7" s="42">
        <v>3</v>
      </c>
      <c r="C7" s="182"/>
      <c r="D7" s="62"/>
      <c r="E7" s="62"/>
      <c r="F7" s="62"/>
      <c r="G7" s="62"/>
      <c r="H7" s="62"/>
      <c r="I7" s="62"/>
      <c r="J7" s="62"/>
      <c r="K7" s="62"/>
      <c r="L7" s="62"/>
      <c r="M7" s="62"/>
      <c r="N7" s="62"/>
      <c r="O7" s="62"/>
      <c r="P7" s="62"/>
      <c r="Q7" s="62"/>
      <c r="R7" s="62"/>
      <c r="S7" s="62"/>
      <c r="T7" s="62"/>
      <c r="U7" s="62"/>
      <c r="V7" s="62"/>
      <c r="W7" s="62"/>
      <c r="X7" s="62"/>
      <c r="Y7" s="92"/>
      <c r="Z7" s="198"/>
      <c r="AA7" s="199"/>
    </row>
    <row r="8" ht="15.9" spans="1:27">
      <c r="A8" s="176"/>
      <c r="B8" s="42">
        <v>4</v>
      </c>
      <c r="C8" s="182"/>
      <c r="D8" s="62"/>
      <c r="E8" s="62"/>
      <c r="F8" s="62"/>
      <c r="G8" s="62"/>
      <c r="H8" s="62"/>
      <c r="I8" s="62"/>
      <c r="J8" s="62"/>
      <c r="K8" s="62"/>
      <c r="L8" s="62"/>
      <c r="M8" s="62"/>
      <c r="N8" s="62"/>
      <c r="O8" s="62"/>
      <c r="P8" s="62"/>
      <c r="Q8" s="62"/>
      <c r="R8" s="62"/>
      <c r="S8" s="62"/>
      <c r="T8" s="62"/>
      <c r="U8" s="62"/>
      <c r="V8" s="62"/>
      <c r="W8" s="62"/>
      <c r="X8" s="62"/>
      <c r="Y8" s="92"/>
      <c r="Z8" s="198"/>
      <c r="AA8" s="199"/>
    </row>
    <row r="9" ht="15.9" spans="1:27">
      <c r="A9" s="176"/>
      <c r="B9" s="42">
        <v>5</v>
      </c>
      <c r="C9" s="182"/>
      <c r="D9" s="62"/>
      <c r="E9" s="62"/>
      <c r="F9" s="62"/>
      <c r="G9" s="62"/>
      <c r="H9" s="62"/>
      <c r="I9" s="62"/>
      <c r="J9" s="62"/>
      <c r="K9" s="62"/>
      <c r="L9" s="62"/>
      <c r="M9" s="62"/>
      <c r="N9" s="62"/>
      <c r="O9" s="62"/>
      <c r="P9" s="62"/>
      <c r="Q9" s="62"/>
      <c r="R9" s="62"/>
      <c r="S9" s="62"/>
      <c r="T9" s="62"/>
      <c r="U9" s="62"/>
      <c r="V9" s="62"/>
      <c r="W9" s="62"/>
      <c r="X9" s="62"/>
      <c r="Y9" s="92"/>
      <c r="Z9" s="198"/>
      <c r="AA9" s="199"/>
    </row>
    <row r="10" ht="15.9" spans="1:27">
      <c r="A10" s="176"/>
      <c r="B10" s="42">
        <v>6</v>
      </c>
      <c r="C10" s="182"/>
      <c r="D10" s="62"/>
      <c r="E10" s="62"/>
      <c r="F10" s="62"/>
      <c r="G10" s="62"/>
      <c r="H10" s="62"/>
      <c r="I10" s="62"/>
      <c r="J10" s="62"/>
      <c r="K10" s="62"/>
      <c r="L10" s="62"/>
      <c r="M10" s="62"/>
      <c r="N10" s="62"/>
      <c r="O10" s="62"/>
      <c r="P10" s="62"/>
      <c r="Q10" s="62"/>
      <c r="R10" s="62"/>
      <c r="S10" s="62"/>
      <c r="T10" s="62"/>
      <c r="U10" s="62"/>
      <c r="V10" s="62"/>
      <c r="W10" s="62"/>
      <c r="X10" s="62"/>
      <c r="Y10" s="92"/>
      <c r="Z10" s="198"/>
      <c r="AA10" s="199"/>
    </row>
    <row r="11" ht="15.9" spans="1:27">
      <c r="A11" s="176"/>
      <c r="B11" s="42">
        <v>7</v>
      </c>
      <c r="C11" s="182"/>
      <c r="D11" s="62"/>
      <c r="E11" s="62"/>
      <c r="F11" s="62"/>
      <c r="G11" s="62"/>
      <c r="H11" s="62"/>
      <c r="I11" s="62"/>
      <c r="J11" s="62"/>
      <c r="K11" s="62"/>
      <c r="L11" s="62"/>
      <c r="M11" s="62"/>
      <c r="N11" s="62"/>
      <c r="O11" s="62"/>
      <c r="P11" s="62"/>
      <c r="Q11" s="62"/>
      <c r="R11" s="62"/>
      <c r="S11" s="62"/>
      <c r="T11" s="62"/>
      <c r="U11" s="62"/>
      <c r="V11" s="62"/>
      <c r="W11" s="62"/>
      <c r="X11" s="62"/>
      <c r="Y11" s="92"/>
      <c r="Z11" s="198"/>
      <c r="AA11" s="199"/>
    </row>
    <row r="12" ht="15.9" spans="1:27">
      <c r="A12" s="176"/>
      <c r="B12" s="42">
        <v>8</v>
      </c>
      <c r="C12" s="182"/>
      <c r="D12" s="62"/>
      <c r="E12" s="62"/>
      <c r="F12" s="62"/>
      <c r="G12" s="62"/>
      <c r="H12" s="62"/>
      <c r="I12" s="62"/>
      <c r="J12" s="62"/>
      <c r="K12" s="62"/>
      <c r="L12" s="62"/>
      <c r="M12" s="62"/>
      <c r="N12" s="62"/>
      <c r="O12" s="62"/>
      <c r="P12" s="62"/>
      <c r="Q12" s="62"/>
      <c r="R12" s="62"/>
      <c r="S12" s="62"/>
      <c r="T12" s="62"/>
      <c r="U12" s="62"/>
      <c r="V12" s="62"/>
      <c r="W12" s="62"/>
      <c r="X12" s="62"/>
      <c r="Y12" s="92"/>
      <c r="Z12" s="198"/>
      <c r="AA12" s="199"/>
    </row>
    <row r="13" ht="15.9" spans="1:27">
      <c r="A13" s="176"/>
      <c r="B13" s="42">
        <v>9</v>
      </c>
      <c r="C13" s="182"/>
      <c r="D13" s="62"/>
      <c r="E13" s="62"/>
      <c r="F13" s="62"/>
      <c r="G13" s="62"/>
      <c r="H13" s="62"/>
      <c r="I13" s="62"/>
      <c r="J13" s="62"/>
      <c r="K13" s="62"/>
      <c r="L13" s="62"/>
      <c r="M13" s="62"/>
      <c r="N13" s="62"/>
      <c r="O13" s="62"/>
      <c r="P13" s="62"/>
      <c r="Q13" s="62"/>
      <c r="R13" s="62"/>
      <c r="S13" s="62"/>
      <c r="T13" s="62"/>
      <c r="U13" s="62"/>
      <c r="V13" s="62"/>
      <c r="W13" s="62"/>
      <c r="X13" s="62"/>
      <c r="Y13" s="92"/>
      <c r="Z13" s="198"/>
      <c r="AA13" s="199"/>
    </row>
    <row r="14" ht="15.9" spans="1:27">
      <c r="A14" s="176"/>
      <c r="B14" s="42">
        <v>10</v>
      </c>
      <c r="C14" s="182"/>
      <c r="D14" s="62"/>
      <c r="E14" s="62"/>
      <c r="F14" s="62"/>
      <c r="G14" s="62"/>
      <c r="H14" s="62"/>
      <c r="I14" s="62"/>
      <c r="J14" s="62"/>
      <c r="K14" s="62"/>
      <c r="L14" s="62"/>
      <c r="M14" s="62"/>
      <c r="N14" s="62"/>
      <c r="O14" s="62"/>
      <c r="P14" s="62"/>
      <c r="Q14" s="62"/>
      <c r="R14" s="62"/>
      <c r="S14" s="62"/>
      <c r="T14" s="62"/>
      <c r="U14" s="62"/>
      <c r="V14" s="62"/>
      <c r="W14" s="62"/>
      <c r="X14" s="62"/>
      <c r="Y14" s="92"/>
      <c r="Z14" s="198"/>
      <c r="AA14" s="199"/>
    </row>
    <row r="15" ht="15.9" spans="1:27">
      <c r="A15" s="176"/>
      <c r="B15" s="42">
        <v>11</v>
      </c>
      <c r="C15" s="182"/>
      <c r="D15" s="62"/>
      <c r="E15" s="62"/>
      <c r="F15" s="62"/>
      <c r="G15" s="62"/>
      <c r="H15" s="62"/>
      <c r="I15" s="62"/>
      <c r="J15" s="62"/>
      <c r="K15" s="62"/>
      <c r="L15" s="62"/>
      <c r="M15" s="62"/>
      <c r="N15" s="62"/>
      <c r="O15" s="62"/>
      <c r="P15" s="62"/>
      <c r="Q15" s="62"/>
      <c r="R15" s="62"/>
      <c r="S15" s="62"/>
      <c r="T15" s="62"/>
      <c r="U15" s="62"/>
      <c r="V15" s="62"/>
      <c r="W15" s="62"/>
      <c r="X15" s="62"/>
      <c r="Y15" s="92"/>
      <c r="Z15" s="198"/>
      <c r="AA15" s="199"/>
    </row>
    <row r="16" ht="15.9" spans="1:27">
      <c r="A16" s="176"/>
      <c r="B16" s="42">
        <v>12</v>
      </c>
      <c r="C16" s="182"/>
      <c r="D16" s="62"/>
      <c r="E16" s="62"/>
      <c r="F16" s="62"/>
      <c r="G16" s="62"/>
      <c r="H16" s="62"/>
      <c r="I16" s="62"/>
      <c r="J16" s="62"/>
      <c r="K16" s="62"/>
      <c r="L16" s="62"/>
      <c r="M16" s="62"/>
      <c r="N16" s="62"/>
      <c r="O16" s="62"/>
      <c r="P16" s="62"/>
      <c r="Q16" s="62"/>
      <c r="R16" s="62"/>
      <c r="S16" s="62"/>
      <c r="T16" s="62"/>
      <c r="U16" s="62"/>
      <c r="V16" s="62"/>
      <c r="W16" s="62"/>
      <c r="X16" s="62"/>
      <c r="Y16" s="92"/>
      <c r="Z16" s="198"/>
      <c r="AA16" s="199"/>
    </row>
    <row r="17" ht="15.9" spans="1:27">
      <c r="A17" s="176"/>
      <c r="B17" s="42">
        <v>13</v>
      </c>
      <c r="C17" s="182"/>
      <c r="D17" s="62"/>
      <c r="E17" s="62"/>
      <c r="F17" s="62"/>
      <c r="G17" s="62"/>
      <c r="H17" s="62"/>
      <c r="I17" s="62"/>
      <c r="J17" s="62"/>
      <c r="K17" s="62"/>
      <c r="L17" s="62"/>
      <c r="M17" s="62"/>
      <c r="N17" s="62"/>
      <c r="O17" s="62"/>
      <c r="P17" s="62"/>
      <c r="Q17" s="62"/>
      <c r="R17" s="62"/>
      <c r="S17" s="62"/>
      <c r="T17" s="62"/>
      <c r="U17" s="62"/>
      <c r="V17" s="62"/>
      <c r="W17" s="62"/>
      <c r="X17" s="62"/>
      <c r="Y17" s="92"/>
      <c r="Z17" s="198"/>
      <c r="AA17" s="199"/>
    </row>
    <row r="18" ht="15.9" spans="1:27">
      <c r="A18" s="176"/>
      <c r="B18" s="42">
        <v>14</v>
      </c>
      <c r="C18" s="182"/>
      <c r="D18" s="62"/>
      <c r="E18" s="62"/>
      <c r="F18" s="62"/>
      <c r="G18" s="62"/>
      <c r="H18" s="62"/>
      <c r="I18" s="62"/>
      <c r="J18" s="62"/>
      <c r="K18" s="62"/>
      <c r="L18" s="62"/>
      <c r="M18" s="62"/>
      <c r="N18" s="62"/>
      <c r="O18" s="62"/>
      <c r="P18" s="62"/>
      <c r="Q18" s="62"/>
      <c r="R18" s="62"/>
      <c r="S18" s="62"/>
      <c r="T18" s="62"/>
      <c r="U18" s="62"/>
      <c r="V18" s="62"/>
      <c r="W18" s="62"/>
      <c r="X18" s="62"/>
      <c r="Y18" s="92"/>
      <c r="Z18" s="198"/>
      <c r="AA18" s="199"/>
    </row>
    <row r="19" ht="15.9" spans="1:27">
      <c r="A19" s="176"/>
      <c r="B19" s="42">
        <v>15</v>
      </c>
      <c r="C19" s="182"/>
      <c r="D19" s="62"/>
      <c r="E19" s="62"/>
      <c r="F19" s="62"/>
      <c r="G19" s="62"/>
      <c r="H19" s="62"/>
      <c r="I19" s="62"/>
      <c r="J19" s="62"/>
      <c r="K19" s="62"/>
      <c r="L19" s="62"/>
      <c r="M19" s="62"/>
      <c r="N19" s="62"/>
      <c r="O19" s="62"/>
      <c r="P19" s="62"/>
      <c r="Q19" s="62"/>
      <c r="R19" s="62"/>
      <c r="S19" s="62"/>
      <c r="T19" s="62"/>
      <c r="U19" s="62"/>
      <c r="V19" s="62"/>
      <c r="W19" s="62"/>
      <c r="X19" s="62"/>
      <c r="Y19" s="92"/>
      <c r="Z19" s="198"/>
      <c r="AA19" s="199"/>
    </row>
    <row r="20" ht="50" hidden="1" customHeight="1" spans="1:27">
      <c r="A20" s="176"/>
      <c r="B20" s="42">
        <v>16</v>
      </c>
      <c r="C20" s="182"/>
      <c r="D20" s="62"/>
      <c r="E20" s="62"/>
      <c r="F20" s="62"/>
      <c r="G20" s="62"/>
      <c r="H20" s="62"/>
      <c r="I20" s="62"/>
      <c r="J20" s="62"/>
      <c r="K20" s="62"/>
      <c r="L20" s="62"/>
      <c r="M20" s="62"/>
      <c r="N20" s="62"/>
      <c r="O20" s="62"/>
      <c r="P20" s="62"/>
      <c r="Q20" s="62"/>
      <c r="R20" s="62"/>
      <c r="S20" s="62"/>
      <c r="T20" s="62"/>
      <c r="U20" s="62"/>
      <c r="V20" s="62"/>
      <c r="W20" s="62"/>
      <c r="X20" s="62"/>
      <c r="Y20" s="92"/>
      <c r="Z20" s="198"/>
      <c r="AA20" s="199"/>
    </row>
    <row r="21" ht="15.9" hidden="1" spans="1:27">
      <c r="A21" s="176"/>
      <c r="B21" s="42">
        <v>17</v>
      </c>
      <c r="C21" s="182"/>
      <c r="D21" s="62"/>
      <c r="E21" s="62"/>
      <c r="F21" s="62"/>
      <c r="G21" s="62"/>
      <c r="H21" s="62"/>
      <c r="I21" s="62"/>
      <c r="J21" s="62"/>
      <c r="K21" s="62"/>
      <c r="L21" s="62"/>
      <c r="M21" s="62"/>
      <c r="N21" s="62"/>
      <c r="O21" s="62"/>
      <c r="P21" s="62"/>
      <c r="Q21" s="62"/>
      <c r="R21" s="62"/>
      <c r="S21" s="62"/>
      <c r="T21" s="62"/>
      <c r="U21" s="62"/>
      <c r="V21" s="62"/>
      <c r="W21" s="62"/>
      <c r="X21" s="62"/>
      <c r="Y21" s="92"/>
      <c r="Z21" s="198"/>
      <c r="AA21" s="199"/>
    </row>
    <row r="22" ht="15.9" hidden="1" spans="1:27">
      <c r="A22" s="176"/>
      <c r="B22" s="42">
        <v>18</v>
      </c>
      <c r="C22" s="182"/>
      <c r="D22" s="62"/>
      <c r="E22" s="62"/>
      <c r="F22" s="62"/>
      <c r="G22" s="62"/>
      <c r="H22" s="62"/>
      <c r="I22" s="62"/>
      <c r="J22" s="62"/>
      <c r="K22" s="62"/>
      <c r="L22" s="62"/>
      <c r="M22" s="62"/>
      <c r="N22" s="62"/>
      <c r="O22" s="62"/>
      <c r="P22" s="62"/>
      <c r="Q22" s="62"/>
      <c r="R22" s="62"/>
      <c r="S22" s="62"/>
      <c r="T22" s="62"/>
      <c r="U22" s="62"/>
      <c r="V22" s="62"/>
      <c r="W22" s="62"/>
      <c r="X22" s="62"/>
      <c r="Y22" s="92"/>
      <c r="Z22" s="198"/>
      <c r="AA22" s="199"/>
    </row>
    <row r="23" ht="22" hidden="1" customHeight="1" spans="1:27">
      <c r="A23" s="176"/>
      <c r="B23" s="42">
        <v>19</v>
      </c>
      <c r="C23" s="182"/>
      <c r="D23" s="62"/>
      <c r="E23" s="62"/>
      <c r="F23" s="62"/>
      <c r="G23" s="62"/>
      <c r="H23" s="62"/>
      <c r="I23" s="62"/>
      <c r="J23" s="62"/>
      <c r="K23" s="62"/>
      <c r="L23" s="62"/>
      <c r="M23" s="62"/>
      <c r="N23" s="62"/>
      <c r="O23" s="62"/>
      <c r="P23" s="62"/>
      <c r="Q23" s="62"/>
      <c r="R23" s="62"/>
      <c r="S23" s="62"/>
      <c r="T23" s="62"/>
      <c r="U23" s="62"/>
      <c r="V23" s="62"/>
      <c r="W23" s="62"/>
      <c r="X23" s="62"/>
      <c r="Y23" s="92"/>
      <c r="Z23" s="198"/>
      <c r="AA23" s="199"/>
    </row>
    <row r="24" ht="15.9" hidden="1" spans="1:27">
      <c r="A24" s="176"/>
      <c r="B24" s="42">
        <v>20</v>
      </c>
      <c r="C24" s="182"/>
      <c r="D24" s="62"/>
      <c r="E24" s="62"/>
      <c r="F24" s="62"/>
      <c r="G24" s="62"/>
      <c r="H24" s="62"/>
      <c r="I24" s="62"/>
      <c r="J24" s="62"/>
      <c r="K24" s="62"/>
      <c r="L24" s="62"/>
      <c r="M24" s="62"/>
      <c r="N24" s="62"/>
      <c r="O24" s="62"/>
      <c r="P24" s="62"/>
      <c r="Q24" s="62"/>
      <c r="R24" s="62"/>
      <c r="S24" s="62"/>
      <c r="T24" s="62"/>
      <c r="U24" s="62"/>
      <c r="V24" s="62"/>
      <c r="W24" s="62"/>
      <c r="X24" s="62"/>
      <c r="Y24" s="92"/>
      <c r="Z24" s="198"/>
      <c r="AA24" s="199"/>
    </row>
    <row r="25" ht="15.9" hidden="1" spans="1:27">
      <c r="A25" s="176"/>
      <c r="B25" s="42">
        <v>21</v>
      </c>
      <c r="C25" s="182"/>
      <c r="D25" s="62"/>
      <c r="E25" s="62"/>
      <c r="F25" s="62"/>
      <c r="G25" s="62"/>
      <c r="H25" s="62"/>
      <c r="I25" s="62"/>
      <c r="J25" s="62"/>
      <c r="K25" s="62"/>
      <c r="L25" s="62"/>
      <c r="M25" s="62"/>
      <c r="N25" s="62"/>
      <c r="O25" s="62"/>
      <c r="P25" s="62"/>
      <c r="Q25" s="62"/>
      <c r="R25" s="62"/>
      <c r="S25" s="62"/>
      <c r="T25" s="62"/>
      <c r="U25" s="62"/>
      <c r="V25" s="62"/>
      <c r="W25" s="62"/>
      <c r="X25" s="62"/>
      <c r="Y25" s="92"/>
      <c r="Z25" s="198"/>
      <c r="AA25" s="199"/>
    </row>
    <row r="26" ht="15.9" spans="1:27">
      <c r="A26" s="176"/>
      <c r="B26" s="42">
        <v>22</v>
      </c>
      <c r="C26" s="182"/>
      <c r="D26" s="62"/>
      <c r="E26" s="62"/>
      <c r="F26" s="62"/>
      <c r="G26" s="62"/>
      <c r="H26" s="62"/>
      <c r="I26" s="62"/>
      <c r="J26" s="62"/>
      <c r="K26" s="62"/>
      <c r="L26" s="62"/>
      <c r="M26" s="62"/>
      <c r="N26" s="62"/>
      <c r="O26" s="62"/>
      <c r="P26" s="62"/>
      <c r="Q26" s="62"/>
      <c r="R26" s="62"/>
      <c r="S26" s="62"/>
      <c r="T26" s="62"/>
      <c r="U26" s="62"/>
      <c r="V26" s="62"/>
      <c r="W26" s="62"/>
      <c r="X26" s="62"/>
      <c r="Y26" s="92"/>
      <c r="Z26" s="198"/>
      <c r="AA26" s="199"/>
    </row>
    <row r="27" ht="15.9" spans="1:27">
      <c r="A27" s="176"/>
      <c r="B27" s="42">
        <v>23</v>
      </c>
      <c r="C27" s="182"/>
      <c r="D27" s="62"/>
      <c r="E27" s="62"/>
      <c r="F27" s="62"/>
      <c r="G27" s="62"/>
      <c r="H27" s="62"/>
      <c r="I27" s="62"/>
      <c r="J27" s="62"/>
      <c r="K27" s="62"/>
      <c r="L27" s="62"/>
      <c r="M27" s="62"/>
      <c r="N27" s="62"/>
      <c r="O27" s="62"/>
      <c r="P27" s="62"/>
      <c r="Q27" s="62"/>
      <c r="R27" s="62"/>
      <c r="S27" s="62"/>
      <c r="T27" s="62"/>
      <c r="U27" s="62"/>
      <c r="V27" s="62"/>
      <c r="W27" s="62"/>
      <c r="X27" s="62"/>
      <c r="Y27" s="92"/>
      <c r="Z27" s="198"/>
      <c r="AA27" s="199"/>
    </row>
    <row r="28" ht="15.9" spans="1:27">
      <c r="A28" s="176"/>
      <c r="B28" s="42">
        <v>24</v>
      </c>
      <c r="C28" s="182"/>
      <c r="D28" s="62"/>
      <c r="E28" s="62"/>
      <c r="F28" s="62"/>
      <c r="G28" s="62"/>
      <c r="H28" s="62"/>
      <c r="I28" s="62"/>
      <c r="J28" s="62"/>
      <c r="K28" s="62"/>
      <c r="L28" s="62"/>
      <c r="M28" s="62"/>
      <c r="N28" s="62"/>
      <c r="O28" s="62"/>
      <c r="P28" s="62"/>
      <c r="Q28" s="62"/>
      <c r="R28" s="62"/>
      <c r="S28" s="62"/>
      <c r="T28" s="62"/>
      <c r="U28" s="62"/>
      <c r="V28" s="62"/>
      <c r="W28" s="62"/>
      <c r="X28" s="62"/>
      <c r="Y28" s="92"/>
      <c r="Z28" s="198"/>
      <c r="AA28" s="199"/>
    </row>
    <row r="29" ht="15.9" spans="1:27">
      <c r="A29" s="176"/>
      <c r="B29" s="42">
        <v>25</v>
      </c>
      <c r="C29" s="182"/>
      <c r="D29" s="62"/>
      <c r="E29" s="62"/>
      <c r="F29" s="62"/>
      <c r="G29" s="62"/>
      <c r="H29" s="62"/>
      <c r="I29" s="62"/>
      <c r="J29" s="62"/>
      <c r="K29" s="62"/>
      <c r="L29" s="62"/>
      <c r="M29" s="62"/>
      <c r="N29" s="62"/>
      <c r="O29" s="62"/>
      <c r="P29" s="62"/>
      <c r="Q29" s="62"/>
      <c r="R29" s="62"/>
      <c r="S29" s="62"/>
      <c r="T29" s="62"/>
      <c r="U29" s="62"/>
      <c r="V29" s="62"/>
      <c r="W29" s="62"/>
      <c r="X29" s="62"/>
      <c r="Y29" s="92"/>
      <c r="Z29" s="198"/>
      <c r="AA29" s="199"/>
    </row>
    <row r="30" ht="15.9" spans="1:27">
      <c r="A30" s="176"/>
      <c r="B30" s="184" t="s">
        <v>26</v>
      </c>
      <c r="C30" s="185"/>
      <c r="D30" s="185"/>
      <c r="E30" s="185"/>
      <c r="F30" s="185"/>
      <c r="G30" s="185"/>
      <c r="H30" s="185"/>
      <c r="I30" s="185"/>
      <c r="J30" s="185"/>
      <c r="K30" s="185"/>
      <c r="L30" s="185"/>
      <c r="M30" s="185"/>
      <c r="N30" s="185"/>
      <c r="O30" s="185"/>
      <c r="P30" s="185"/>
      <c r="Q30" s="185"/>
      <c r="R30" s="185"/>
      <c r="S30" s="185"/>
      <c r="T30" s="185"/>
      <c r="U30" s="185"/>
      <c r="V30" s="185"/>
      <c r="W30" s="185"/>
      <c r="X30" s="185"/>
      <c r="Y30" s="200"/>
      <c r="Z30" s="198"/>
      <c r="AA30" s="199"/>
    </row>
    <row r="31" ht="15.9" spans="1:27">
      <c r="A31" s="176"/>
      <c r="B31" s="184" t="s">
        <v>27</v>
      </c>
      <c r="C31" s="185"/>
      <c r="D31" s="185"/>
      <c r="E31" s="185"/>
      <c r="F31" s="185"/>
      <c r="G31" s="185"/>
      <c r="H31" s="185"/>
      <c r="I31" s="185"/>
      <c r="J31" s="185"/>
      <c r="K31" s="185"/>
      <c r="L31" s="185"/>
      <c r="M31" s="185"/>
      <c r="N31" s="185"/>
      <c r="O31" s="185"/>
      <c r="P31" s="185"/>
      <c r="Q31" s="185"/>
      <c r="R31" s="185"/>
      <c r="S31" s="185"/>
      <c r="T31" s="185"/>
      <c r="U31" s="185"/>
      <c r="V31" s="185"/>
      <c r="W31" s="185"/>
      <c r="X31" s="185"/>
      <c r="Y31" s="200"/>
      <c r="Z31" s="198"/>
      <c r="AA31" s="199"/>
    </row>
    <row r="32" ht="15.9" spans="1:27">
      <c r="A32" s="176"/>
      <c r="B32" s="186" t="s">
        <v>28</v>
      </c>
      <c r="C32" s="187"/>
      <c r="D32" s="187"/>
      <c r="E32" s="187"/>
      <c r="F32" s="187"/>
      <c r="G32" s="187"/>
      <c r="H32" s="187"/>
      <c r="I32" s="187"/>
      <c r="J32" s="187"/>
      <c r="K32" s="187"/>
      <c r="L32" s="187"/>
      <c r="M32" s="187"/>
      <c r="N32" s="187"/>
      <c r="O32" s="187"/>
      <c r="P32" s="187"/>
      <c r="Q32" s="187"/>
      <c r="R32" s="187"/>
      <c r="S32" s="187"/>
      <c r="T32" s="187"/>
      <c r="U32" s="187"/>
      <c r="V32" s="187"/>
      <c r="W32" s="187"/>
      <c r="X32" s="187"/>
      <c r="Y32" s="201"/>
      <c r="Z32" s="198"/>
      <c r="AA32" s="199"/>
    </row>
    <row r="33" ht="15.9" spans="1:27">
      <c r="A33" s="176"/>
      <c r="B33" s="188" t="s">
        <v>29</v>
      </c>
      <c r="C33" s="188"/>
      <c r="D33" s="188"/>
      <c r="E33" s="188"/>
      <c r="F33" s="188"/>
      <c r="G33" s="188"/>
      <c r="H33" s="188"/>
      <c r="I33" s="188"/>
      <c r="J33" s="188"/>
      <c r="K33" s="188"/>
      <c r="L33" s="188"/>
      <c r="M33" s="188"/>
      <c r="N33" s="188"/>
      <c r="O33" s="188"/>
      <c r="P33" s="188"/>
      <c r="Q33" s="188"/>
      <c r="R33" s="188"/>
      <c r="S33" s="188"/>
      <c r="T33" s="188"/>
      <c r="U33" s="188"/>
      <c r="V33" s="188"/>
      <c r="W33" s="188"/>
      <c r="X33" s="188"/>
      <c r="Y33" s="202"/>
      <c r="Z33" s="199"/>
      <c r="AA33" s="199"/>
    </row>
    <row r="34" ht="15.15" spans="1:26">
      <c r="A34" s="176"/>
      <c r="B34" s="189" t="s">
        <v>30</v>
      </c>
      <c r="C34" s="189"/>
      <c r="D34" s="189"/>
      <c r="E34" s="189"/>
      <c r="F34" s="189"/>
      <c r="G34" s="189"/>
      <c r="H34" s="189"/>
      <c r="I34" s="189"/>
      <c r="J34" s="189"/>
      <c r="K34" s="189"/>
      <c r="L34" s="189"/>
      <c r="M34" s="189"/>
      <c r="N34" s="189"/>
      <c r="O34" s="189"/>
      <c r="P34" s="189"/>
      <c r="Q34" s="189"/>
      <c r="R34" s="189"/>
      <c r="S34" s="189"/>
      <c r="T34" s="189"/>
      <c r="U34" s="189"/>
      <c r="V34" s="189"/>
      <c r="W34" s="189"/>
      <c r="X34" s="189"/>
      <c r="Y34" s="189"/>
      <c r="Z34" s="203"/>
    </row>
    <row r="35" spans="1:26">
      <c r="A35" s="176"/>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row>
    <row r="36" spans="1:26">
      <c r="A36" s="176"/>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c r="Z36" s="190"/>
    </row>
    <row r="37" spans="1:26">
      <c r="A37" s="176"/>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c r="Z37" s="190"/>
    </row>
  </sheetData>
  <mergeCells count="18">
    <mergeCell ref="B2:Y2"/>
    <mergeCell ref="G3:I3"/>
    <mergeCell ref="J3:L3"/>
    <mergeCell ref="M3:O3"/>
    <mergeCell ref="P3:R3"/>
    <mergeCell ref="S3:U3"/>
    <mergeCell ref="B30:Y30"/>
    <mergeCell ref="B31:Y31"/>
    <mergeCell ref="B32:Y32"/>
    <mergeCell ref="B3:B4"/>
    <mergeCell ref="C3:C4"/>
    <mergeCell ref="D3:D4"/>
    <mergeCell ref="E3:E4"/>
    <mergeCell ref="F3:F4"/>
    <mergeCell ref="V3:V4"/>
    <mergeCell ref="W3:W4"/>
    <mergeCell ref="X3:X4"/>
    <mergeCell ref="Y3:Y4"/>
  </mergeCells>
  <conditionalFormatting sqref="O3">
    <cfRule type="dataBar" priority="2">
      <dataBar>
        <cfvo type="min"/>
        <cfvo type="max"/>
        <color rgb="FF008AEF"/>
      </dataBar>
      <extLst>
        <ext xmlns:x14="http://schemas.microsoft.com/office/spreadsheetml/2009/9/main" uri="{B025F937-C7B1-47D3-B67F-A62EFF666E3E}">
          <x14:id>{ac736dfb-54e1-403f-a86e-1765121c6aee}</x14:id>
        </ext>
      </extLst>
    </cfRule>
  </conditionalFormatting>
  <conditionalFormatting sqref="I3:I5">
    <cfRule type="dataBar" priority="3">
      <dataBar>
        <cfvo type="min"/>
        <cfvo type="max"/>
        <color rgb="FF008AEF"/>
      </dataBar>
      <extLst>
        <ext xmlns:x14="http://schemas.microsoft.com/office/spreadsheetml/2009/9/main" uri="{B025F937-C7B1-47D3-B67F-A62EFF666E3E}">
          <x14:id>{9fec26cc-fdd7-4223-87ac-e7271d417d1d}</x14:id>
        </ext>
      </extLst>
    </cfRule>
  </conditionalFormatting>
  <conditionalFormatting sqref="O4:O5">
    <cfRule type="dataBar" priority="1">
      <dataBar>
        <cfvo type="min"/>
        <cfvo type="max"/>
        <color rgb="FF008AEF"/>
      </dataBar>
      <extLst>
        <ext xmlns:x14="http://schemas.microsoft.com/office/spreadsheetml/2009/9/main" uri="{B025F937-C7B1-47D3-B67F-A62EFF666E3E}">
          <x14:id>{8d8c9d0c-4598-423c-9366-d6326037c05a}</x14:id>
        </ext>
      </extLst>
    </cfRule>
  </conditionalFormatting>
  <conditionalFormatting sqref="L3:L5 L6:O29 L33:O34">
    <cfRule type="dataBar" priority="6">
      <dataBar>
        <cfvo type="min"/>
        <cfvo type="max"/>
        <color rgb="FF008AEF"/>
      </dataBar>
      <extLst>
        <ext xmlns:x14="http://schemas.microsoft.com/office/spreadsheetml/2009/9/main" uri="{B025F937-C7B1-47D3-B67F-A62EFF666E3E}">
          <x14:id>{e163c975-6764-4d34-a02d-026ec5745c9d}</x14:id>
        </ext>
      </extLst>
    </cfRule>
  </conditionalFormatting>
  <conditionalFormatting sqref="R3:R29 R33:R34">
    <cfRule type="dataBar" priority="5">
      <dataBar>
        <cfvo type="min"/>
        <cfvo type="max"/>
        <color rgb="FFD6007B"/>
      </dataBar>
      <extLst>
        <ext xmlns:x14="http://schemas.microsoft.com/office/spreadsheetml/2009/9/main" uri="{B025F937-C7B1-47D3-B67F-A62EFF666E3E}">
          <x14:id>{9ffdb104-f37d-4172-a245-bb80ee3fd9a7}</x14:id>
        </ext>
      </extLst>
    </cfRule>
  </conditionalFormatting>
  <conditionalFormatting sqref="U3:U29 U33:U34">
    <cfRule type="colorScale" priority="4">
      <colorScale>
        <cfvo type="min"/>
        <cfvo type="percentile" val="50"/>
        <cfvo type="max"/>
        <color rgb="FFF8696B"/>
        <color rgb="FFFFEB84"/>
        <color rgb="FF63BE7B"/>
      </colorScale>
    </cfRule>
  </conditionalFormatting>
  <pageMargins left="0.75" right="0.75" top="1" bottom="1" header="0.511805555555556" footer="0.511805555555556"/>
  <headerFooter/>
  <extLst>
    <ext xmlns:x14="http://schemas.microsoft.com/office/spreadsheetml/2009/9/main" uri="{78C0D931-6437-407d-A8EE-F0AAD7539E65}">
      <x14:conditionalFormattings>
        <x14:conditionalFormatting xmlns:xm="http://schemas.microsoft.com/office/excel/2006/main">
          <x14:cfRule type="dataBar" id="{ac736dfb-54e1-403f-a86e-1765121c6aee}">
            <x14:dataBar minLength="10" maxLength="90" negativeBarColorSameAsPositive="1" axisPosition="none">
              <x14:cfvo type="min"/>
              <x14:cfvo type="max"/>
              <x14:axisColor indexed="65"/>
            </x14:dataBar>
          </x14:cfRule>
          <xm:sqref>O3</xm:sqref>
        </x14:conditionalFormatting>
        <x14:conditionalFormatting xmlns:xm="http://schemas.microsoft.com/office/excel/2006/main">
          <x14:cfRule type="dataBar" id="{9fec26cc-fdd7-4223-87ac-e7271d417d1d}">
            <x14:dataBar minLength="10" maxLength="90" negativeBarColorSameAsPositive="1" axisPosition="none">
              <x14:cfvo type="min"/>
              <x14:cfvo type="max"/>
              <x14:axisColor indexed="65"/>
            </x14:dataBar>
          </x14:cfRule>
          <xm:sqref>I3:I5</xm:sqref>
        </x14:conditionalFormatting>
        <x14:conditionalFormatting xmlns:xm="http://schemas.microsoft.com/office/excel/2006/main">
          <x14:cfRule type="dataBar" id="{8d8c9d0c-4598-423c-9366-d6326037c05a}">
            <x14:dataBar minLength="10" maxLength="90" negativeBarColorSameAsPositive="1" axisPosition="none">
              <x14:cfvo type="min"/>
              <x14:cfvo type="max"/>
              <x14:axisColor indexed="65"/>
            </x14:dataBar>
          </x14:cfRule>
          <xm:sqref>O4:O5</xm:sqref>
        </x14:conditionalFormatting>
        <x14:conditionalFormatting xmlns:xm="http://schemas.microsoft.com/office/excel/2006/main">
          <x14:cfRule type="dataBar" id="{e163c975-6764-4d34-a02d-026ec5745c9d}">
            <x14:dataBar minLength="10" maxLength="90" negativeBarColorSameAsPositive="1" axisPosition="none">
              <x14:cfvo type="min"/>
              <x14:cfvo type="max"/>
              <x14:axisColor indexed="65"/>
            </x14:dataBar>
          </x14:cfRule>
          <xm:sqref>L3:L5 L6:O29 L33:O34</xm:sqref>
        </x14:conditionalFormatting>
        <x14:conditionalFormatting xmlns:xm="http://schemas.microsoft.com/office/excel/2006/main">
          <x14:cfRule type="dataBar" id="{9ffdb104-f37d-4172-a245-bb80ee3fd9a7}">
            <x14:dataBar minLength="10" maxLength="90" negativeBarColorSameAsPositive="1" axisPosition="none">
              <x14:cfvo type="min"/>
              <x14:cfvo type="max"/>
              <x14:axisColor indexed="65"/>
            </x14:dataBar>
          </x14:cfRule>
          <xm:sqref>R3:R29 R33:R34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6"/>
  <sheetViews>
    <sheetView zoomScale="115" zoomScaleNormal="115" workbookViewId="0">
      <selection activeCell="D21" sqref="D21"/>
    </sheetView>
  </sheetViews>
  <sheetFormatPr defaultColWidth="9" defaultRowHeight="14.4"/>
  <cols>
    <col min="24" max="24" width="11.6296296296296" customWidth="1"/>
  </cols>
  <sheetData>
    <row r="1" ht="51" customHeight="1" spans="1:24">
      <c r="A1" s="148" t="s">
        <v>31</v>
      </c>
      <c r="B1" s="149"/>
      <c r="C1" s="149"/>
      <c r="D1" s="149"/>
      <c r="E1" s="149"/>
      <c r="F1" s="149"/>
      <c r="G1" s="149"/>
      <c r="H1" s="149"/>
      <c r="I1" s="149"/>
      <c r="J1" s="149"/>
      <c r="K1" s="149"/>
      <c r="L1" s="149"/>
      <c r="M1" s="149"/>
      <c r="N1" s="149"/>
      <c r="O1" s="149"/>
      <c r="P1" s="149"/>
      <c r="Q1" s="149"/>
      <c r="R1" s="149"/>
      <c r="S1" s="149"/>
      <c r="T1" s="149"/>
      <c r="U1" s="149"/>
      <c r="V1" s="149"/>
      <c r="W1" s="149"/>
      <c r="X1" s="164"/>
    </row>
    <row r="2" ht="15" spans="1:24">
      <c r="A2" s="150" t="s">
        <v>32</v>
      </c>
      <c r="B2" s="151" t="s">
        <v>33</v>
      </c>
      <c r="C2" s="151"/>
      <c r="D2" s="151"/>
      <c r="E2" s="151"/>
      <c r="F2" s="151"/>
      <c r="G2" s="151"/>
      <c r="H2" s="151"/>
      <c r="I2" s="151"/>
      <c r="J2" s="151"/>
      <c r="K2" s="151"/>
      <c r="L2" s="151"/>
      <c r="M2" s="160" t="s">
        <v>34</v>
      </c>
      <c r="N2" s="160"/>
      <c r="O2" s="160"/>
      <c r="P2" s="160"/>
      <c r="Q2" s="160"/>
      <c r="R2" s="160"/>
      <c r="S2" s="160"/>
      <c r="T2" s="160"/>
      <c r="U2" s="160"/>
      <c r="V2" s="160"/>
      <c r="W2" s="160"/>
      <c r="X2" s="165"/>
    </row>
    <row r="3" ht="75" spans="1:24">
      <c r="A3" s="152" t="s">
        <v>35</v>
      </c>
      <c r="B3" s="153" t="s">
        <v>36</v>
      </c>
      <c r="C3" s="153" t="s">
        <v>3</v>
      </c>
      <c r="D3" s="153" t="s">
        <v>37</v>
      </c>
      <c r="E3" s="153" t="s">
        <v>4</v>
      </c>
      <c r="F3" s="154" t="s">
        <v>38</v>
      </c>
      <c r="G3" s="154" t="s">
        <v>39</v>
      </c>
      <c r="H3" s="154" t="s">
        <v>40</v>
      </c>
      <c r="I3" s="161" t="s">
        <v>41</v>
      </c>
      <c r="J3" s="154" t="s">
        <v>42</v>
      </c>
      <c r="K3" s="154" t="s">
        <v>43</v>
      </c>
      <c r="L3" s="161" t="s">
        <v>44</v>
      </c>
      <c r="M3" s="162" t="s">
        <v>45</v>
      </c>
      <c r="N3" s="162" t="s">
        <v>46</v>
      </c>
      <c r="O3" s="162" t="s">
        <v>47</v>
      </c>
      <c r="P3" s="163" t="s">
        <v>48</v>
      </c>
      <c r="Q3" s="162" t="s">
        <v>49</v>
      </c>
      <c r="R3" s="162" t="s">
        <v>50</v>
      </c>
      <c r="S3" s="166" t="s">
        <v>51</v>
      </c>
      <c r="T3" s="166" t="s">
        <v>52</v>
      </c>
      <c r="U3" s="166" t="s">
        <v>53</v>
      </c>
      <c r="V3" s="163" t="s">
        <v>54</v>
      </c>
      <c r="W3" s="162" t="s">
        <v>55</v>
      </c>
      <c r="X3" s="167" t="s">
        <v>56</v>
      </c>
    </row>
    <row r="4" ht="15" spans="1:24">
      <c r="A4" s="155">
        <v>42884</v>
      </c>
      <c r="B4" s="156"/>
      <c r="C4" s="156"/>
      <c r="D4" s="156"/>
      <c r="E4" s="157" t="s">
        <v>57</v>
      </c>
      <c r="F4" s="157"/>
      <c r="G4" s="157"/>
      <c r="H4" s="157"/>
      <c r="I4" s="157"/>
      <c r="J4" s="157"/>
      <c r="K4" s="157"/>
      <c r="L4" s="157"/>
      <c r="M4" s="157"/>
      <c r="N4" s="157"/>
      <c r="O4" s="157"/>
      <c r="P4" s="157"/>
      <c r="Q4" s="157"/>
      <c r="R4" s="157"/>
      <c r="S4" s="157"/>
      <c r="T4" s="157"/>
      <c r="U4" s="157"/>
      <c r="V4" s="157"/>
      <c r="W4" s="157"/>
      <c r="X4" s="168"/>
    </row>
    <row r="5" ht="15" spans="1:24">
      <c r="A5" s="155">
        <v>42884</v>
      </c>
      <c r="B5" s="156"/>
      <c r="C5" s="156"/>
      <c r="D5" s="156"/>
      <c r="E5" s="157" t="s">
        <v>58</v>
      </c>
      <c r="F5" s="157"/>
      <c r="G5" s="157"/>
      <c r="H5" s="157"/>
      <c r="I5" s="157"/>
      <c r="J5" s="157"/>
      <c r="K5" s="157"/>
      <c r="L5" s="157"/>
      <c r="M5" s="157"/>
      <c r="N5" s="157"/>
      <c r="O5" s="157"/>
      <c r="P5" s="157"/>
      <c r="Q5" s="157"/>
      <c r="R5" s="157"/>
      <c r="S5" s="157"/>
      <c r="T5" s="157"/>
      <c r="U5" s="157"/>
      <c r="V5" s="157"/>
      <c r="W5" s="157"/>
      <c r="X5" s="168"/>
    </row>
    <row r="6" ht="15" spans="1:24">
      <c r="A6" s="155">
        <v>42884</v>
      </c>
      <c r="B6" s="156"/>
      <c r="C6" s="156"/>
      <c r="D6" s="156"/>
      <c r="E6" s="157" t="s">
        <v>57</v>
      </c>
      <c r="F6" s="157"/>
      <c r="G6" s="157"/>
      <c r="H6" s="157"/>
      <c r="I6" s="157"/>
      <c r="J6" s="157"/>
      <c r="K6" s="157"/>
      <c r="L6" s="157"/>
      <c r="M6" s="157"/>
      <c r="N6" s="157"/>
      <c r="O6" s="157"/>
      <c r="P6" s="157"/>
      <c r="Q6" s="157"/>
      <c r="R6" s="157"/>
      <c r="S6" s="157"/>
      <c r="T6" s="157"/>
      <c r="U6" s="157"/>
      <c r="V6" s="157"/>
      <c r="W6" s="157"/>
      <c r="X6" s="168"/>
    </row>
    <row r="7" ht="15" spans="1:24">
      <c r="A7" s="155">
        <v>42884</v>
      </c>
      <c r="B7" s="156"/>
      <c r="C7" s="156"/>
      <c r="D7" s="156"/>
      <c r="E7" s="157" t="s">
        <v>58</v>
      </c>
      <c r="F7" s="157"/>
      <c r="G7" s="157"/>
      <c r="H7" s="157"/>
      <c r="I7" s="157"/>
      <c r="J7" s="157"/>
      <c r="K7" s="157"/>
      <c r="L7" s="157"/>
      <c r="M7" s="157"/>
      <c r="N7" s="157"/>
      <c r="O7" s="157"/>
      <c r="P7" s="157"/>
      <c r="Q7" s="157"/>
      <c r="R7" s="157"/>
      <c r="S7" s="157"/>
      <c r="T7" s="157"/>
      <c r="U7" s="157"/>
      <c r="V7" s="157"/>
      <c r="W7" s="157"/>
      <c r="X7" s="168"/>
    </row>
    <row r="8" ht="15" spans="1:24">
      <c r="A8" s="155">
        <v>42885</v>
      </c>
      <c r="B8" s="156"/>
      <c r="C8" s="156"/>
      <c r="D8" s="156"/>
      <c r="E8" s="157" t="s">
        <v>57</v>
      </c>
      <c r="F8" s="157"/>
      <c r="G8" s="157"/>
      <c r="H8" s="157"/>
      <c r="I8" s="157"/>
      <c r="J8" s="157"/>
      <c r="K8" s="157"/>
      <c r="L8" s="157"/>
      <c r="M8" s="157"/>
      <c r="N8" s="157"/>
      <c r="O8" s="157"/>
      <c r="P8" s="157"/>
      <c r="Q8" s="157"/>
      <c r="R8" s="157"/>
      <c r="S8" s="157"/>
      <c r="T8" s="157"/>
      <c r="U8" s="157"/>
      <c r="V8" s="157"/>
      <c r="W8" s="157"/>
      <c r="X8" s="168"/>
    </row>
    <row r="9" ht="15" spans="1:24">
      <c r="A9" s="155">
        <v>42885</v>
      </c>
      <c r="B9" s="156"/>
      <c r="C9" s="156"/>
      <c r="D9" s="156"/>
      <c r="E9" s="157" t="s">
        <v>58</v>
      </c>
      <c r="F9" s="157"/>
      <c r="G9" s="157"/>
      <c r="H9" s="157"/>
      <c r="I9" s="157"/>
      <c r="J9" s="157"/>
      <c r="K9" s="157"/>
      <c r="L9" s="157"/>
      <c r="M9" s="157"/>
      <c r="N9" s="157"/>
      <c r="O9" s="157"/>
      <c r="P9" s="157"/>
      <c r="Q9" s="157"/>
      <c r="R9" s="157"/>
      <c r="S9" s="157"/>
      <c r="T9" s="157"/>
      <c r="U9" s="157"/>
      <c r="V9" s="157"/>
      <c r="W9" s="157"/>
      <c r="X9" s="168"/>
    </row>
    <row r="10" ht="15" spans="1:24">
      <c r="A10" s="155">
        <v>42885</v>
      </c>
      <c r="B10" s="156"/>
      <c r="C10" s="156"/>
      <c r="D10" s="156"/>
      <c r="E10" s="157" t="s">
        <v>57</v>
      </c>
      <c r="F10" s="157"/>
      <c r="G10" s="157"/>
      <c r="H10" s="157"/>
      <c r="I10" s="157"/>
      <c r="J10" s="157"/>
      <c r="K10" s="157"/>
      <c r="L10" s="157"/>
      <c r="M10" s="157"/>
      <c r="N10" s="157"/>
      <c r="O10" s="157"/>
      <c r="P10" s="157"/>
      <c r="Q10" s="157"/>
      <c r="R10" s="157"/>
      <c r="S10" s="157"/>
      <c r="T10" s="157"/>
      <c r="U10" s="157"/>
      <c r="V10" s="157"/>
      <c r="W10" s="157"/>
      <c r="X10" s="168"/>
    </row>
    <row r="11" ht="15" spans="1:24">
      <c r="A11" s="155">
        <v>42886</v>
      </c>
      <c r="B11" s="156"/>
      <c r="C11" s="156"/>
      <c r="D11" s="156"/>
      <c r="E11" s="157" t="s">
        <v>58</v>
      </c>
      <c r="F11" s="157"/>
      <c r="G11" s="157"/>
      <c r="H11" s="157"/>
      <c r="I11" s="157"/>
      <c r="J11" s="157"/>
      <c r="K11" s="157"/>
      <c r="L11" s="157"/>
      <c r="M11" s="157"/>
      <c r="N11" s="157"/>
      <c r="O11" s="157"/>
      <c r="P11" s="157"/>
      <c r="Q11" s="157"/>
      <c r="R11" s="157"/>
      <c r="S11" s="157"/>
      <c r="T11" s="157"/>
      <c r="U11" s="157"/>
      <c r="V11" s="157"/>
      <c r="W11" s="157"/>
      <c r="X11" s="168"/>
    </row>
    <row r="12" ht="15" spans="1:24">
      <c r="A12" s="155">
        <v>42887</v>
      </c>
      <c r="B12" s="156"/>
      <c r="C12" s="156"/>
      <c r="D12" s="156"/>
      <c r="E12" s="157" t="s">
        <v>58</v>
      </c>
      <c r="F12" s="157"/>
      <c r="G12" s="157"/>
      <c r="H12" s="157"/>
      <c r="I12" s="157"/>
      <c r="J12" s="157"/>
      <c r="K12" s="157"/>
      <c r="L12" s="157"/>
      <c r="M12" s="157"/>
      <c r="N12" s="157"/>
      <c r="O12" s="157"/>
      <c r="P12" s="157"/>
      <c r="Q12" s="157"/>
      <c r="R12" s="157"/>
      <c r="S12" s="157"/>
      <c r="T12" s="157"/>
      <c r="U12" s="157"/>
      <c r="V12" s="157"/>
      <c r="W12" s="157"/>
      <c r="X12" s="168"/>
    </row>
    <row r="13" ht="15" spans="1:24">
      <c r="A13" s="155">
        <v>42888</v>
      </c>
      <c r="B13" s="156"/>
      <c r="C13" s="156"/>
      <c r="D13" s="156"/>
      <c r="E13" s="157"/>
      <c r="F13" s="157"/>
      <c r="G13" s="157"/>
      <c r="H13" s="157"/>
      <c r="I13" s="157"/>
      <c r="J13" s="157"/>
      <c r="K13" s="157"/>
      <c r="L13" s="157"/>
      <c r="M13" s="157"/>
      <c r="N13" s="157"/>
      <c r="O13" s="157"/>
      <c r="P13" s="157"/>
      <c r="Q13" s="157"/>
      <c r="R13" s="157"/>
      <c r="S13" s="157"/>
      <c r="T13" s="157"/>
      <c r="U13" s="157"/>
      <c r="V13" s="157"/>
      <c r="W13" s="157"/>
      <c r="X13" s="168"/>
    </row>
    <row r="14" ht="15" spans="1:24">
      <c r="A14" s="155">
        <v>42889</v>
      </c>
      <c r="B14" s="156"/>
      <c r="C14" s="156"/>
      <c r="D14" s="156"/>
      <c r="E14" s="157"/>
      <c r="F14" s="157"/>
      <c r="G14" s="157"/>
      <c r="H14" s="157"/>
      <c r="I14" s="157"/>
      <c r="J14" s="157"/>
      <c r="K14" s="157"/>
      <c r="L14" s="157"/>
      <c r="M14" s="157"/>
      <c r="N14" s="157"/>
      <c r="O14" s="157"/>
      <c r="P14" s="157"/>
      <c r="Q14" s="157"/>
      <c r="R14" s="157"/>
      <c r="S14" s="157"/>
      <c r="T14" s="157"/>
      <c r="U14" s="157"/>
      <c r="V14" s="157"/>
      <c r="W14" s="157"/>
      <c r="X14" s="168"/>
    </row>
    <row r="15" ht="15" spans="1:24">
      <c r="A15" s="155">
        <v>42890</v>
      </c>
      <c r="B15" s="156"/>
      <c r="C15" s="156"/>
      <c r="D15" s="156"/>
      <c r="E15" s="157"/>
      <c r="F15" s="157"/>
      <c r="G15" s="157"/>
      <c r="H15" s="157"/>
      <c r="I15" s="157"/>
      <c r="J15" s="157"/>
      <c r="K15" s="157"/>
      <c r="L15" s="157"/>
      <c r="M15" s="157"/>
      <c r="N15" s="157"/>
      <c r="O15" s="157"/>
      <c r="P15" s="157"/>
      <c r="Q15" s="157"/>
      <c r="R15" s="157"/>
      <c r="S15" s="157"/>
      <c r="T15" s="157"/>
      <c r="U15" s="157"/>
      <c r="V15" s="157"/>
      <c r="W15" s="157"/>
      <c r="X15" s="168"/>
    </row>
    <row r="16" ht="15" spans="1:24">
      <c r="A16" s="155">
        <v>42891</v>
      </c>
      <c r="B16" s="158"/>
      <c r="C16" s="158"/>
      <c r="D16" s="158"/>
      <c r="E16" s="159"/>
      <c r="F16" s="159"/>
      <c r="G16" s="159"/>
      <c r="H16" s="159"/>
      <c r="I16" s="159"/>
      <c r="J16" s="159"/>
      <c r="K16" s="159"/>
      <c r="L16" s="159"/>
      <c r="M16" s="159"/>
      <c r="N16" s="159"/>
      <c r="O16" s="159"/>
      <c r="P16" s="159"/>
      <c r="Q16" s="159"/>
      <c r="R16" s="159"/>
      <c r="S16" s="159"/>
      <c r="T16" s="159"/>
      <c r="U16" s="159"/>
      <c r="V16" s="159"/>
      <c r="W16" s="159"/>
      <c r="X16" s="169"/>
    </row>
  </sheetData>
  <autoFilter ref="A3:X16">
    <extLst/>
  </autoFilter>
  <mergeCells count="3">
    <mergeCell ref="A1:X1"/>
    <mergeCell ref="B2:L2"/>
    <mergeCell ref="M2:X2"/>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
  <sheetViews>
    <sheetView workbookViewId="0">
      <selection activeCell="M5" sqref="M5"/>
    </sheetView>
  </sheetViews>
  <sheetFormatPr defaultColWidth="9" defaultRowHeight="14.4"/>
  <sheetData>
    <row r="1" ht="15" spans="1:14">
      <c r="A1" s="127" t="s">
        <v>32</v>
      </c>
      <c r="B1" s="128" t="s">
        <v>59</v>
      </c>
      <c r="C1" s="128" t="s">
        <v>60</v>
      </c>
      <c r="D1" s="128" t="s">
        <v>61</v>
      </c>
      <c r="E1" s="128" t="s">
        <v>62</v>
      </c>
      <c r="F1" s="128" t="s">
        <v>63</v>
      </c>
      <c r="G1" s="128" t="s">
        <v>64</v>
      </c>
      <c r="H1" s="128" t="s">
        <v>65</v>
      </c>
      <c r="I1" s="128" t="s">
        <v>59</v>
      </c>
      <c r="J1" s="128" t="s">
        <v>60</v>
      </c>
      <c r="K1" s="128" t="s">
        <v>61</v>
      </c>
      <c r="L1" s="128" t="s">
        <v>62</v>
      </c>
      <c r="M1" s="128" t="s">
        <v>63</v>
      </c>
      <c r="N1" s="140" t="s">
        <v>64</v>
      </c>
    </row>
    <row r="2" ht="15" spans="1:14">
      <c r="A2" s="129" t="s">
        <v>35</v>
      </c>
      <c r="B2" s="130">
        <v>42884</v>
      </c>
      <c r="C2" s="130">
        <v>42885</v>
      </c>
      <c r="D2" s="130">
        <v>42886</v>
      </c>
      <c r="E2" s="130">
        <v>42887</v>
      </c>
      <c r="F2" s="130">
        <v>42888</v>
      </c>
      <c r="G2" s="130">
        <v>42889</v>
      </c>
      <c r="H2" s="130">
        <v>42890</v>
      </c>
      <c r="I2" s="130">
        <v>42891</v>
      </c>
      <c r="J2" s="130">
        <v>42892</v>
      </c>
      <c r="K2" s="130">
        <v>42893</v>
      </c>
      <c r="L2" s="130">
        <v>42894</v>
      </c>
      <c r="M2" s="130">
        <v>42895</v>
      </c>
      <c r="N2" s="141">
        <v>42896</v>
      </c>
    </row>
    <row r="3" ht="15" spans="1:14">
      <c r="A3" s="131" t="s">
        <v>66</v>
      </c>
      <c r="B3" s="130"/>
      <c r="C3" s="130"/>
      <c r="D3" s="130"/>
      <c r="E3" s="130"/>
      <c r="F3" s="130"/>
      <c r="G3" s="130"/>
      <c r="H3" s="130"/>
      <c r="I3" s="130"/>
      <c r="J3" s="130"/>
      <c r="K3" s="130"/>
      <c r="L3" s="130"/>
      <c r="M3" s="130"/>
      <c r="N3" s="141"/>
    </row>
    <row r="4" ht="15" spans="1:14">
      <c r="A4" s="131" t="s">
        <v>45</v>
      </c>
      <c r="B4" s="132">
        <v>15</v>
      </c>
      <c r="C4" s="132"/>
      <c r="D4" s="132"/>
      <c r="E4" s="132"/>
      <c r="F4" s="132"/>
      <c r="G4" s="132"/>
      <c r="H4" s="132"/>
      <c r="I4" s="132"/>
      <c r="J4" s="134"/>
      <c r="K4" s="134"/>
      <c r="L4" s="132"/>
      <c r="M4" s="132"/>
      <c r="N4" s="142"/>
    </row>
    <row r="5" ht="15" spans="1:14">
      <c r="A5" s="131" t="s">
        <v>46</v>
      </c>
      <c r="B5" s="133">
        <v>0.01</v>
      </c>
      <c r="C5" s="133"/>
      <c r="D5" s="133"/>
      <c r="E5" s="133"/>
      <c r="F5" s="133"/>
      <c r="G5" s="133"/>
      <c r="H5" s="133"/>
      <c r="I5" s="133"/>
      <c r="J5" s="133"/>
      <c r="K5" s="133"/>
      <c r="L5" s="133"/>
      <c r="M5" s="133"/>
      <c r="N5" s="143"/>
    </row>
    <row r="6" ht="15.6" spans="1:14">
      <c r="A6" s="131" t="s">
        <v>47</v>
      </c>
      <c r="B6" s="134">
        <v>10</v>
      </c>
      <c r="C6" s="134"/>
      <c r="D6" s="134"/>
      <c r="E6" s="134"/>
      <c r="F6" s="134"/>
      <c r="G6" s="134"/>
      <c r="H6" s="134"/>
      <c r="I6" s="144"/>
      <c r="J6" s="134"/>
      <c r="K6" s="134"/>
      <c r="L6" s="134"/>
      <c r="M6" s="134"/>
      <c r="N6" s="145"/>
    </row>
    <row r="7" ht="15" spans="1:14">
      <c r="A7" s="135" t="s">
        <v>48</v>
      </c>
      <c r="B7" s="134">
        <f t="shared" ref="B7:N7" si="0">B8-B6</f>
        <v>2</v>
      </c>
      <c r="C7" s="134">
        <f t="shared" si="0"/>
        <v>0</v>
      </c>
      <c r="D7" s="134">
        <f t="shared" si="0"/>
        <v>0</v>
      </c>
      <c r="E7" s="134">
        <f t="shared" si="0"/>
        <v>0</v>
      </c>
      <c r="F7" s="134">
        <f t="shared" si="0"/>
        <v>0</v>
      </c>
      <c r="G7" s="134">
        <f t="shared" si="0"/>
        <v>0</v>
      </c>
      <c r="H7" s="134">
        <f t="shared" si="0"/>
        <v>0</v>
      </c>
      <c r="I7" s="134">
        <f t="shared" si="0"/>
        <v>0</v>
      </c>
      <c r="J7" s="134">
        <f t="shared" si="0"/>
        <v>0</v>
      </c>
      <c r="K7" s="134">
        <f t="shared" si="0"/>
        <v>0</v>
      </c>
      <c r="L7" s="134">
        <f t="shared" si="0"/>
        <v>0</v>
      </c>
      <c r="M7" s="134">
        <f t="shared" si="0"/>
        <v>0</v>
      </c>
      <c r="N7" s="145">
        <f t="shared" si="0"/>
        <v>0</v>
      </c>
    </row>
    <row r="8" ht="15.6" spans="1:14">
      <c r="A8" s="131" t="s">
        <v>49</v>
      </c>
      <c r="B8" s="134">
        <v>12</v>
      </c>
      <c r="C8" s="134"/>
      <c r="D8" s="134"/>
      <c r="E8" s="134"/>
      <c r="F8" s="134"/>
      <c r="G8" s="134"/>
      <c r="H8" s="134"/>
      <c r="I8" s="144"/>
      <c r="J8" s="146"/>
      <c r="K8" s="134"/>
      <c r="L8" s="134"/>
      <c r="M8" s="134"/>
      <c r="N8" s="145"/>
    </row>
    <row r="9" ht="15" spans="1:14">
      <c r="A9" s="131" t="s">
        <v>67</v>
      </c>
      <c r="B9" s="134">
        <v>10</v>
      </c>
      <c r="C9" s="134"/>
      <c r="D9" s="134"/>
      <c r="E9" s="134"/>
      <c r="F9" s="134"/>
      <c r="G9" s="134"/>
      <c r="H9" s="134"/>
      <c r="I9" s="134"/>
      <c r="J9" s="134"/>
      <c r="K9" s="134"/>
      <c r="L9" s="134"/>
      <c r="M9" s="134"/>
      <c r="N9" s="145"/>
    </row>
    <row r="10" ht="15" spans="1:14">
      <c r="A10" s="131" t="s">
        <v>51</v>
      </c>
      <c r="B10" s="134"/>
      <c r="C10" s="134"/>
      <c r="D10" s="134"/>
      <c r="E10" s="134"/>
      <c r="F10" s="134"/>
      <c r="G10" s="134"/>
      <c r="H10" s="134"/>
      <c r="I10" s="134"/>
      <c r="J10" s="134"/>
      <c r="K10" s="134"/>
      <c r="L10" s="134"/>
      <c r="M10" s="134"/>
      <c r="N10" s="145"/>
    </row>
    <row r="11" ht="60" spans="1:14">
      <c r="A11" s="136" t="s">
        <v>52</v>
      </c>
      <c r="B11" s="134"/>
      <c r="C11" s="134"/>
      <c r="D11" s="134"/>
      <c r="E11" s="134"/>
      <c r="F11" s="134"/>
      <c r="G11" s="134"/>
      <c r="H11" s="134"/>
      <c r="I11" s="134"/>
      <c r="J11" s="134"/>
      <c r="K11" s="134"/>
      <c r="L11" s="134"/>
      <c r="M11" s="134"/>
      <c r="N11" s="145"/>
    </row>
    <row r="12" ht="75" spans="1:14">
      <c r="A12" s="136" t="s">
        <v>53</v>
      </c>
      <c r="B12" s="134"/>
      <c r="C12" s="134"/>
      <c r="D12" s="134"/>
      <c r="E12" s="134"/>
      <c r="F12" s="134"/>
      <c r="G12" s="134"/>
      <c r="H12" s="134"/>
      <c r="I12" s="134"/>
      <c r="J12" s="134"/>
      <c r="K12" s="134"/>
      <c r="L12" s="134"/>
      <c r="M12" s="134"/>
      <c r="N12" s="145"/>
    </row>
    <row r="13" ht="15" spans="1:14">
      <c r="A13" s="135" t="s">
        <v>54</v>
      </c>
      <c r="B13" s="133">
        <f t="shared" ref="B13:N13" si="1">B9/B8</f>
        <v>0.833333333333333</v>
      </c>
      <c r="C13" s="133" t="e">
        <f t="shared" si="1"/>
        <v>#DIV/0!</v>
      </c>
      <c r="D13" s="133" t="e">
        <f t="shared" si="1"/>
        <v>#DIV/0!</v>
      </c>
      <c r="E13" s="133" t="e">
        <f t="shared" si="1"/>
        <v>#DIV/0!</v>
      </c>
      <c r="F13" s="133" t="e">
        <f t="shared" si="1"/>
        <v>#DIV/0!</v>
      </c>
      <c r="G13" s="133" t="e">
        <f t="shared" si="1"/>
        <v>#DIV/0!</v>
      </c>
      <c r="H13" s="133" t="e">
        <f t="shared" si="1"/>
        <v>#DIV/0!</v>
      </c>
      <c r="I13" s="133" t="e">
        <f t="shared" si="1"/>
        <v>#DIV/0!</v>
      </c>
      <c r="J13" s="133" t="e">
        <f t="shared" si="1"/>
        <v>#DIV/0!</v>
      </c>
      <c r="K13" s="133" t="e">
        <f t="shared" si="1"/>
        <v>#DIV/0!</v>
      </c>
      <c r="L13" s="133" t="e">
        <f t="shared" si="1"/>
        <v>#DIV/0!</v>
      </c>
      <c r="M13" s="133" t="e">
        <f t="shared" si="1"/>
        <v>#DIV/0!</v>
      </c>
      <c r="N13" s="143" t="e">
        <f t="shared" si="1"/>
        <v>#DIV/0!</v>
      </c>
    </row>
    <row r="14" ht="15" spans="1:14">
      <c r="A14" s="131" t="s">
        <v>55</v>
      </c>
      <c r="B14" s="134">
        <v>1</v>
      </c>
      <c r="C14" s="134"/>
      <c r="D14" s="134"/>
      <c r="E14" s="134"/>
      <c r="F14" s="134"/>
      <c r="G14" s="134"/>
      <c r="H14" s="134"/>
      <c r="I14" s="134"/>
      <c r="J14" s="134"/>
      <c r="K14" s="134"/>
      <c r="L14" s="134"/>
      <c r="M14" s="134"/>
      <c r="N14" s="145"/>
    </row>
    <row r="15" ht="15" spans="1:14">
      <c r="A15" s="137" t="s">
        <v>56</v>
      </c>
      <c r="B15" s="138"/>
      <c r="C15" s="138"/>
      <c r="D15" s="138"/>
      <c r="E15" s="138"/>
      <c r="F15" s="138"/>
      <c r="G15" s="138"/>
      <c r="H15" s="138"/>
      <c r="I15" s="138"/>
      <c r="J15" s="138"/>
      <c r="K15" s="138"/>
      <c r="L15" s="138"/>
      <c r="M15" s="138"/>
      <c r="N15" s="147"/>
    </row>
    <row r="16" spans="1:14">
      <c r="A16" s="139" t="s">
        <v>68</v>
      </c>
      <c r="B16" s="139"/>
      <c r="C16" s="139"/>
      <c r="D16" s="139"/>
      <c r="E16" s="139"/>
      <c r="F16" s="139"/>
      <c r="G16" s="139"/>
      <c r="H16" s="139"/>
      <c r="I16" s="139"/>
      <c r="J16" s="139"/>
      <c r="K16" s="139"/>
      <c r="L16" s="139"/>
      <c r="M16" s="139"/>
      <c r="N16" s="139"/>
    </row>
  </sheetData>
  <mergeCells count="1">
    <mergeCell ref="A16:N16"/>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J17"/>
  <sheetViews>
    <sheetView showZeros="0" workbookViewId="0">
      <selection activeCell="C16" sqref="C16"/>
    </sheetView>
  </sheetViews>
  <sheetFormatPr defaultColWidth="9" defaultRowHeight="14.4"/>
  <cols>
    <col min="1" max="1" width="2.75" customWidth="1"/>
    <col min="2" max="2" width="8.37962962962963" style="12" customWidth="1"/>
    <col min="4" max="4" width="5.62962962962963" customWidth="1"/>
    <col min="5" max="5" width="7.37962962962963" style="12" hidden="1" customWidth="1"/>
    <col min="6" max="6" width="6" hidden="1" customWidth="1"/>
    <col min="7" max="7" width="11" style="27"/>
    <col min="8" max="8" width="8.87962962962963" style="28" customWidth="1"/>
    <col min="9" max="9" width="5" style="29" customWidth="1"/>
    <col min="11" max="11" width="6" customWidth="1"/>
    <col min="13" max="13" width="7.12962962962963" customWidth="1"/>
    <col min="14" max="14" width="5.75" customWidth="1"/>
    <col min="15" max="15" width="6.75" customWidth="1"/>
    <col min="16" max="16" width="6.62962962962963" customWidth="1"/>
    <col min="17" max="17" width="7.37962962962963" customWidth="1"/>
    <col min="18" max="18" width="7.87962962962963" hidden="1" customWidth="1"/>
    <col min="19" max="19" width="6.5" hidden="1" customWidth="1"/>
    <col min="20" max="20" width="8.12962962962963" hidden="1" customWidth="1"/>
    <col min="21" max="21" width="8.12962962962963" customWidth="1"/>
    <col min="22" max="23" width="7.62962962962963" customWidth="1"/>
    <col min="24" max="24" width="6.25" customWidth="1"/>
    <col min="25" max="25" width="5.75" customWidth="1"/>
    <col min="26" max="26" width="5.87962962962963" hidden="1" customWidth="1"/>
    <col min="32" max="32" width="11.5"/>
    <col min="36" max="36" width="12.6296296296296"/>
    <col min="47" max="47" width="6.25" customWidth="1"/>
    <col min="52" max="52" width="13.75"/>
    <col min="55" max="55" width="12.6296296296296"/>
    <col min="59" max="60" width="12.6296296296296"/>
    <col min="61" max="61" width="10.25" customWidth="1"/>
    <col min="62" max="62" width="13.75"/>
    <col min="64" max="64" width="12.6296296296296"/>
  </cols>
  <sheetData>
    <row r="1" ht="28.95" spans="1:43">
      <c r="A1" s="30" t="s">
        <v>69</v>
      </c>
      <c r="B1" s="31"/>
      <c r="C1" s="31"/>
      <c r="D1" s="31"/>
      <c r="E1" s="31"/>
      <c r="F1" s="31"/>
      <c r="G1" s="31"/>
      <c r="H1" s="31"/>
      <c r="I1" s="31"/>
      <c r="J1" s="31"/>
      <c r="K1" s="31"/>
      <c r="L1" s="31"/>
      <c r="M1" s="31"/>
      <c r="N1" s="31"/>
      <c r="O1" s="31"/>
      <c r="P1" s="31"/>
      <c r="Q1" s="31"/>
      <c r="R1" s="31"/>
      <c r="S1" s="31"/>
      <c r="T1" s="31"/>
      <c r="U1" s="31"/>
      <c r="V1" s="31"/>
      <c r="W1" s="31"/>
      <c r="X1" s="31"/>
      <c r="Y1" s="31"/>
      <c r="Z1" s="82"/>
      <c r="AA1" s="83" t="s">
        <v>70</v>
      </c>
      <c r="AB1" s="84" t="s">
        <v>71</v>
      </c>
      <c r="AC1" s="85"/>
      <c r="AD1" s="86" t="s">
        <v>72</v>
      </c>
      <c r="AE1" s="86"/>
      <c r="AF1" s="86"/>
      <c r="AG1" s="86"/>
      <c r="AH1" s="86"/>
      <c r="AI1" s="86"/>
      <c r="AJ1" s="86"/>
      <c r="AK1" s="86"/>
      <c r="AL1" s="86"/>
      <c r="AM1" s="86"/>
      <c r="AN1" s="86"/>
      <c r="AO1" s="86"/>
      <c r="AP1" s="86"/>
      <c r="AQ1" t="s">
        <v>73</v>
      </c>
    </row>
    <row r="2" spans="1:55">
      <c r="A2" s="32" t="s">
        <v>74</v>
      </c>
      <c r="B2" s="33" t="s">
        <v>36</v>
      </c>
      <c r="C2" s="34" t="s">
        <v>3</v>
      </c>
      <c r="D2" s="34" t="s">
        <v>37</v>
      </c>
      <c r="E2" s="35" t="s">
        <v>4</v>
      </c>
      <c r="F2" s="34" t="s">
        <v>75</v>
      </c>
      <c r="G2" s="36" t="s">
        <v>38</v>
      </c>
      <c r="H2" s="37" t="s">
        <v>39</v>
      </c>
      <c r="I2" s="52"/>
      <c r="J2" s="33" t="s">
        <v>76</v>
      </c>
      <c r="K2" s="33"/>
      <c r="L2" s="53" t="s">
        <v>77</v>
      </c>
      <c r="M2" s="53"/>
      <c r="N2" s="53"/>
      <c r="O2" s="33" t="s">
        <v>78</v>
      </c>
      <c r="P2" s="33"/>
      <c r="Q2" s="34" t="s">
        <v>43</v>
      </c>
      <c r="R2" s="68" t="s">
        <v>79</v>
      </c>
      <c r="S2" s="68"/>
      <c r="T2" s="68"/>
      <c r="U2" s="68"/>
      <c r="V2" s="68"/>
      <c r="W2" s="68"/>
      <c r="X2" s="68" t="s">
        <v>80</v>
      </c>
      <c r="Y2" s="68"/>
      <c r="Z2" s="87"/>
      <c r="AA2" s="88" t="s">
        <v>36</v>
      </c>
      <c r="AB2" s="34" t="s">
        <v>3</v>
      </c>
      <c r="AC2" s="34" t="s">
        <v>37</v>
      </c>
      <c r="AD2" s="35" t="s">
        <v>4</v>
      </c>
      <c r="AE2" s="34" t="s">
        <v>75</v>
      </c>
      <c r="AF2" s="33" t="s">
        <v>38</v>
      </c>
      <c r="AG2" s="33" t="s">
        <v>39</v>
      </c>
      <c r="AH2" s="33"/>
      <c r="AI2" s="33" t="s">
        <v>76</v>
      </c>
      <c r="AJ2" s="33"/>
      <c r="AK2" s="53" t="s">
        <v>77</v>
      </c>
      <c r="AL2" s="53"/>
      <c r="AM2" s="53"/>
      <c r="AN2" s="33" t="s">
        <v>78</v>
      </c>
      <c r="AO2" s="33"/>
      <c r="AP2" s="34" t="s">
        <v>43</v>
      </c>
      <c r="AQ2" s="68" t="s">
        <v>79</v>
      </c>
      <c r="AR2" s="68"/>
      <c r="AS2" s="68"/>
      <c r="AT2" s="68"/>
      <c r="AU2" s="68"/>
      <c r="AV2" s="104"/>
      <c r="AW2" s="107" t="s">
        <v>80</v>
      </c>
      <c r="AX2" s="108"/>
      <c r="AY2" s="109"/>
      <c r="AZ2" s="110" t="s">
        <v>81</v>
      </c>
      <c r="BA2" s="110"/>
      <c r="BB2" s="110"/>
      <c r="BC2" s="110"/>
    </row>
    <row r="3" ht="28.8" spans="1:61">
      <c r="A3" s="32"/>
      <c r="B3" s="38"/>
      <c r="C3" s="39"/>
      <c r="D3" s="34"/>
      <c r="E3" s="35"/>
      <c r="F3" s="39"/>
      <c r="G3" s="40"/>
      <c r="H3" s="41" t="s">
        <v>82</v>
      </c>
      <c r="I3" s="54" t="s">
        <v>17</v>
      </c>
      <c r="J3" s="38" t="s">
        <v>82</v>
      </c>
      <c r="K3" s="55" t="s">
        <v>17</v>
      </c>
      <c r="L3" s="38" t="s">
        <v>82</v>
      </c>
      <c r="M3" s="56" t="s">
        <v>83</v>
      </c>
      <c r="N3" s="55" t="s">
        <v>17</v>
      </c>
      <c r="O3" s="38" t="s">
        <v>82</v>
      </c>
      <c r="P3" s="55" t="s">
        <v>17</v>
      </c>
      <c r="Q3" s="34"/>
      <c r="R3" s="69" t="s">
        <v>84</v>
      </c>
      <c r="S3" s="69" t="s">
        <v>85</v>
      </c>
      <c r="T3" s="69" t="s">
        <v>17</v>
      </c>
      <c r="U3" s="70" t="s">
        <v>86</v>
      </c>
      <c r="V3" s="70" t="s">
        <v>87</v>
      </c>
      <c r="W3" s="71" t="s">
        <v>88</v>
      </c>
      <c r="X3" s="72" t="s">
        <v>24</v>
      </c>
      <c r="Y3" s="72" t="s">
        <v>89</v>
      </c>
      <c r="Z3" s="89" t="s">
        <v>90</v>
      </c>
      <c r="AA3" s="90"/>
      <c r="AB3" s="39"/>
      <c r="AC3" s="39"/>
      <c r="AD3" s="38"/>
      <c r="AE3" s="39"/>
      <c r="AF3" s="38"/>
      <c r="AG3" s="38" t="s">
        <v>82</v>
      </c>
      <c r="AH3" s="55" t="s">
        <v>17</v>
      </c>
      <c r="AI3" s="38" t="s">
        <v>82</v>
      </c>
      <c r="AJ3" s="55" t="s">
        <v>17</v>
      </c>
      <c r="AK3" s="38" t="s">
        <v>82</v>
      </c>
      <c r="AL3" s="38" t="s">
        <v>83</v>
      </c>
      <c r="AM3" s="55" t="s">
        <v>17</v>
      </c>
      <c r="AN3" s="38" t="s">
        <v>82</v>
      </c>
      <c r="AO3" s="55" t="s">
        <v>17</v>
      </c>
      <c r="AP3" s="34"/>
      <c r="AQ3" s="69" t="s">
        <v>82</v>
      </c>
      <c r="AR3" s="69" t="s">
        <v>91</v>
      </c>
      <c r="AS3" s="69" t="s">
        <v>17</v>
      </c>
      <c r="AT3" s="70" t="s">
        <v>92</v>
      </c>
      <c r="AU3" s="70" t="s">
        <v>93</v>
      </c>
      <c r="AV3" s="105" t="s">
        <v>94</v>
      </c>
      <c r="AW3" s="111" t="s">
        <v>24</v>
      </c>
      <c r="AX3" s="112" t="s">
        <v>89</v>
      </c>
      <c r="AY3" s="113" t="s">
        <v>90</v>
      </c>
      <c r="AZ3" s="114" t="s">
        <v>95</v>
      </c>
      <c r="BA3" s="114" t="s">
        <v>96</v>
      </c>
      <c r="BB3" s="114" t="s">
        <v>97</v>
      </c>
      <c r="BC3" s="114" t="s">
        <v>98</v>
      </c>
      <c r="BD3" s="17" t="s">
        <v>99</v>
      </c>
      <c r="BE3" s="17" t="s">
        <v>100</v>
      </c>
      <c r="BF3" s="17" t="s">
        <v>101</v>
      </c>
      <c r="BG3" s="17" t="s">
        <v>102</v>
      </c>
      <c r="BH3" s="17" t="s">
        <v>103</v>
      </c>
      <c r="BI3" s="17" t="s">
        <v>104</v>
      </c>
    </row>
    <row r="4" ht="67" customHeight="1" spans="1:62">
      <c r="A4" s="42">
        <v>1</v>
      </c>
      <c r="B4" s="43" t="str">
        <f>INDEX(本周库存数据整理表!A:A,MATCH($E:$E,本周库存数据整理表!$D:$D,0),1)</f>
        <v>iphone</v>
      </c>
      <c r="C4" s="43" t="str">
        <f>INDEX(本周库存数据整理表!B:B,MATCH($E:$E,本周库存数据整理表!$D:$D,0),1)</f>
        <v>YQ5</v>
      </c>
      <c r="D4" s="43" t="str">
        <f>INDEX(本周库存数据整理表!C:C,MATCH($E:$E,本周库存数据整理表!$D:$D,0),1)</f>
        <v>EAV</v>
      </c>
      <c r="E4" s="18" t="s">
        <v>105</v>
      </c>
      <c r="F4" s="43">
        <f>INDEX(本周库存数据整理表!E:E,MATCH($E:$E,本周库存数据整理表!$D:$D,0),1)</f>
        <v>0</v>
      </c>
      <c r="G4" s="44">
        <f>INDEX(本周库存数据整理表!F:F,MATCH($E:$E,本周库存数据整理表!$D:$D,0),1)</f>
        <v>42754</v>
      </c>
      <c r="H4" s="45">
        <f>INDEX(本周库存数据整理表!G:G,MATCH(E:E,本周库存数据整理表!D:D,0),1)</f>
        <v>23.99</v>
      </c>
      <c r="I4" s="57" t="str">
        <f ca="1">IF((H4-AG4)/AG4=0,"无变化",(H4-AG4)/AG4)</f>
        <v>无变化</v>
      </c>
      <c r="J4" s="58">
        <f>INDEX(本周库存数据整理表!H:H,MATCH($E:$E,本周库存数据整理表!$D:$D,0),1)</f>
        <v>3131</v>
      </c>
      <c r="K4" s="59">
        <f>-(J4-AI4)/AI4</f>
        <v>0</v>
      </c>
      <c r="L4" s="58">
        <f>INDEX(本周库存数据整理表!I:I,MATCH($E:$E,本周库存数据整理表!$D:$D,0),1)</f>
        <v>3.7</v>
      </c>
      <c r="M4" s="60">
        <v>4</v>
      </c>
      <c r="N4" s="59" t="str">
        <f ca="1" t="shared" ref="N4:N11" si="0">IF((L4-AK4)/AK4=0,"无变化",(L4-AK4)/AK4)</f>
        <v>无变化</v>
      </c>
      <c r="O4" s="58">
        <f>INDEX(本周库存数据整理表!J:J,MATCH($E:$E,本周库存数据整理表!$D:$D,0),1)</f>
        <v>1004</v>
      </c>
      <c r="P4" s="61">
        <f t="shared" ref="P4:P14" si="1">(O4-AN4)/AN4</f>
        <v>0</v>
      </c>
      <c r="Q4" s="73">
        <f>IFERROR(VLOOKUP(E4,本周库存数据整理表!D:K,8,0),"")</f>
        <v>0</v>
      </c>
      <c r="R4" s="74">
        <f>IFERROR(INDEX(本周库存数据整理表!L:L,MATCH($E:$E,本周库存数据整理表!$D:$D,0),1),"无")</f>
        <v>4000</v>
      </c>
      <c r="S4" s="62">
        <f>INDEX(库存确认汇总!AQ:AQ,MATCH($E:$E,库存确认汇总!$AD:$AD,0),1)</f>
        <v>3004</v>
      </c>
      <c r="T4" s="61">
        <f ca="1">(R4-S4)/S4</f>
        <v>0.33155792276964</v>
      </c>
      <c r="U4" s="75">
        <v>0.272069464544139</v>
      </c>
      <c r="V4" s="61">
        <f>X4*4/W4</f>
        <v>3.98403193612774</v>
      </c>
      <c r="W4" s="62">
        <f>IFERROR(INDEX(本周库存数据整理表!M:M,MATCH($E:$E,本周库存数据整理表!$D:$D,0),1),"无")</f>
        <v>2004</v>
      </c>
      <c r="X4" s="62">
        <f>INDEX(本周库存数据整理表!N:N,MATCH($E:$E,本周库存数据整理表!$D:$D,0),1)</f>
        <v>1996</v>
      </c>
      <c r="Y4" s="91">
        <f>(X4-AW4)/AW4</f>
        <v>0.996</v>
      </c>
      <c r="Z4" s="92" t="e">
        <f>INDEX(本周库存数据整理表!#REF!,MATCH($E:$E,本周库存数据整理表!$D:$D,0),1)</f>
        <v>#REF!</v>
      </c>
      <c r="AA4" s="93" t="s">
        <v>106</v>
      </c>
      <c r="AB4" s="94" t="s">
        <v>107</v>
      </c>
      <c r="AC4" s="94" t="s">
        <v>108</v>
      </c>
      <c r="AD4" s="95" t="s">
        <v>105</v>
      </c>
      <c r="AE4" s="96">
        <v>0</v>
      </c>
      <c r="AF4" s="97">
        <v>42754</v>
      </c>
      <c r="AG4" s="101">
        <v>23.99</v>
      </c>
      <c r="AH4" s="102">
        <v>-0.600100016669445</v>
      </c>
      <c r="AI4" s="96">
        <v>3131</v>
      </c>
      <c r="AJ4" s="103">
        <v>0.318162020905923</v>
      </c>
      <c r="AK4" s="96">
        <v>3.7</v>
      </c>
      <c r="AL4" s="96">
        <v>4</v>
      </c>
      <c r="AM4" s="102" t="s">
        <v>109</v>
      </c>
      <c r="AN4" s="96">
        <v>1004</v>
      </c>
      <c r="AO4" s="102">
        <v>1.30275229357798</v>
      </c>
      <c r="AP4" s="96">
        <v>0</v>
      </c>
      <c r="AQ4" s="106">
        <v>3004</v>
      </c>
      <c r="AR4" s="96" t="e">
        <v>#N/A</v>
      </c>
      <c r="AS4" s="103" t="e">
        <v>#N/A</v>
      </c>
      <c r="AT4" s="103">
        <v>0.272069464544139</v>
      </c>
      <c r="AU4" s="102">
        <v>1.99600798403194</v>
      </c>
      <c r="AV4">
        <v>4000</v>
      </c>
      <c r="AW4" s="115">
        <v>1000</v>
      </c>
      <c r="AX4" s="116">
        <v>7.13008130081301</v>
      </c>
      <c r="AY4" s="117" t="e">
        <v>#DIV/0!</v>
      </c>
      <c r="AZ4" s="118">
        <v>500</v>
      </c>
      <c r="BA4" s="118">
        <v>600</v>
      </c>
      <c r="BB4">
        <v>4000</v>
      </c>
      <c r="BC4" s="118">
        <v>1163</v>
      </c>
      <c r="BD4">
        <f>AZ4-BA4</f>
        <v>-100</v>
      </c>
      <c r="BE4">
        <f>BB4-BA4</f>
        <v>3400</v>
      </c>
      <c r="BF4" s="4">
        <v>2004</v>
      </c>
      <c r="BG4">
        <f>BD4+BE4+BF4</f>
        <v>5304</v>
      </c>
      <c r="BH4">
        <f>AZ4+BA4+BB4+BC4</f>
        <v>6263</v>
      </c>
      <c r="BI4" s="125">
        <f t="shared" ref="BI4:BI6" si="2">-BG4/BC4</f>
        <v>-4.56061908856406</v>
      </c>
      <c r="BJ4" s="29">
        <f>-BG4/BH4</f>
        <v>-0.846878492735111</v>
      </c>
    </row>
    <row r="5" ht="24" customHeight="1" spans="1:62">
      <c r="A5" s="42">
        <v>2</v>
      </c>
      <c r="B5" s="43" t="str">
        <f>INDEX(本周库存数据整理表!A:A,MATCH(E:E,本周库存数据整理表!D:D,0),1)</f>
        <v>iphone</v>
      </c>
      <c r="C5" s="43" t="str">
        <f>INDEX(本周库存数据整理表!B:B,MATCH($E:$E,本周库存数据整理表!$D:$D,0),1)</f>
        <v>YQ2</v>
      </c>
      <c r="D5" s="43" t="str">
        <f>INDEX(本周库存数据整理表!C:C,MATCH($E:$E,本周库存数据整理表!$D:$D,0),1)</f>
        <v>EAV</v>
      </c>
      <c r="E5" s="18" t="s">
        <v>110</v>
      </c>
      <c r="F5" s="43">
        <f>INDEX(本周库存数据整理表!E:E,MATCH($E:$E,本周库存数据整理表!$D:$D,0),1)</f>
        <v>0</v>
      </c>
      <c r="G5" s="44">
        <f>INDEX(本周库存数据整理表!F:F,MATCH($E:$E,本周库存数据整理表!$D:$D,0),1)</f>
        <v>42754</v>
      </c>
      <c r="H5" s="45">
        <f>INDEX(本周库存数据整理表!G:G,MATCH(E:E,本周库存数据整理表!D:D,0),1)</f>
        <v>20.99</v>
      </c>
      <c r="I5" s="57" t="str">
        <f t="shared" ref="I5:I12" si="3">IF((H5-AG5)/AG5=0,"无变化",(H5-AG5)/AG5)</f>
        <v>无变化</v>
      </c>
      <c r="J5" s="58">
        <f>INDEX(本周库存数据整理表!H:H,MATCH($E:$E,本周库存数据整理表!$D:$D,0),1)</f>
        <v>3128</v>
      </c>
      <c r="K5" s="59">
        <f>-(J5-AI5)/AI5</f>
        <v>0</v>
      </c>
      <c r="L5" s="58">
        <f>INDEX(本周库存数据整理表!I:I,MATCH($E:$E,本周库存数据整理表!$D:$D,0),1)</f>
        <v>4.1</v>
      </c>
      <c r="M5" s="62">
        <v>4.1</v>
      </c>
      <c r="N5" s="59" t="str">
        <f ca="1" t="shared" si="0"/>
        <v>无变化</v>
      </c>
      <c r="O5" s="58">
        <f>INDEX(本周库存数据整理表!J:J,MATCH($E:$E,本周库存数据整理表!$D:$D,0),1)</f>
        <v>1001</v>
      </c>
      <c r="P5" s="61">
        <f t="shared" si="1"/>
        <v>0</v>
      </c>
      <c r="Q5" s="76">
        <f>IFERROR(VLOOKUP(E5,本周库存数据整理表!D:K,8,0),"")</f>
        <v>0</v>
      </c>
      <c r="R5" s="74">
        <f>IFERROR(INDEX(本周库存数据整理表!L:L,MATCH($E:$E,本周库存数据整理表!$D:$D,0),1),"无")</f>
        <v>4000</v>
      </c>
      <c r="S5" s="62">
        <f>INDEX(库存确认汇总!AQ:AQ,MATCH($E:$E,库存确认汇总!$AD:$AD,0),1)</f>
        <v>3001</v>
      </c>
      <c r="T5" s="61">
        <f t="shared" ref="T5:T12" si="4">(R5-S5)/S5</f>
        <v>0.332889036987671</v>
      </c>
      <c r="U5" s="75">
        <v>0</v>
      </c>
      <c r="V5" s="61">
        <f>X5*4/W5</f>
        <v>3.9960019990005</v>
      </c>
      <c r="W5" s="62">
        <f>IFERROR(INDEX(本周库存数据整理表!M:M,MATCH($E:$E,本周库存数据整理表!$D:$D,0),1),"无")</f>
        <v>2001</v>
      </c>
      <c r="X5" s="62">
        <f>INDEX(本周库存数据整理表!N:N,MATCH($E:$E,本周库存数据整理表!$D:$D,0),1)</f>
        <v>1999</v>
      </c>
      <c r="Y5" s="91">
        <f t="shared" ref="Y4:Y12" si="5">(X5-AW5)/AW5</f>
        <v>0.999</v>
      </c>
      <c r="Z5" s="92" t="e">
        <f>INDEX(本周库存数据整理表!#REF!,MATCH($E:$E,本周库存数据整理表!$D:$D,0),1)</f>
        <v>#REF!</v>
      </c>
      <c r="AA5" s="93" t="s">
        <v>106</v>
      </c>
      <c r="AB5" s="94" t="s">
        <v>111</v>
      </c>
      <c r="AC5" s="94" t="s">
        <v>108</v>
      </c>
      <c r="AD5" s="95" t="s">
        <v>110</v>
      </c>
      <c r="AE5" s="96">
        <v>0</v>
      </c>
      <c r="AF5" s="97">
        <v>42754</v>
      </c>
      <c r="AG5" s="101">
        <v>20.99</v>
      </c>
      <c r="AH5" s="102">
        <v>-0.650108351391899</v>
      </c>
      <c r="AI5" s="96">
        <v>3128</v>
      </c>
      <c r="AJ5" s="103">
        <v>-0.204930662557781</v>
      </c>
      <c r="AK5" s="96">
        <v>4.1</v>
      </c>
      <c r="AL5" s="96">
        <v>4.1</v>
      </c>
      <c r="AM5" s="102" t="s">
        <v>109</v>
      </c>
      <c r="AN5" s="96">
        <v>1001</v>
      </c>
      <c r="AO5" s="102">
        <v>4.32446808510638</v>
      </c>
      <c r="AP5" s="96">
        <v>0</v>
      </c>
      <c r="AQ5" s="106">
        <v>3001</v>
      </c>
      <c r="AR5" s="96" t="e">
        <v>#N/A</v>
      </c>
      <c r="AS5" s="103" t="e">
        <v>#N/A</v>
      </c>
      <c r="AT5" s="103">
        <v>0</v>
      </c>
      <c r="AU5" s="102">
        <v>1.99900049975012</v>
      </c>
      <c r="AV5">
        <v>4000</v>
      </c>
      <c r="AW5" s="115">
        <v>1000</v>
      </c>
      <c r="AX5" s="116">
        <v>15.9491525423729</v>
      </c>
      <c r="AY5" s="117" t="e">
        <v>#DIV/0!</v>
      </c>
      <c r="AZ5" s="118">
        <v>501</v>
      </c>
      <c r="BA5" s="118">
        <v>601</v>
      </c>
      <c r="BB5">
        <v>4000</v>
      </c>
      <c r="BC5" s="118">
        <v>288</v>
      </c>
      <c r="BD5">
        <f t="shared" ref="BD5:BD12" si="6">AZ5-BA5</f>
        <v>-100</v>
      </c>
      <c r="BE5">
        <f t="shared" ref="BE5:BE12" si="7">BB5-BA5</f>
        <v>3399</v>
      </c>
      <c r="BF5" s="4">
        <v>2001</v>
      </c>
      <c r="BG5">
        <f t="shared" ref="BG5:BG12" si="8">BD5+BE5+BF5</f>
        <v>5300</v>
      </c>
      <c r="BH5">
        <f t="shared" ref="BH5:BH12" si="9">AZ5+BA5+BB5+BC5</f>
        <v>5390</v>
      </c>
      <c r="BI5" s="125">
        <f t="shared" si="2"/>
        <v>-18.4027777777778</v>
      </c>
      <c r="BJ5" s="29">
        <f t="shared" ref="BJ5:BJ11" si="10">-BG5/BH5</f>
        <v>-0.98330241187384</v>
      </c>
    </row>
    <row r="6" ht="16" customHeight="1" spans="1:62">
      <c r="A6" s="42">
        <v>3</v>
      </c>
      <c r="B6" s="43" t="str">
        <f>INDEX(本周库存数据整理表!A:A,MATCH(E:E,本周库存数据整理表!D:D,0),1)</f>
        <v>iphone</v>
      </c>
      <c r="C6" s="43" t="str">
        <f>INDEX(本周库存数据整理表!B:B,MATCH($E:$E,本周库存数据整理表!$D:$D,0),1)</f>
        <v>YQ3</v>
      </c>
      <c r="D6" s="43" t="str">
        <f>INDEX(本周库存数据整理表!C:C,MATCH($E:$E,本周库存数据整理表!$D:$D,0),1)</f>
        <v>EAV</v>
      </c>
      <c r="E6" s="18" t="s">
        <v>112</v>
      </c>
      <c r="F6" s="43">
        <f>INDEX(本周库存数据整理表!E:E,MATCH($E:$E,本周库存数据整理表!$D:$D,0),1)</f>
        <v>0</v>
      </c>
      <c r="G6" s="44">
        <f>INDEX(本周库存数据整理表!F:F,MATCH($E:$E,本周库存数据整理表!$D:$D,0),1)</f>
        <v>42754</v>
      </c>
      <c r="H6" s="45">
        <f>INDEX(本周库存数据整理表!G:G,MATCH(E:E,本周库存数据整理表!D:D,0),1)</f>
        <v>21.99</v>
      </c>
      <c r="I6" s="57" t="str">
        <f t="shared" si="3"/>
        <v>无变化</v>
      </c>
      <c r="J6" s="58">
        <f>INDEX(本周库存数据整理表!H:H,MATCH($E:$E,本周库存数据整理表!$D:$D,0),1)</f>
        <v>3129</v>
      </c>
      <c r="K6" s="59">
        <f t="shared" ref="K6:K12" si="11">-(J6-AI6)/AI6</f>
        <v>0</v>
      </c>
      <c r="L6" s="58">
        <f>INDEX(本周库存数据整理表!I:I,MATCH($E:$E,本周库存数据整理表!$D:$D,0),1)</f>
        <v>3.7</v>
      </c>
      <c r="M6" s="62">
        <v>4</v>
      </c>
      <c r="N6" s="59" t="str">
        <f ca="1" t="shared" si="0"/>
        <v>无变化</v>
      </c>
      <c r="O6" s="58">
        <f>INDEX(本周库存数据整理表!J:J,MATCH($E:$E,本周库存数据整理表!$D:$D,0),1)</f>
        <v>1002</v>
      </c>
      <c r="P6" s="61">
        <f t="shared" si="1"/>
        <v>0</v>
      </c>
      <c r="Q6" s="76">
        <f>IFERROR(VLOOKUP(E6,本周库存数据整理表!D:K,8,0),"")</f>
        <v>0</v>
      </c>
      <c r="R6" s="74">
        <f>IFERROR(INDEX(本周库存数据整理表!L:L,MATCH($E:$E,本周库存数据整理表!$D:$D,0),1),"无")</f>
        <v>4000</v>
      </c>
      <c r="S6" s="62">
        <f>INDEX(库存确认汇总!AQ:AQ,MATCH($E:$E,库存确认汇总!$AD:$AD,0),1)</f>
        <v>3002</v>
      </c>
      <c r="T6" s="61">
        <f t="shared" si="4"/>
        <v>0.332445036642239</v>
      </c>
      <c r="U6" s="75">
        <v>0</v>
      </c>
      <c r="V6" s="61">
        <f t="shared" ref="V5:V11" si="12">X6*4/W6</f>
        <v>3.99200799200799</v>
      </c>
      <c r="W6" s="62">
        <f>IFERROR(INDEX(本周库存数据整理表!M:M,MATCH($E:$E,本周库存数据整理表!$D:$D,0),1),"无")</f>
        <v>2002</v>
      </c>
      <c r="X6" s="62">
        <f>INDEX(本周库存数据整理表!N:N,MATCH($E:$E,本周库存数据整理表!$D:$D,0),1)</f>
        <v>1998</v>
      </c>
      <c r="Y6" s="91">
        <f t="shared" si="5"/>
        <v>0.998</v>
      </c>
      <c r="Z6" s="92" t="e">
        <f>INDEX(本周库存数据整理表!#REF!,MATCH($E:$E,本周库存数据整理表!$D:$D,0),1)</f>
        <v>#REF!</v>
      </c>
      <c r="AA6" s="93" t="s">
        <v>106</v>
      </c>
      <c r="AB6" s="94" t="s">
        <v>113</v>
      </c>
      <c r="AC6" s="94" t="s">
        <v>108</v>
      </c>
      <c r="AD6" s="95" t="s">
        <v>112</v>
      </c>
      <c r="AE6" s="96">
        <v>0</v>
      </c>
      <c r="AF6" s="97">
        <v>42754</v>
      </c>
      <c r="AG6" s="101">
        <v>21.99</v>
      </c>
      <c r="AH6" s="102" t="e">
        <v>#DIV/0!</v>
      </c>
      <c r="AI6" s="96">
        <v>3129</v>
      </c>
      <c r="AJ6" s="103">
        <v>0.622010147378594</v>
      </c>
      <c r="AK6" s="96">
        <v>3.7</v>
      </c>
      <c r="AL6" s="96">
        <v>4</v>
      </c>
      <c r="AM6" s="102">
        <v>-0.075</v>
      </c>
      <c r="AN6" s="96">
        <v>1002</v>
      </c>
      <c r="AO6" s="102">
        <v>15.9830508474576</v>
      </c>
      <c r="AP6" s="96">
        <v>0</v>
      </c>
      <c r="AQ6" s="106">
        <v>3002</v>
      </c>
      <c r="AR6" s="96" t="e">
        <v>#N/A</v>
      </c>
      <c r="AS6" s="103" t="e">
        <v>#N/A</v>
      </c>
      <c r="AT6" s="103">
        <v>0</v>
      </c>
      <c r="AU6" s="102">
        <v>1.998001998002</v>
      </c>
      <c r="AV6">
        <v>4000</v>
      </c>
      <c r="AW6" s="115">
        <v>1000</v>
      </c>
      <c r="AX6" s="116" t="e">
        <v>#DIV/0!</v>
      </c>
      <c r="AY6" s="117" t="e">
        <v>#DIV/0!</v>
      </c>
      <c r="AZ6" s="118">
        <v>502</v>
      </c>
      <c r="BA6" s="118">
        <v>602</v>
      </c>
      <c r="BB6">
        <v>4000</v>
      </c>
      <c r="BC6" s="118">
        <v>468</v>
      </c>
      <c r="BD6">
        <f t="shared" si="6"/>
        <v>-100</v>
      </c>
      <c r="BE6">
        <f t="shared" si="7"/>
        <v>3398</v>
      </c>
      <c r="BF6" s="4">
        <v>2002</v>
      </c>
      <c r="BG6">
        <f t="shared" si="8"/>
        <v>5300</v>
      </c>
      <c r="BH6">
        <f t="shared" si="9"/>
        <v>5572</v>
      </c>
      <c r="BI6" s="125">
        <f t="shared" si="2"/>
        <v>-11.3247863247863</v>
      </c>
      <c r="BJ6" s="29">
        <f t="shared" si="10"/>
        <v>-0.951184493898062</v>
      </c>
    </row>
    <row r="7" ht="18" customHeight="1" spans="1:62">
      <c r="A7" s="42">
        <v>4</v>
      </c>
      <c r="B7" s="43" t="str">
        <f>INDEX(本周库存数据整理表!A:A,MATCH(E:E,本周库存数据整理表!D:D,0),1)</f>
        <v>iphone</v>
      </c>
      <c r="C7" s="43" t="str">
        <f>INDEX(本周库存数据整理表!B:B,MATCH($E:$E,本周库存数据整理表!$D:$D,0),1)</f>
        <v>YQ4</v>
      </c>
      <c r="D7" s="43" t="str">
        <f>INDEX(本周库存数据整理表!C:C,MATCH($E:$E,本周库存数据整理表!$D:$D,0),1)</f>
        <v>EAV</v>
      </c>
      <c r="E7" s="18" t="s">
        <v>114</v>
      </c>
      <c r="F7" s="43">
        <f>INDEX(本周库存数据整理表!E:E,MATCH($E:$E,本周库存数据整理表!$D:$D,0),1)</f>
        <v>0</v>
      </c>
      <c r="G7" s="44">
        <f>INDEX(本周库存数据整理表!F:F,MATCH($E:$E,本周库存数据整理表!$D:$D,0),1)</f>
        <v>42754</v>
      </c>
      <c r="H7" s="45">
        <v>9.99</v>
      </c>
      <c r="I7" s="57" t="str">
        <f t="shared" si="3"/>
        <v>无变化</v>
      </c>
      <c r="J7" s="58">
        <f>INDEX(本周库存数据整理表!H:H,MATCH($E:$E,本周库存数据整理表!$D:$D,0),1)</f>
        <v>3130</v>
      </c>
      <c r="K7" s="59">
        <f t="shared" si="11"/>
        <v>0</v>
      </c>
      <c r="L7" s="58">
        <f>INDEX(本周库存数据整理表!I:I,MATCH($E:$E,本周库存数据整理表!$D:$D,0),1)</f>
        <v>3.4</v>
      </c>
      <c r="M7" s="62">
        <v>4</v>
      </c>
      <c r="N7" s="59" t="str">
        <f ca="1" t="shared" si="0"/>
        <v>无变化</v>
      </c>
      <c r="O7" s="58">
        <f>INDEX(本周库存数据整理表!J:J,MATCH($E:$E,本周库存数据整理表!$D:$D,0),1)</f>
        <v>1003</v>
      </c>
      <c r="P7" s="61">
        <f t="shared" si="1"/>
        <v>0</v>
      </c>
      <c r="Q7" s="76">
        <f>IFERROR(VLOOKUP(E7,本周库存数据整理表!D:K,8,0),"")</f>
        <v>0</v>
      </c>
      <c r="R7" s="74">
        <f>IFERROR(INDEX(本周库存数据整理表!L:L,MATCH($E:$E,本周库存数据整理表!$D:$D,0),1),"无")</f>
        <v>4000</v>
      </c>
      <c r="S7" s="62">
        <f>INDEX(库存确认汇总!AQ:AQ,MATCH($E:$E,库存确认汇总!$AD:$AD,0),1)</f>
        <v>3003</v>
      </c>
      <c r="T7" s="61">
        <f t="shared" si="4"/>
        <v>0.332001332001332</v>
      </c>
      <c r="U7" s="75">
        <v>0.367462565762849</v>
      </c>
      <c r="V7" s="61">
        <f t="shared" si="12"/>
        <v>3.98801797304044</v>
      </c>
      <c r="W7" s="62">
        <f>IFERROR(INDEX(本周库存数据整理表!M:M,MATCH($E:$E,本周库存数据整理表!$D:$D,0),1),"无")</f>
        <v>2003</v>
      </c>
      <c r="X7" s="62">
        <f>INDEX(本周库存数据整理表!N:N,MATCH($E:$E,本周库存数据整理表!$D:$D,0),1)</f>
        <v>1997</v>
      </c>
      <c r="Y7" s="91">
        <f t="shared" si="5"/>
        <v>0.997</v>
      </c>
      <c r="Z7" s="92" t="e">
        <f>INDEX(本周库存数据整理表!#REF!,MATCH($E:$E,本周库存数据整理表!$D:$D,0),1)</f>
        <v>#REF!</v>
      </c>
      <c r="AA7" s="93" t="s">
        <v>106</v>
      </c>
      <c r="AB7" s="94" t="s">
        <v>115</v>
      </c>
      <c r="AC7" s="94" t="s">
        <v>108</v>
      </c>
      <c r="AD7" s="95" t="s">
        <v>114</v>
      </c>
      <c r="AE7" s="96">
        <v>0</v>
      </c>
      <c r="AF7" s="97">
        <v>42754</v>
      </c>
      <c r="AG7" s="101">
        <v>9.99</v>
      </c>
      <c r="AH7" s="102" t="s">
        <v>109</v>
      </c>
      <c r="AI7" s="96">
        <v>3130</v>
      </c>
      <c r="AJ7" s="103">
        <v>-0.0122897800776197</v>
      </c>
      <c r="AK7" s="96">
        <v>3.4</v>
      </c>
      <c r="AL7" s="96">
        <v>4</v>
      </c>
      <c r="AM7" s="102">
        <v>-0.170731707317073</v>
      </c>
      <c r="AN7" s="96">
        <v>1003</v>
      </c>
      <c r="AO7" s="102">
        <v>-0.737159329140461</v>
      </c>
      <c r="AP7" s="96">
        <v>0</v>
      </c>
      <c r="AQ7" s="106">
        <v>3003</v>
      </c>
      <c r="AR7" s="96" t="e">
        <v>#N/A</v>
      </c>
      <c r="AS7" s="103" t="e">
        <v>#N/A</v>
      </c>
      <c r="AT7" s="103">
        <v>0.367462565762849</v>
      </c>
      <c r="AU7" s="102">
        <v>1.99700449326011</v>
      </c>
      <c r="AV7">
        <v>4000</v>
      </c>
      <c r="AW7" s="115">
        <v>1000</v>
      </c>
      <c r="AX7" s="116">
        <v>2.6101083032491</v>
      </c>
      <c r="AY7" s="117" t="e">
        <v>#DIV/0!</v>
      </c>
      <c r="AZ7" s="118">
        <v>503</v>
      </c>
      <c r="BA7" s="118">
        <v>603</v>
      </c>
      <c r="BB7">
        <v>4000</v>
      </c>
      <c r="BC7" s="118">
        <v>2018</v>
      </c>
      <c r="BD7">
        <f t="shared" si="6"/>
        <v>-100</v>
      </c>
      <c r="BE7">
        <f t="shared" si="7"/>
        <v>3397</v>
      </c>
      <c r="BF7" s="4">
        <v>2003</v>
      </c>
      <c r="BG7">
        <f t="shared" si="8"/>
        <v>5300</v>
      </c>
      <c r="BH7">
        <f t="shared" si="9"/>
        <v>7124</v>
      </c>
      <c r="BI7" s="126">
        <v>0.2</v>
      </c>
      <c r="BJ7" s="29">
        <f t="shared" si="10"/>
        <v>-0.743964065131948</v>
      </c>
    </row>
    <row r="8" ht="15" customHeight="1" spans="1:62">
      <c r="A8" s="42">
        <v>5</v>
      </c>
      <c r="B8" s="43" t="str">
        <f>INDEX(本周库存数据整理表!A:A,MATCH(E:E,本周库存数据整理表!D:D,0),1)</f>
        <v>iphone</v>
      </c>
      <c r="C8" s="43" t="str">
        <f>INDEX(本周库存数据整理表!B:B,MATCH($E:$E,本周库存数据整理表!$D:$D,0),1)</f>
        <v>YQ1</v>
      </c>
      <c r="D8" s="43" t="str">
        <f>INDEX(本周库存数据整理表!C:C,MATCH($E:$E,本周库存数据整理表!$D:$D,0),1)</f>
        <v>EAV</v>
      </c>
      <c r="E8" s="18" t="s">
        <v>116</v>
      </c>
      <c r="F8" s="43">
        <f>INDEX(本周库存数据整理表!E:E,MATCH($E:$E,本周库存数据整理表!$D:$D,0),1)</f>
        <v>0</v>
      </c>
      <c r="G8" s="44">
        <f>INDEX(本周库存数据整理表!F:F,MATCH($E:$E,本周库存数据整理表!$D:$D,0),1)</f>
        <v>42754</v>
      </c>
      <c r="H8" s="45">
        <f>INDEX(本周库存数据整理表!G:G,MATCH($E:$E,本周库存数据整理表!$D:$D,0),1)</f>
        <v>19.99</v>
      </c>
      <c r="I8" s="57" t="str">
        <f t="shared" si="3"/>
        <v>无变化</v>
      </c>
      <c r="J8" s="58">
        <f>INDEX(本周库存数据整理表!H:H,MATCH($E:$E,本周库存数据整理表!$D:$D,0),1)</f>
        <v>3127</v>
      </c>
      <c r="K8" s="59">
        <f t="shared" si="11"/>
        <v>0</v>
      </c>
      <c r="L8" s="58">
        <f>INDEX(本周库存数据整理表!I:I,MATCH($E:$E,本周库存数据整理表!$D:$D,0),1)</f>
        <v>4.1</v>
      </c>
      <c r="M8" s="62">
        <v>4</v>
      </c>
      <c r="N8" s="59" t="str">
        <f ca="1" t="shared" si="0"/>
        <v>无变化</v>
      </c>
      <c r="O8" s="58">
        <f>INDEX(本周库存数据整理表!J:J,MATCH($E:$E,本周库存数据整理表!$D:$D,0),1)</f>
        <v>1000</v>
      </c>
      <c r="P8" s="61">
        <f t="shared" si="1"/>
        <v>0</v>
      </c>
      <c r="Q8" s="76">
        <f>IFERROR(VLOOKUP(E8,本周库存数据整理表!D:K,8,0),"")</f>
        <v>0</v>
      </c>
      <c r="R8" s="74">
        <f>IFERROR(INDEX(本周库存数据整理表!L:L,MATCH($E:$E,本周库存数据整理表!$D:$D,0),1),"无")</f>
        <v>4000</v>
      </c>
      <c r="S8" s="62">
        <f>INDEX(库存确认汇总!AQ:AQ,MATCH($E:$E,库存确认汇总!$AD:$AD,0),1)</f>
        <v>3000</v>
      </c>
      <c r="T8" s="61">
        <f t="shared" si="4"/>
        <v>0.333333333333333</v>
      </c>
      <c r="U8" s="75">
        <v>0.164623467600701</v>
      </c>
      <c r="V8" s="61">
        <f t="shared" si="12"/>
        <v>4</v>
      </c>
      <c r="W8" s="62">
        <f>IFERROR(INDEX(本周库存数据整理表!M:M,MATCH($E:$E,本周库存数据整理表!$D:$D,0),1),"无")</f>
        <v>2000</v>
      </c>
      <c r="X8" s="62">
        <f>INDEX(本周库存数据整理表!N:N,MATCH($E:$E,本周库存数据整理表!$D:$D,0),1)</f>
        <v>2000</v>
      </c>
      <c r="Y8" s="91">
        <f t="shared" si="5"/>
        <v>1</v>
      </c>
      <c r="Z8" s="92" t="e">
        <f>INDEX(本周库存数据整理表!#REF!,MATCH($E:$E,本周库存数据整理表!$D:$D,0),1)</f>
        <v>#REF!</v>
      </c>
      <c r="AA8" s="93" t="s">
        <v>106</v>
      </c>
      <c r="AB8" s="94" t="s">
        <v>117</v>
      </c>
      <c r="AC8" s="94" t="s">
        <v>108</v>
      </c>
      <c r="AD8" s="95" t="s">
        <v>116</v>
      </c>
      <c r="AE8" s="96">
        <v>0</v>
      </c>
      <c r="AF8" s="97">
        <v>42754</v>
      </c>
      <c r="AG8" s="101">
        <v>19.99</v>
      </c>
      <c r="AH8" s="102">
        <v>1.001001001001</v>
      </c>
      <c r="AI8" s="96">
        <v>3127</v>
      </c>
      <c r="AJ8" s="103">
        <v>0.399462262339159</v>
      </c>
      <c r="AK8" s="96">
        <v>4.1</v>
      </c>
      <c r="AL8" s="96">
        <v>4</v>
      </c>
      <c r="AM8" s="102" t="s">
        <v>109</v>
      </c>
      <c r="AN8" s="96">
        <v>1000</v>
      </c>
      <c r="AO8" s="102">
        <v>-0.737945492662474</v>
      </c>
      <c r="AP8" s="96">
        <v>0</v>
      </c>
      <c r="AQ8" s="106">
        <v>3000</v>
      </c>
      <c r="AR8" s="96" t="e">
        <v>#N/A</v>
      </c>
      <c r="AS8" s="103" t="e">
        <v>#N/A</v>
      </c>
      <c r="AT8" s="103">
        <v>0.164623467600701</v>
      </c>
      <c r="AU8" s="102">
        <v>2</v>
      </c>
      <c r="AV8">
        <v>4000</v>
      </c>
      <c r="AW8" s="115">
        <v>1000</v>
      </c>
      <c r="AX8" s="116">
        <v>4.43478260869565</v>
      </c>
      <c r="AY8" s="117" t="e">
        <v>#DIV/0!</v>
      </c>
      <c r="AZ8" s="118">
        <v>504</v>
      </c>
      <c r="BA8" s="118">
        <v>604</v>
      </c>
      <c r="BB8">
        <v>4000</v>
      </c>
      <c r="BC8" s="118">
        <v>2021</v>
      </c>
      <c r="BD8">
        <f t="shared" si="6"/>
        <v>-100</v>
      </c>
      <c r="BE8">
        <f t="shared" si="7"/>
        <v>3396</v>
      </c>
      <c r="BF8" s="4">
        <v>2000</v>
      </c>
      <c r="BG8">
        <f t="shared" si="8"/>
        <v>5296</v>
      </c>
      <c r="BH8">
        <f t="shared" si="9"/>
        <v>7129</v>
      </c>
      <c r="BI8" s="126">
        <v>0.05</v>
      </c>
      <c r="BJ8" s="29">
        <f t="shared" si="10"/>
        <v>-0.742881189507645</v>
      </c>
    </row>
    <row r="9" ht="20" customHeight="1" spans="1:62">
      <c r="A9" s="42">
        <v>6</v>
      </c>
      <c r="B9" s="43" t="str">
        <f>INDEX(本周库存数据整理表!A:A,MATCH(E:E,本周库存数据整理表!D:D,0),1)</f>
        <v>iphone</v>
      </c>
      <c r="C9" s="43" t="str">
        <f>INDEX(本周库存数据整理表!B:B,MATCH($E:$E,本周库存数据整理表!$D:$D,0),1)</f>
        <v>YQ6</v>
      </c>
      <c r="D9" s="43" t="str">
        <f>INDEX(本周库存数据整理表!C:C,MATCH($E:$E,本周库存数据整理表!$D:$D,0),1)</f>
        <v>EAV</v>
      </c>
      <c r="E9" s="18" t="s">
        <v>118</v>
      </c>
      <c r="F9" s="43">
        <f>INDEX(本周库存数据整理表!E:E,MATCH($E:$E,本周库存数据整理表!$D:$D,0),1)</f>
        <v>0</v>
      </c>
      <c r="G9" s="44">
        <f>INDEX(本周库存数据整理表!F:F,MATCH($E:$E,本周库存数据整理表!$D:$D,0),1)</f>
        <v>42754</v>
      </c>
      <c r="H9" s="45">
        <f>INDEX(本周库存数据整理表!G:G,MATCH($E:$E,本周库存数据整理表!$D:$D,0),1)</f>
        <v>24.99</v>
      </c>
      <c r="I9" s="57" t="str">
        <f t="shared" si="3"/>
        <v>无变化</v>
      </c>
      <c r="J9" s="58">
        <f>INDEX(本周库存数据整理表!H:H,MATCH($E:$E,本周库存数据整理表!$D:$D,0),1)</f>
        <v>3132</v>
      </c>
      <c r="K9" s="59">
        <f t="shared" si="11"/>
        <v>0</v>
      </c>
      <c r="L9" s="58">
        <f>INDEX(本周库存数据整理表!I:I,MATCH($E:$E,本周库存数据整理表!$D:$D,0),1)</f>
        <v>4</v>
      </c>
      <c r="M9" s="62">
        <v>3.7</v>
      </c>
      <c r="N9" s="59" t="str">
        <f ca="1" t="shared" si="0"/>
        <v>无变化</v>
      </c>
      <c r="O9" s="58">
        <f>INDEX(本周库存数据整理表!J:J,MATCH($E:$E,本周库存数据整理表!$D:$D,0),1)</f>
        <v>1005</v>
      </c>
      <c r="P9" s="61">
        <f t="shared" si="1"/>
        <v>0</v>
      </c>
      <c r="Q9" s="76">
        <f>IFERROR(VLOOKUP(E9,本周库存数据整理表!D:K,8,0),"")</f>
        <v>0</v>
      </c>
      <c r="R9" s="74">
        <f>IFERROR(INDEX(本周库存数据整理表!L:L,MATCH($E:$E,本周库存数据整理表!$D:$D,0),1),"无")</f>
        <v>4000</v>
      </c>
      <c r="S9" s="62">
        <f>INDEX(库存确认汇总!AQ:AQ,MATCH($E:$E,库存确认汇总!$AD:$AD,0),1)</f>
        <v>3005</v>
      </c>
      <c r="T9" s="61">
        <f t="shared" si="4"/>
        <v>0.331114808652246</v>
      </c>
      <c r="U9" s="75">
        <v>0</v>
      </c>
      <c r="V9" s="61">
        <f t="shared" si="12"/>
        <v>3.98004987531172</v>
      </c>
      <c r="W9" s="62">
        <f>IFERROR(INDEX(本周库存数据整理表!M:M,MATCH($E:$E,本周库存数据整理表!$D:$D,0),1),"无")</f>
        <v>2005</v>
      </c>
      <c r="X9" s="62">
        <f>INDEX(本周库存数据整理表!N:N,MATCH($E:$E,本周库存数据整理表!$D:$D,0),1)</f>
        <v>1995</v>
      </c>
      <c r="Y9" s="91">
        <f t="shared" si="5"/>
        <v>0.995</v>
      </c>
      <c r="Z9" s="92" t="e">
        <f>INDEX(本周库存数据整理表!#REF!,MATCH($E:$E,本周库存数据整理表!$D:$D,0),1)</f>
        <v>#REF!</v>
      </c>
      <c r="AA9" s="93" t="s">
        <v>106</v>
      </c>
      <c r="AB9" s="94" t="s">
        <v>119</v>
      </c>
      <c r="AC9" s="94" t="s">
        <v>108</v>
      </c>
      <c r="AD9" s="95" t="s">
        <v>118</v>
      </c>
      <c r="AE9" s="96">
        <v>0</v>
      </c>
      <c r="AF9" s="97">
        <v>42754</v>
      </c>
      <c r="AG9" s="101">
        <v>24.99</v>
      </c>
      <c r="AH9" s="102">
        <v>-0.59026069847516</v>
      </c>
      <c r="AI9" s="96">
        <v>3132</v>
      </c>
      <c r="AJ9" s="103">
        <v>0.814904556468294</v>
      </c>
      <c r="AK9" s="96">
        <v>4</v>
      </c>
      <c r="AL9" s="96">
        <v>3.7</v>
      </c>
      <c r="AM9" s="102">
        <v>0.176470588235294</v>
      </c>
      <c r="AN9" s="96">
        <v>1005</v>
      </c>
      <c r="AO9" s="102">
        <v>3.83173076923077</v>
      </c>
      <c r="AP9" s="96">
        <v>0</v>
      </c>
      <c r="AQ9" s="106">
        <v>3005</v>
      </c>
      <c r="AR9" s="96" t="e">
        <v>#N/A</v>
      </c>
      <c r="AS9" s="103" t="e">
        <v>#N/A</v>
      </c>
      <c r="AT9" s="103">
        <v>0</v>
      </c>
      <c r="AU9" s="102">
        <v>1.99501246882793</v>
      </c>
      <c r="AV9">
        <v>4000</v>
      </c>
      <c r="AW9" s="115">
        <v>1000</v>
      </c>
      <c r="AX9" s="116" t="e">
        <v>#DIV/0!</v>
      </c>
      <c r="AY9" s="117" t="e">
        <v>#DIV/0!</v>
      </c>
      <c r="AZ9" s="118">
        <v>505</v>
      </c>
      <c r="BA9" s="118">
        <v>605</v>
      </c>
      <c r="BB9">
        <v>4000</v>
      </c>
      <c r="BC9" s="118">
        <v>296</v>
      </c>
      <c r="BD9">
        <f t="shared" si="6"/>
        <v>-100</v>
      </c>
      <c r="BE9">
        <f t="shared" si="7"/>
        <v>3395</v>
      </c>
      <c r="BF9" s="4">
        <v>2005</v>
      </c>
      <c r="BG9">
        <f t="shared" si="8"/>
        <v>5300</v>
      </c>
      <c r="BH9">
        <f t="shared" si="9"/>
        <v>5406</v>
      </c>
      <c r="BI9" s="125">
        <f>-BG9/BC9</f>
        <v>-17.9054054054054</v>
      </c>
      <c r="BJ9" s="29">
        <f t="shared" si="10"/>
        <v>-0.980392156862745</v>
      </c>
    </row>
    <row r="10" ht="16" customHeight="1" spans="1:62">
      <c r="A10" s="42">
        <v>7</v>
      </c>
      <c r="B10" s="43" t="str">
        <f>INDEX(本周库存数据整理表!A:A,MATCH(E:E,本周库存数据整理表!D:D,0),1)</f>
        <v>iphone</v>
      </c>
      <c r="C10" s="43" t="str">
        <f>INDEX(本周库存数据整理表!B:B,MATCH($E:$E,本周库存数据整理表!$D:$D,0),1)</f>
        <v>YQ7</v>
      </c>
      <c r="D10" s="43" t="str">
        <f>INDEX(本周库存数据整理表!C:C,MATCH($E:$E,本周库存数据整理表!$D:$D,0),1)</f>
        <v>EAV</v>
      </c>
      <c r="E10" s="18" t="s">
        <v>120</v>
      </c>
      <c r="F10" s="43">
        <f>INDEX(本周库存数据整理表!E:E,MATCH($E:$E,本周库存数据整理表!$D:$D,0),1)</f>
        <v>0</v>
      </c>
      <c r="G10" s="44">
        <f>INDEX(本周库存数据整理表!F:F,MATCH($E:$E,本周库存数据整理表!$D:$D,0),1)</f>
        <v>42754</v>
      </c>
      <c r="H10" s="45">
        <f>INDEX(本周库存数据整理表!G:G,MATCH($E:$E,本周库存数据整理表!$D:$D,0),1)</f>
        <v>25.99</v>
      </c>
      <c r="I10" s="57" t="str">
        <f t="shared" si="3"/>
        <v>无变化</v>
      </c>
      <c r="J10" s="58">
        <f>INDEX(本周库存数据整理表!H:H,MATCH($E:$E,本周库存数据整理表!$D:$D,0),1)</f>
        <v>3133</v>
      </c>
      <c r="K10" s="59">
        <f t="shared" si="11"/>
        <v>0</v>
      </c>
      <c r="L10" s="58">
        <f>INDEX(本周库存数据整理表!I:I,MATCH($E:$E,本周库存数据整理表!$D:$D,0),1)</f>
        <v>3.9</v>
      </c>
      <c r="M10" s="62">
        <v>4.6</v>
      </c>
      <c r="N10" s="59" t="str">
        <f ca="1" t="shared" si="0"/>
        <v>无变化</v>
      </c>
      <c r="O10" s="58">
        <f>INDEX(本周库存数据整理表!J:J,MATCH($E:$E,本周库存数据整理表!$D:$D,0),1)</f>
        <v>1006</v>
      </c>
      <c r="P10" s="61">
        <f t="shared" si="1"/>
        <v>0</v>
      </c>
      <c r="Q10" s="76">
        <f>IFERROR(VLOOKUP(E10,本周库存数据整理表!D:K,8,0),"")</f>
        <v>0</v>
      </c>
      <c r="R10" s="74">
        <f>IFERROR(INDEX(本周库存数据整理表!L:L,MATCH($E:$E,本周库存数据整理表!$D:$D,0),1),"无")</f>
        <v>4000</v>
      </c>
      <c r="S10" s="62">
        <f>INDEX(库存确认汇总!AQ:AQ,MATCH($E:$E,库存确认汇总!$AD:$AD,0),1)</f>
        <v>3006</v>
      </c>
      <c r="T10" s="61">
        <f t="shared" si="4"/>
        <v>0.330671989354624</v>
      </c>
      <c r="U10" s="75">
        <v>0.665012406947891</v>
      </c>
      <c r="V10" s="61">
        <f t="shared" si="12"/>
        <v>3.97607178464606</v>
      </c>
      <c r="W10" s="62">
        <f>IFERROR(INDEX(本周库存数据整理表!M:M,MATCH($E:$E,本周库存数据整理表!$D:$D,0),1),"无")</f>
        <v>2006</v>
      </c>
      <c r="X10" s="62">
        <f>INDEX(本周库存数据整理表!N:N,MATCH($E:$E,本周库存数据整理表!$D:$D,0),1)</f>
        <v>1994</v>
      </c>
      <c r="Y10" s="91">
        <f t="shared" si="5"/>
        <v>0.994</v>
      </c>
      <c r="Z10" s="92" t="e">
        <f>INDEX(本周库存数据整理表!#REF!,MATCH($E:$E,本周库存数据整理表!$D:$D,0),1)</f>
        <v>#REF!</v>
      </c>
      <c r="AA10" s="93" t="s">
        <v>106</v>
      </c>
      <c r="AB10" s="94" t="s">
        <v>121</v>
      </c>
      <c r="AC10" s="94" t="s">
        <v>108</v>
      </c>
      <c r="AD10" s="95" t="s">
        <v>120</v>
      </c>
      <c r="AE10" s="96">
        <v>0</v>
      </c>
      <c r="AF10" s="97">
        <v>42754</v>
      </c>
      <c r="AG10" s="101">
        <v>25.99</v>
      </c>
      <c r="AH10" s="102">
        <v>-0.628661237319617</v>
      </c>
      <c r="AI10" s="96">
        <v>3133</v>
      </c>
      <c r="AJ10" s="103">
        <v>0.616289038579302</v>
      </c>
      <c r="AK10" s="96">
        <v>3.9</v>
      </c>
      <c r="AL10" s="96">
        <v>4.6</v>
      </c>
      <c r="AM10" s="102">
        <v>-0.113636363636364</v>
      </c>
      <c r="AN10" s="96">
        <v>1006</v>
      </c>
      <c r="AO10" s="102">
        <v>3.19166666666667</v>
      </c>
      <c r="AP10" s="96">
        <v>0</v>
      </c>
      <c r="AQ10" s="106">
        <v>3006</v>
      </c>
      <c r="AR10" s="96" t="e">
        <v>#N/A</v>
      </c>
      <c r="AS10" s="103" t="e">
        <v>#N/A</v>
      </c>
      <c r="AT10" s="103">
        <v>0.665012406947891</v>
      </c>
      <c r="AU10" s="102">
        <v>1.99401794616152</v>
      </c>
      <c r="AV10">
        <v>4000</v>
      </c>
      <c r="AW10" s="119">
        <v>1000</v>
      </c>
      <c r="AX10" s="120">
        <v>12.5135135135135</v>
      </c>
      <c r="AY10" s="121" t="e">
        <v>#DIV/0!</v>
      </c>
      <c r="AZ10" s="118">
        <v>506</v>
      </c>
      <c r="BA10" s="118">
        <v>606</v>
      </c>
      <c r="BB10">
        <v>4000</v>
      </c>
      <c r="BC10" s="118">
        <v>2395</v>
      </c>
      <c r="BD10">
        <f t="shared" si="6"/>
        <v>-100</v>
      </c>
      <c r="BE10">
        <f t="shared" si="7"/>
        <v>3394</v>
      </c>
      <c r="BF10" s="4">
        <v>2006</v>
      </c>
      <c r="BG10">
        <f t="shared" si="8"/>
        <v>5300</v>
      </c>
      <c r="BH10">
        <f t="shared" si="9"/>
        <v>7507</v>
      </c>
      <c r="BI10" s="125">
        <v>0.86</v>
      </c>
      <c r="BJ10" s="29">
        <f t="shared" si="10"/>
        <v>-0.706007726122286</v>
      </c>
    </row>
    <row r="11" ht="19" customHeight="1" spans="1:62">
      <c r="A11" s="46">
        <v>8</v>
      </c>
      <c r="B11" s="47" t="str">
        <f>INDEX(本周库存数据整理表!A:A,MATCH(E:E,本周库存数据整理表!D:D,0),1)</f>
        <v>iphone</v>
      </c>
      <c r="C11" s="47" t="str">
        <f>INDEX(本周库存数据整理表!B:B,MATCH($E:$E,本周库存数据整理表!$D:$D,0),1)</f>
        <v>YQ8</v>
      </c>
      <c r="D11" s="47" t="str">
        <f>INDEX(本周库存数据整理表!C:C,MATCH($E:$E,本周库存数据整理表!$D:$D,0),1)</f>
        <v>EAV</v>
      </c>
      <c r="E11" s="48" t="s">
        <v>122</v>
      </c>
      <c r="F11" s="47">
        <f>INDEX(本周库存数据整理表!E:E,MATCH($E:$E,本周库存数据整理表!$D:$D,0),1)</f>
        <v>0</v>
      </c>
      <c r="G11" s="49">
        <f>INDEX(本周库存数据整理表!F:F,MATCH($E:$E,本周库存数据整理表!$D:$D,0),1)</f>
        <v>42754</v>
      </c>
      <c r="H11" s="50">
        <f>INDEX(本周库存数据整理表!G:G,MATCH($E:$E,本周库存数据整理表!$D:$D,0),1)</f>
        <v>26.99</v>
      </c>
      <c r="I11" s="63" t="str">
        <f t="shared" si="3"/>
        <v>无变化</v>
      </c>
      <c r="J11" s="64">
        <f>INDEX(本周库存数据整理表!H:H,MATCH($E:$E,本周库存数据整理表!$D:$D,0),1)</f>
        <v>3134</v>
      </c>
      <c r="K11" s="65">
        <f t="shared" si="11"/>
        <v>0</v>
      </c>
      <c r="L11" s="64">
        <f>INDEX(本周库存数据整理表!I:I,MATCH($E:$E,本周库存数据整理表!$D:$D,0),1)</f>
        <v>4.4</v>
      </c>
      <c r="M11" s="66">
        <v>4.2</v>
      </c>
      <c r="N11" s="65" t="str">
        <f ca="1" t="shared" si="0"/>
        <v>无变化</v>
      </c>
      <c r="O11" s="64">
        <f>INDEX(本周库存数据整理表!J:J,MATCH($E:$E,本周库存数据整理表!$D:$D,0),1)</f>
        <v>1007</v>
      </c>
      <c r="P11" s="67">
        <f t="shared" si="1"/>
        <v>0</v>
      </c>
      <c r="Q11" s="77">
        <f>IFERROR(VLOOKUP(E11,本周库存数据整理表!D:K,8,0),"")</f>
        <v>0</v>
      </c>
      <c r="R11" s="78">
        <f>IFERROR(INDEX(本周库存数据整理表!L:L,MATCH($E:$E,本周库存数据整理表!$D:$D,0),1),"无")</f>
        <v>4000</v>
      </c>
      <c r="S11" s="66">
        <f>INDEX(库存确认汇总!AQ:AQ,MATCH($E:$E,库存确认汇总!$AD:$AD,0),1)</f>
        <v>3007</v>
      </c>
      <c r="T11" s="67">
        <f t="shared" si="4"/>
        <v>0.330229464582641</v>
      </c>
      <c r="U11" s="79">
        <v>0.98019801980198</v>
      </c>
      <c r="V11" s="67">
        <f t="shared" si="12"/>
        <v>3.97209765819631</v>
      </c>
      <c r="W11" s="66">
        <f>IFERROR(INDEX(本周库存数据整理表!M:M,MATCH($E:$E,本周库存数据整理表!$D:$D,0),1),"无")</f>
        <v>2007</v>
      </c>
      <c r="X11" s="66">
        <f>INDEX(本周库存数据整理表!N:N,MATCH($E:$E,本周库存数据整理表!$D:$D,0),1)</f>
        <v>1993</v>
      </c>
      <c r="Y11" s="98">
        <f t="shared" si="5"/>
        <v>0.993</v>
      </c>
      <c r="Z11" s="99" t="e">
        <f>INDEX(本周库存数据整理表!#REF!,MATCH($E:$E,本周库存数据整理表!$D:$D,0),1)</f>
        <v>#REF!</v>
      </c>
      <c r="AA11" s="93" t="s">
        <v>106</v>
      </c>
      <c r="AB11" s="94" t="s">
        <v>123</v>
      </c>
      <c r="AC11" s="94" t="s">
        <v>108</v>
      </c>
      <c r="AD11" s="95" t="s">
        <v>122</v>
      </c>
      <c r="AE11" s="96">
        <v>0</v>
      </c>
      <c r="AF11" s="97">
        <v>42754</v>
      </c>
      <c r="AG11" s="101">
        <v>26.99</v>
      </c>
      <c r="AH11" s="103">
        <v>-0.550091681946991</v>
      </c>
      <c r="AI11" s="96">
        <v>3134</v>
      </c>
      <c r="AJ11" s="103">
        <v>0.607366574793285</v>
      </c>
      <c r="AK11" s="96">
        <v>4.4</v>
      </c>
      <c r="AL11" s="96">
        <v>4.2</v>
      </c>
      <c r="AM11" s="103">
        <v>0.189189189189189</v>
      </c>
      <c r="AN11" s="96">
        <v>1007</v>
      </c>
      <c r="AO11" s="103">
        <v>6.40441176470588</v>
      </c>
      <c r="AP11" s="96">
        <v>0</v>
      </c>
      <c r="AQ11" s="106">
        <v>3007</v>
      </c>
      <c r="AR11" s="96" t="e">
        <v>#N/A</v>
      </c>
      <c r="AS11" s="103" t="e">
        <v>#N/A</v>
      </c>
      <c r="AT11" s="103">
        <v>0.98019801980198</v>
      </c>
      <c r="AU11" s="102">
        <v>1.99302441454908</v>
      </c>
      <c r="AV11">
        <v>4000</v>
      </c>
      <c r="AW11" s="122">
        <v>1000</v>
      </c>
      <c r="AX11" s="123">
        <v>10.7647058823529</v>
      </c>
      <c r="AY11" s="124"/>
      <c r="AZ11" s="118">
        <v>507</v>
      </c>
      <c r="BA11" s="118">
        <v>607</v>
      </c>
      <c r="BB11">
        <v>4000</v>
      </c>
      <c r="BC11" s="4">
        <v>341</v>
      </c>
      <c r="BD11">
        <f t="shared" si="6"/>
        <v>-100</v>
      </c>
      <c r="BE11">
        <f t="shared" si="7"/>
        <v>3393</v>
      </c>
      <c r="BF11" s="4">
        <v>2007</v>
      </c>
      <c r="BG11">
        <f t="shared" si="8"/>
        <v>5300</v>
      </c>
      <c r="BH11">
        <f t="shared" si="9"/>
        <v>5455</v>
      </c>
      <c r="BI11" s="125">
        <f>-BG11/BC11</f>
        <v>-15.5425219941349</v>
      </c>
      <c r="BJ11" s="29">
        <f t="shared" si="10"/>
        <v>-0.971585701191567</v>
      </c>
    </row>
    <row r="12" ht="15.15" spans="1:55">
      <c r="A12" s="51" t="s">
        <v>124</v>
      </c>
      <c r="B12" s="51"/>
      <c r="C12" s="51"/>
      <c r="D12" s="51"/>
      <c r="E12" s="51"/>
      <c r="F12" s="51"/>
      <c r="G12" s="51"/>
      <c r="H12" s="51"/>
      <c r="I12" s="51"/>
      <c r="J12" s="51"/>
      <c r="K12" s="51"/>
      <c r="L12" s="51"/>
      <c r="M12" s="51"/>
      <c r="N12" s="51"/>
      <c r="O12" s="51"/>
      <c r="P12" s="51"/>
      <c r="Q12" s="51"/>
      <c r="R12" s="51"/>
      <c r="S12" s="51"/>
      <c r="T12" s="51"/>
      <c r="U12" s="51"/>
      <c r="V12" s="80"/>
      <c r="W12" s="51"/>
      <c r="X12" s="51"/>
      <c r="Y12" s="51"/>
      <c r="AA12" s="100" t="s">
        <v>125</v>
      </c>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row>
    <row r="13" spans="1:55">
      <c r="A13" s="51"/>
      <c r="B13" s="51"/>
      <c r="C13" s="51"/>
      <c r="D13" s="51"/>
      <c r="E13" s="51"/>
      <c r="F13" s="51"/>
      <c r="G13" s="51"/>
      <c r="H13" s="51"/>
      <c r="I13" s="51"/>
      <c r="J13" s="51"/>
      <c r="K13" s="51"/>
      <c r="L13" s="51"/>
      <c r="M13" s="51"/>
      <c r="N13" s="51"/>
      <c r="O13" s="51"/>
      <c r="P13" s="51"/>
      <c r="Q13" s="51"/>
      <c r="R13" s="51"/>
      <c r="S13" s="51"/>
      <c r="T13" s="51"/>
      <c r="U13" s="51"/>
      <c r="V13" s="81"/>
      <c r="W13" s="51"/>
      <c r="X13" s="51"/>
      <c r="Y13" s="51"/>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row>
    <row r="14" spans="22:24">
      <c r="V14" s="80"/>
      <c r="X14" s="29"/>
    </row>
    <row r="15" spans="24:24">
      <c r="X15" s="29"/>
    </row>
    <row r="16" spans="24:24">
      <c r="X16" s="29"/>
    </row>
    <row r="17" spans="24:24">
      <c r="X17" s="29"/>
    </row>
  </sheetData>
  <mergeCells count="30">
    <mergeCell ref="A1:Z1"/>
    <mergeCell ref="AD1:AP1"/>
    <mergeCell ref="H2:I2"/>
    <mergeCell ref="J2:K2"/>
    <mergeCell ref="L2:N2"/>
    <mergeCell ref="O2:P2"/>
    <mergeCell ref="R2:W2"/>
    <mergeCell ref="X2:Z2"/>
    <mergeCell ref="AG2:AH2"/>
    <mergeCell ref="AI2:AJ2"/>
    <mergeCell ref="AK2:AM2"/>
    <mergeCell ref="AN2:AO2"/>
    <mergeCell ref="AQ2:AV2"/>
    <mergeCell ref="AW2:AY2"/>
    <mergeCell ref="AZ2:BC2"/>
    <mergeCell ref="A2:A3"/>
    <mergeCell ref="B2:B3"/>
    <mergeCell ref="C2:C3"/>
    <mergeCell ref="D2:D3"/>
    <mergeCell ref="E2:E3"/>
    <mergeCell ref="F2:F3"/>
    <mergeCell ref="G2:G3"/>
    <mergeCell ref="Q2:Q3"/>
    <mergeCell ref="AA2:AA3"/>
    <mergeCell ref="AB2:AB3"/>
    <mergeCell ref="AE2:AE3"/>
    <mergeCell ref="AF2:AF3"/>
    <mergeCell ref="AP2:AP3"/>
    <mergeCell ref="AA12:BC13"/>
    <mergeCell ref="A12:Y13"/>
  </mergeCells>
  <pageMargins left="0.75" right="0.75" top="1" bottom="1" header="0.509027777777778" footer="0.509027777777778"/>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workbookViewId="0">
      <selection activeCell="A2" sqref="A2:N2"/>
    </sheetView>
  </sheetViews>
  <sheetFormatPr defaultColWidth="9" defaultRowHeight="14.4"/>
  <cols>
    <col min="1" max="1" width="14.8796296296296" customWidth="1"/>
    <col min="3" max="3" width="9" customWidth="1"/>
    <col min="4" max="4" width="12.6296296296296" customWidth="1"/>
    <col min="5" max="5" width="7.37962962962963" customWidth="1"/>
    <col min="6" max="6" width="11.8796296296296" customWidth="1"/>
    <col min="10" max="10" width="7.75" customWidth="1"/>
    <col min="11" max="11" width="21.25" style="12" customWidth="1"/>
    <col min="12" max="12" width="8.12962962962963" customWidth="1"/>
  </cols>
  <sheetData>
    <row r="1" spans="1:13">
      <c r="A1" s="13" t="s">
        <v>126</v>
      </c>
      <c r="B1" s="13"/>
      <c r="C1" s="13"/>
      <c r="D1" s="13"/>
      <c r="E1" s="13"/>
      <c r="F1" s="13"/>
      <c r="G1" s="13"/>
      <c r="H1" s="13"/>
      <c r="I1" s="13"/>
      <c r="J1" s="13"/>
      <c r="K1" s="21"/>
      <c r="L1" s="13"/>
      <c r="M1" s="22"/>
    </row>
    <row r="2" ht="28.8" spans="1:14">
      <c r="A2" s="14" t="s">
        <v>36</v>
      </c>
      <c r="B2" s="15" t="s">
        <v>3</v>
      </c>
      <c r="C2" s="15" t="s">
        <v>37</v>
      </c>
      <c r="D2" s="15" t="s">
        <v>4</v>
      </c>
      <c r="E2" s="15" t="s">
        <v>75</v>
      </c>
      <c r="F2" s="16" t="s">
        <v>38</v>
      </c>
      <c r="G2" s="16" t="s">
        <v>39</v>
      </c>
      <c r="H2" s="16" t="s">
        <v>40</v>
      </c>
      <c r="I2" s="23" t="s">
        <v>41</v>
      </c>
      <c r="J2" s="16" t="s">
        <v>42</v>
      </c>
      <c r="K2" s="16" t="s">
        <v>43</v>
      </c>
      <c r="L2" s="24" t="s">
        <v>127</v>
      </c>
      <c r="M2" s="25" t="s">
        <v>128</v>
      </c>
      <c r="N2" s="11" t="s">
        <v>129</v>
      </c>
    </row>
    <row r="3" ht="24" customHeight="1" spans="1:14">
      <c r="A3" t="s">
        <v>106</v>
      </c>
      <c r="B3" s="17" t="s">
        <v>117</v>
      </c>
      <c r="C3" t="s">
        <v>108</v>
      </c>
      <c r="D3" s="18" t="s">
        <v>116</v>
      </c>
      <c r="F3" s="5">
        <v>42754</v>
      </c>
      <c r="G3">
        <v>19.99</v>
      </c>
      <c r="H3">
        <v>3127</v>
      </c>
      <c r="I3">
        <v>4.1</v>
      </c>
      <c r="J3">
        <v>1000</v>
      </c>
      <c r="K3" s="19"/>
      <c r="L3">
        <v>4000</v>
      </c>
      <c r="M3">
        <v>2000</v>
      </c>
      <c r="N3">
        <f>L3-M3</f>
        <v>2000</v>
      </c>
    </row>
    <row r="4" spans="1:14">
      <c r="A4" t="s">
        <v>106</v>
      </c>
      <c r="B4" s="17" t="s">
        <v>111</v>
      </c>
      <c r="C4" t="s">
        <v>108</v>
      </c>
      <c r="D4" s="18" t="s">
        <v>110</v>
      </c>
      <c r="F4" s="5">
        <v>42754</v>
      </c>
      <c r="G4">
        <v>20.99</v>
      </c>
      <c r="H4">
        <v>3128</v>
      </c>
      <c r="I4">
        <v>4.1</v>
      </c>
      <c r="J4">
        <v>1001</v>
      </c>
      <c r="K4" s="19"/>
      <c r="L4">
        <v>4000</v>
      </c>
      <c r="M4">
        <v>2001</v>
      </c>
      <c r="N4">
        <f t="shared" ref="N4:N10" si="0">L4-M4</f>
        <v>1999</v>
      </c>
    </row>
    <row r="5" spans="1:14">
      <c r="A5" t="s">
        <v>106</v>
      </c>
      <c r="B5" s="17" t="s">
        <v>113</v>
      </c>
      <c r="C5" t="s">
        <v>108</v>
      </c>
      <c r="D5" s="18" t="s">
        <v>112</v>
      </c>
      <c r="F5" s="5">
        <v>42754</v>
      </c>
      <c r="G5">
        <v>21.99</v>
      </c>
      <c r="H5">
        <v>3129</v>
      </c>
      <c r="I5">
        <v>3.7</v>
      </c>
      <c r="J5">
        <v>1002</v>
      </c>
      <c r="K5" s="19"/>
      <c r="L5">
        <v>4000</v>
      </c>
      <c r="M5">
        <v>2002</v>
      </c>
      <c r="N5">
        <f t="shared" si="0"/>
        <v>1998</v>
      </c>
    </row>
    <row r="6" spans="1:14">
      <c r="A6" t="s">
        <v>106</v>
      </c>
      <c r="B6" s="17" t="s">
        <v>115</v>
      </c>
      <c r="C6" t="s">
        <v>108</v>
      </c>
      <c r="D6" s="18" t="s">
        <v>114</v>
      </c>
      <c r="F6" s="5">
        <v>42754</v>
      </c>
      <c r="G6">
        <v>22.99</v>
      </c>
      <c r="H6">
        <v>3130</v>
      </c>
      <c r="I6">
        <v>3.4</v>
      </c>
      <c r="J6">
        <v>1003</v>
      </c>
      <c r="K6" s="19"/>
      <c r="L6">
        <v>4000</v>
      </c>
      <c r="M6">
        <v>2003</v>
      </c>
      <c r="N6">
        <f t="shared" si="0"/>
        <v>1997</v>
      </c>
    </row>
    <row r="7" spans="1:14">
      <c r="A7" t="s">
        <v>106</v>
      </c>
      <c r="B7" s="17" t="s">
        <v>107</v>
      </c>
      <c r="C7" t="s">
        <v>108</v>
      </c>
      <c r="D7" s="18" t="s">
        <v>105</v>
      </c>
      <c r="F7" s="5">
        <v>42754</v>
      </c>
      <c r="G7">
        <v>23.99</v>
      </c>
      <c r="H7">
        <v>3131</v>
      </c>
      <c r="I7">
        <v>3.7</v>
      </c>
      <c r="J7">
        <v>1004</v>
      </c>
      <c r="K7" s="19"/>
      <c r="L7">
        <v>4000</v>
      </c>
      <c r="M7">
        <v>2004</v>
      </c>
      <c r="N7">
        <f t="shared" si="0"/>
        <v>1996</v>
      </c>
    </row>
    <row r="8" s="12" customFormat="1" ht="36" customHeight="1" spans="1:14">
      <c r="A8" t="s">
        <v>106</v>
      </c>
      <c r="B8" s="17" t="s">
        <v>119</v>
      </c>
      <c r="C8" t="s">
        <v>108</v>
      </c>
      <c r="D8" s="18" t="s">
        <v>118</v>
      </c>
      <c r="F8" s="5">
        <v>42754</v>
      </c>
      <c r="G8">
        <v>24.99</v>
      </c>
      <c r="H8">
        <v>3132</v>
      </c>
      <c r="I8" s="12">
        <v>4</v>
      </c>
      <c r="J8">
        <v>1005</v>
      </c>
      <c r="K8" s="19"/>
      <c r="L8">
        <v>4000</v>
      </c>
      <c r="M8">
        <v>2005</v>
      </c>
      <c r="N8">
        <f t="shared" si="0"/>
        <v>1995</v>
      </c>
    </row>
    <row r="9" spans="1:14">
      <c r="A9" t="s">
        <v>106</v>
      </c>
      <c r="B9" s="17" t="s">
        <v>121</v>
      </c>
      <c r="C9" t="s">
        <v>108</v>
      </c>
      <c r="D9" s="18" t="s">
        <v>120</v>
      </c>
      <c r="F9" s="5">
        <v>42754</v>
      </c>
      <c r="G9">
        <v>25.99</v>
      </c>
      <c r="H9">
        <v>3133</v>
      </c>
      <c r="I9">
        <v>3.9</v>
      </c>
      <c r="J9">
        <v>1006</v>
      </c>
      <c r="K9" s="19"/>
      <c r="L9">
        <v>4000</v>
      </c>
      <c r="M9">
        <v>2006</v>
      </c>
      <c r="N9">
        <f t="shared" si="0"/>
        <v>1994</v>
      </c>
    </row>
    <row r="10" spans="1:14">
      <c r="A10" t="s">
        <v>106</v>
      </c>
      <c r="B10" s="17" t="s">
        <v>123</v>
      </c>
      <c r="C10" t="s">
        <v>108</v>
      </c>
      <c r="D10" s="18" t="s">
        <v>122</v>
      </c>
      <c r="F10" s="5">
        <v>42754</v>
      </c>
      <c r="G10">
        <v>26.99</v>
      </c>
      <c r="H10">
        <v>3134</v>
      </c>
      <c r="I10">
        <v>4.4</v>
      </c>
      <c r="J10">
        <v>1007</v>
      </c>
      <c r="K10" s="19"/>
      <c r="L10">
        <v>4000</v>
      </c>
      <c r="M10">
        <v>2007</v>
      </c>
      <c r="N10">
        <f t="shared" si="0"/>
        <v>1993</v>
      </c>
    </row>
    <row r="11" spans="1:13">
      <c r="A11" s="4"/>
      <c r="B11" s="4"/>
      <c r="C11" s="4"/>
      <c r="D11" s="4"/>
      <c r="E11" s="4"/>
      <c r="F11" s="5"/>
      <c r="G11" s="4"/>
      <c r="H11" s="4"/>
      <c r="I11" s="4"/>
      <c r="J11" s="4"/>
      <c r="K11" s="26"/>
      <c r="L11" s="4"/>
      <c r="M11" s="4"/>
    </row>
    <row r="12" spans="1:13">
      <c r="A12" s="4"/>
      <c r="B12" s="4"/>
      <c r="C12" s="4"/>
      <c r="D12" s="4"/>
      <c r="E12" s="4"/>
      <c r="F12" s="5"/>
      <c r="G12" s="4"/>
      <c r="H12" s="4"/>
      <c r="I12" s="4"/>
      <c r="J12" s="4"/>
      <c r="K12" s="26"/>
      <c r="L12" s="4"/>
      <c r="M12" s="4"/>
    </row>
    <row r="13" spans="1:13">
      <c r="A13" s="4"/>
      <c r="B13" s="4"/>
      <c r="C13" s="4"/>
      <c r="D13" s="4"/>
      <c r="E13" s="4"/>
      <c r="F13" s="5"/>
      <c r="G13" s="4"/>
      <c r="H13" s="4"/>
      <c r="I13" s="4"/>
      <c r="J13" s="4"/>
      <c r="K13" s="26"/>
      <c r="L13" s="4"/>
      <c r="M13" s="4"/>
    </row>
    <row r="14" spans="1:11">
      <c r="A14" s="5"/>
      <c r="F14" s="19"/>
      <c r="K14"/>
    </row>
    <row r="15" spans="1:11">
      <c r="A15" s="5"/>
      <c r="F15" s="19"/>
      <c r="K15"/>
    </row>
    <row r="16" spans="1:11">
      <c r="A16" s="5"/>
      <c r="E16" s="20"/>
      <c r="F16" s="19"/>
      <c r="K16"/>
    </row>
    <row r="17" spans="1:11">
      <c r="A17" s="5"/>
      <c r="F17" s="19"/>
      <c r="K17"/>
    </row>
    <row r="18" spans="1:11">
      <c r="A18" s="5"/>
      <c r="F18" s="19"/>
      <c r="K18"/>
    </row>
    <row r="19" spans="1:11">
      <c r="A19" s="5"/>
      <c r="F19" s="19"/>
      <c r="K19"/>
    </row>
    <row r="20" spans="1:11">
      <c r="A20" s="5"/>
      <c r="F20" s="19"/>
      <c r="K20"/>
    </row>
    <row r="21" spans="1:11">
      <c r="A21" s="5"/>
      <c r="F21" s="19"/>
      <c r="K21"/>
    </row>
    <row r="22" spans="1:11">
      <c r="A22" s="5"/>
      <c r="F22" s="12"/>
      <c r="K22"/>
    </row>
    <row r="23" spans="6:6">
      <c r="F23" s="5"/>
    </row>
    <row r="24" spans="6:6">
      <c r="F24" s="5"/>
    </row>
    <row r="25" spans="6:6">
      <c r="F25" s="5"/>
    </row>
    <row r="26" spans="6:6">
      <c r="F26" s="5"/>
    </row>
    <row r="27" spans="6:6">
      <c r="F27" s="5"/>
    </row>
  </sheetData>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
  <sheetViews>
    <sheetView workbookViewId="0">
      <pane ySplit="1" topLeftCell="A2" activePane="bottomLeft" state="frozen"/>
      <selection/>
      <selection pane="bottomLeft" activeCell="D11" sqref="D11"/>
    </sheetView>
  </sheetViews>
  <sheetFormatPr defaultColWidth="9" defaultRowHeight="33" customHeight="1"/>
  <cols>
    <col min="4" max="4" width="13.3796296296296" customWidth="1"/>
    <col min="6" max="6" width="11.1296296296296" customWidth="1"/>
  </cols>
  <sheetData>
    <row r="1" customHeight="1" spans="1:14">
      <c r="A1" s="1" t="s">
        <v>36</v>
      </c>
      <c r="B1" s="2" t="s">
        <v>3</v>
      </c>
      <c r="C1" s="2" t="s">
        <v>37</v>
      </c>
      <c r="D1" s="2" t="s">
        <v>4</v>
      </c>
      <c r="E1" s="2" t="s">
        <v>130</v>
      </c>
      <c r="F1" s="3" t="s">
        <v>38</v>
      </c>
      <c r="G1" s="3" t="s">
        <v>39</v>
      </c>
      <c r="H1" s="3" t="s">
        <v>40</v>
      </c>
      <c r="I1" s="9" t="s">
        <v>41</v>
      </c>
      <c r="J1" s="3" t="s">
        <v>42</v>
      </c>
      <c r="K1" s="2" t="s">
        <v>43</v>
      </c>
      <c r="L1" s="9" t="s">
        <v>79</v>
      </c>
      <c r="M1" s="10" t="s">
        <v>131</v>
      </c>
      <c r="N1" s="11" t="s">
        <v>129</v>
      </c>
    </row>
    <row r="2" customHeight="1" spans="1:14">
      <c r="A2" t="s">
        <v>106</v>
      </c>
      <c r="B2" s="4" t="s">
        <v>117</v>
      </c>
      <c r="C2" t="s">
        <v>108</v>
      </c>
      <c r="D2" s="4" t="s">
        <v>116</v>
      </c>
      <c r="F2" s="5">
        <v>42754</v>
      </c>
      <c r="G2">
        <v>19.99</v>
      </c>
      <c r="H2">
        <v>3127</v>
      </c>
      <c r="I2">
        <v>4.1</v>
      </c>
      <c r="J2">
        <v>1000</v>
      </c>
      <c r="K2" s="4"/>
      <c r="L2">
        <v>3000</v>
      </c>
      <c r="M2">
        <v>2000</v>
      </c>
      <c r="N2">
        <v>1000</v>
      </c>
    </row>
    <row r="3" customHeight="1" spans="1:14">
      <c r="A3" t="s">
        <v>106</v>
      </c>
      <c r="B3" s="4" t="s">
        <v>111</v>
      </c>
      <c r="C3" t="s">
        <v>108</v>
      </c>
      <c r="D3" s="4" t="s">
        <v>110</v>
      </c>
      <c r="F3" s="5">
        <v>42754</v>
      </c>
      <c r="G3">
        <v>20.99</v>
      </c>
      <c r="H3">
        <v>3128</v>
      </c>
      <c r="I3">
        <v>4.1</v>
      </c>
      <c r="J3">
        <v>1001</v>
      </c>
      <c r="K3" s="4"/>
      <c r="L3">
        <v>3001</v>
      </c>
      <c r="M3">
        <v>2001</v>
      </c>
      <c r="N3">
        <v>1000</v>
      </c>
    </row>
    <row r="4" customHeight="1" spans="1:14">
      <c r="A4" t="s">
        <v>106</v>
      </c>
      <c r="B4" s="4" t="s">
        <v>113</v>
      </c>
      <c r="C4" t="s">
        <v>108</v>
      </c>
      <c r="D4" s="4" t="s">
        <v>112</v>
      </c>
      <c r="F4" s="5">
        <v>42754</v>
      </c>
      <c r="G4">
        <v>21.99</v>
      </c>
      <c r="H4">
        <v>3129</v>
      </c>
      <c r="I4">
        <v>3.7</v>
      </c>
      <c r="J4">
        <v>1002</v>
      </c>
      <c r="K4" s="4"/>
      <c r="L4">
        <v>3002</v>
      </c>
      <c r="M4">
        <v>2002</v>
      </c>
      <c r="N4">
        <v>1000</v>
      </c>
    </row>
    <row r="5" customHeight="1" spans="1:14">
      <c r="A5" t="s">
        <v>106</v>
      </c>
      <c r="B5" s="4" t="s">
        <v>115</v>
      </c>
      <c r="C5" t="s">
        <v>108</v>
      </c>
      <c r="D5" s="4" t="s">
        <v>114</v>
      </c>
      <c r="F5" s="5">
        <v>42754</v>
      </c>
      <c r="G5">
        <v>22.99</v>
      </c>
      <c r="H5">
        <v>3130</v>
      </c>
      <c r="I5">
        <v>3.4</v>
      </c>
      <c r="J5">
        <v>1003</v>
      </c>
      <c r="K5" s="4"/>
      <c r="L5">
        <v>3003</v>
      </c>
      <c r="M5">
        <v>2003</v>
      </c>
      <c r="N5">
        <v>1000</v>
      </c>
    </row>
    <row r="6" customHeight="1" spans="1:14">
      <c r="A6" t="s">
        <v>106</v>
      </c>
      <c r="B6" s="4" t="s">
        <v>107</v>
      </c>
      <c r="C6" t="s">
        <v>108</v>
      </c>
      <c r="D6" s="4" t="s">
        <v>105</v>
      </c>
      <c r="F6" s="5">
        <v>42754</v>
      </c>
      <c r="G6">
        <v>23.99</v>
      </c>
      <c r="H6">
        <v>3131</v>
      </c>
      <c r="I6">
        <v>3.7</v>
      </c>
      <c r="J6">
        <v>1004</v>
      </c>
      <c r="K6" s="4"/>
      <c r="L6">
        <v>3004</v>
      </c>
      <c r="M6">
        <v>2004</v>
      </c>
      <c r="N6">
        <v>1000</v>
      </c>
    </row>
    <row r="7" customHeight="1" spans="1:14">
      <c r="A7" t="s">
        <v>106</v>
      </c>
      <c r="B7" s="4" t="s">
        <v>119</v>
      </c>
      <c r="C7" t="s">
        <v>108</v>
      </c>
      <c r="D7" s="4" t="s">
        <v>118</v>
      </c>
      <c r="E7" s="4"/>
      <c r="F7" s="5">
        <v>42754</v>
      </c>
      <c r="G7">
        <v>24.99</v>
      </c>
      <c r="H7">
        <v>3132</v>
      </c>
      <c r="I7" s="4">
        <v>4</v>
      </c>
      <c r="J7">
        <v>1005</v>
      </c>
      <c r="K7" s="4"/>
      <c r="L7">
        <v>3005</v>
      </c>
      <c r="M7">
        <v>2005</v>
      </c>
      <c r="N7">
        <v>1000</v>
      </c>
    </row>
    <row r="8" customHeight="1" spans="1:14">
      <c r="A8" t="s">
        <v>106</v>
      </c>
      <c r="B8" s="4" t="s">
        <v>121</v>
      </c>
      <c r="C8" t="s">
        <v>108</v>
      </c>
      <c r="D8" s="4" t="s">
        <v>120</v>
      </c>
      <c r="F8" s="5">
        <v>42754</v>
      </c>
      <c r="G8">
        <v>25.99</v>
      </c>
      <c r="H8">
        <v>3133</v>
      </c>
      <c r="I8">
        <v>3.9</v>
      </c>
      <c r="J8">
        <v>1006</v>
      </c>
      <c r="K8" s="4"/>
      <c r="L8">
        <v>3006</v>
      </c>
      <c r="M8">
        <v>2006</v>
      </c>
      <c r="N8">
        <v>1000</v>
      </c>
    </row>
    <row r="9" customHeight="1" spans="1:14">
      <c r="A9" t="s">
        <v>106</v>
      </c>
      <c r="B9" s="4" t="s">
        <v>123</v>
      </c>
      <c r="C9" t="s">
        <v>108</v>
      </c>
      <c r="D9" s="4" t="s">
        <v>122</v>
      </c>
      <c r="F9" s="5">
        <v>42754</v>
      </c>
      <c r="G9">
        <v>26.99</v>
      </c>
      <c r="H9">
        <v>3134</v>
      </c>
      <c r="I9">
        <v>4.4</v>
      </c>
      <c r="J9">
        <v>1007</v>
      </c>
      <c r="K9" s="4"/>
      <c r="L9">
        <v>3007</v>
      </c>
      <c r="M9">
        <v>2007</v>
      </c>
      <c r="N9">
        <v>1000</v>
      </c>
    </row>
    <row r="29" customHeight="1" spans="1:2">
      <c r="A29" s="6"/>
      <c r="B29" s="6"/>
    </row>
    <row r="30" customHeight="1" spans="1:2">
      <c r="A30" s="6"/>
      <c r="B30" s="6"/>
    </row>
    <row r="31" customHeight="1" spans="1:2">
      <c r="A31" s="6"/>
      <c r="B31" s="6"/>
    </row>
    <row r="32" customHeight="1" spans="1:2">
      <c r="A32" s="6"/>
      <c r="B32" s="6"/>
    </row>
    <row r="33" customHeight="1" spans="1:2">
      <c r="A33" s="6"/>
      <c r="B33" s="6"/>
    </row>
    <row r="34" customHeight="1" spans="1:2">
      <c r="A34" s="6"/>
      <c r="B34" s="6"/>
    </row>
    <row r="35" customHeight="1" spans="1:2">
      <c r="A35" s="7"/>
      <c r="B35" s="8"/>
    </row>
    <row r="36" customHeight="1" spans="2:2">
      <c r="B36" s="7"/>
    </row>
  </sheetData>
  <autoFilter ref="A1:O9">
    <extLst/>
  </autoFilter>
  <pageMargins left="0.75" right="0.75" top="1" bottom="1" header="0.509027777777778" footer="0.509027777777778"/>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运营库存周监控表（敏感分析，环比分析）</vt:lpstr>
      <vt:lpstr>亚马逊站内站外运营追踪表</vt:lpstr>
      <vt:lpstr>横版</vt:lpstr>
      <vt:lpstr>库存确认汇总</vt:lpstr>
      <vt:lpstr>本周库存数据整理表</vt:lpstr>
      <vt:lpstr>库存记录数据源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ZeroLemon-Admin</dc:creator>
  <cp:lastModifiedBy>磐石1418820138</cp:lastModifiedBy>
  <cp:revision>1</cp:revision>
  <dcterms:created xsi:type="dcterms:W3CDTF">2016-08-03T06:49:00Z</dcterms:created>
  <dcterms:modified xsi:type="dcterms:W3CDTF">2018-06-28T11:24:28Z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